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er/Documents/Uni/2023-24/Thesis/Testing/"/>
    </mc:Choice>
  </mc:AlternateContent>
  <xr:revisionPtr revIDLastSave="0" documentId="13_ncr:1_{55006B64-ACBD-DF4A-99F6-B2DDECE3D1C1}" xr6:coauthVersionLast="47" xr6:coauthVersionMax="47" xr10:uidLastSave="{00000000-0000-0000-0000-000000000000}"/>
  <bookViews>
    <workbookView xWindow="0" yWindow="880" windowWidth="18000" windowHeight="22500" firstSheet="3" activeTab="5" xr2:uid="{9BDC1A9D-564D-1345-80A5-B9C84AAF83CC}"/>
  </bookViews>
  <sheets>
    <sheet name="DECT NR+ DATA RATE" sheetId="1" r:id="rId1"/>
    <sheet name="DECT NR+ Latency Wireless RECOM" sheetId="5" r:id="rId2"/>
    <sheet name="DECT NR+ Latency Wireless MOD" sheetId="7" r:id="rId3"/>
    <sheet name="DECT NR+ Latency Wired" sheetId="6" r:id="rId4"/>
    <sheet name="DECT NR+ RANGE HARQ" sheetId="3" r:id="rId5"/>
    <sheet name="DECT NR+ RANGE NO HARQ" sheetId="4" r:id="rId6"/>
    <sheet name="WIREPA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4" l="1"/>
  <c r="G83" i="4"/>
  <c r="G84" i="4"/>
  <c r="G85" i="4"/>
  <c r="G86" i="4"/>
  <c r="G87" i="4"/>
  <c r="G88" i="4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AA9" i="1"/>
  <c r="AA10" i="1"/>
  <c r="AA11" i="1"/>
  <c r="AA12" i="1"/>
  <c r="AA13" i="1"/>
  <c r="AA14" i="1"/>
  <c r="AA15" i="1"/>
  <c r="AA16" i="1"/>
  <c r="AA17" i="1"/>
  <c r="AA5" i="1"/>
  <c r="AA6" i="1"/>
  <c r="AA7" i="1"/>
  <c r="AA8" i="1"/>
  <c r="AA4" i="1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E74" i="7"/>
  <c r="C74" i="7"/>
  <c r="E73" i="7"/>
  <c r="C73" i="7"/>
  <c r="E72" i="7"/>
  <c r="E75" i="7" s="1"/>
  <c r="C72" i="7"/>
  <c r="E52" i="7"/>
  <c r="C52" i="7"/>
  <c r="E51" i="7"/>
  <c r="C51" i="7"/>
  <c r="E50" i="7"/>
  <c r="C50" i="7"/>
  <c r="E30" i="7"/>
  <c r="C30" i="7"/>
  <c r="E29" i="7"/>
  <c r="C29" i="7"/>
  <c r="E28" i="7"/>
  <c r="E31" i="7" s="1"/>
  <c r="C28" i="7"/>
  <c r="E9" i="7"/>
  <c r="C9" i="7"/>
  <c r="E8" i="7"/>
  <c r="C8" i="7"/>
  <c r="E7" i="7"/>
  <c r="C7" i="7"/>
  <c r="D125" i="5"/>
  <c r="D124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09" i="5"/>
  <c r="AC97" i="5"/>
  <c r="AD97" i="5" s="1"/>
  <c r="AA97" i="5"/>
  <c r="W97" i="5"/>
  <c r="X97" i="5" s="1"/>
  <c r="U97" i="5"/>
  <c r="AC96" i="5"/>
  <c r="AD96" i="5" s="1"/>
  <c r="AA96" i="5"/>
  <c r="W96" i="5"/>
  <c r="X96" i="5" s="1"/>
  <c r="U96" i="5"/>
  <c r="AC95" i="5"/>
  <c r="AD95" i="5" s="1"/>
  <c r="AA95" i="5"/>
  <c r="W95" i="5"/>
  <c r="X95" i="5" s="1"/>
  <c r="U95" i="5"/>
  <c r="AC94" i="5"/>
  <c r="AD94" i="5" s="1"/>
  <c r="AA94" i="5"/>
  <c r="W94" i="5"/>
  <c r="X94" i="5" s="1"/>
  <c r="U94" i="5"/>
  <c r="AC93" i="5"/>
  <c r="AD93" i="5" s="1"/>
  <c r="AA93" i="5"/>
  <c r="W93" i="5"/>
  <c r="X93" i="5" s="1"/>
  <c r="U93" i="5"/>
  <c r="AC92" i="5"/>
  <c r="AD92" i="5" s="1"/>
  <c r="AA92" i="5"/>
  <c r="W92" i="5"/>
  <c r="U92" i="5"/>
  <c r="X92" i="5" s="1"/>
  <c r="AC91" i="5"/>
  <c r="AD91" i="5" s="1"/>
  <c r="AA91" i="5"/>
  <c r="W91" i="5"/>
  <c r="X91" i="5" s="1"/>
  <c r="U91" i="5"/>
  <c r="AC90" i="5"/>
  <c r="AD90" i="5" s="1"/>
  <c r="AA90" i="5"/>
  <c r="W90" i="5"/>
  <c r="X90" i="5" s="1"/>
  <c r="U90" i="5"/>
  <c r="AC89" i="5"/>
  <c r="AD89" i="5" s="1"/>
  <c r="AA89" i="5"/>
  <c r="W89" i="5"/>
  <c r="X89" i="5" s="1"/>
  <c r="U89" i="5"/>
  <c r="AC88" i="5"/>
  <c r="AD88" i="5" s="1"/>
  <c r="AA88" i="5"/>
  <c r="W88" i="5"/>
  <c r="X88" i="5" s="1"/>
  <c r="U88" i="5"/>
  <c r="AC87" i="5"/>
  <c r="AD87" i="5" s="1"/>
  <c r="AA87" i="5"/>
  <c r="W87" i="5"/>
  <c r="U87" i="5"/>
  <c r="X87" i="5" s="1"/>
  <c r="Q88" i="5"/>
  <c r="Q89" i="5"/>
  <c r="Q90" i="5"/>
  <c r="Q91" i="5"/>
  <c r="Q92" i="5"/>
  <c r="Q93" i="5"/>
  <c r="Q94" i="5"/>
  <c r="Q95" i="5"/>
  <c r="Q96" i="5"/>
  <c r="Q97" i="5"/>
  <c r="Q87" i="5"/>
  <c r="O88" i="5"/>
  <c r="O89" i="5"/>
  <c r="O90" i="5"/>
  <c r="O91" i="5"/>
  <c r="O92" i="5"/>
  <c r="O93" i="5"/>
  <c r="O94" i="5"/>
  <c r="O95" i="5"/>
  <c r="O96" i="5"/>
  <c r="O97" i="5"/>
  <c r="O87" i="5"/>
  <c r="K88" i="5"/>
  <c r="K89" i="5"/>
  <c r="K90" i="5"/>
  <c r="K91" i="5"/>
  <c r="K92" i="5"/>
  <c r="K93" i="5"/>
  <c r="K94" i="5"/>
  <c r="K95" i="5"/>
  <c r="K96" i="5"/>
  <c r="K97" i="5"/>
  <c r="I88" i="5"/>
  <c r="I89" i="5"/>
  <c r="I90" i="5"/>
  <c r="I91" i="5"/>
  <c r="I92" i="5"/>
  <c r="I93" i="5"/>
  <c r="I94" i="5"/>
  <c r="I95" i="5"/>
  <c r="I96" i="5"/>
  <c r="I97" i="5"/>
  <c r="K87" i="5"/>
  <c r="I87" i="5"/>
  <c r="AC75" i="5"/>
  <c r="AD75" i="5" s="1"/>
  <c r="AA75" i="5"/>
  <c r="W75" i="5"/>
  <c r="X75" i="5" s="1"/>
  <c r="U75" i="5"/>
  <c r="AC74" i="5"/>
  <c r="AD74" i="5" s="1"/>
  <c r="AA74" i="5"/>
  <c r="W74" i="5"/>
  <c r="X74" i="5" s="1"/>
  <c r="U74" i="5"/>
  <c r="AC73" i="5"/>
  <c r="AD73" i="5" s="1"/>
  <c r="AA73" i="5"/>
  <c r="W73" i="5"/>
  <c r="X73" i="5" s="1"/>
  <c r="U73" i="5"/>
  <c r="AC72" i="5"/>
  <c r="AD72" i="5" s="1"/>
  <c r="AA72" i="5"/>
  <c r="W72" i="5"/>
  <c r="X72" i="5" s="1"/>
  <c r="U72" i="5"/>
  <c r="AC71" i="5"/>
  <c r="AD71" i="5" s="1"/>
  <c r="AA71" i="5"/>
  <c r="W71" i="5"/>
  <c r="X71" i="5" s="1"/>
  <c r="U71" i="5"/>
  <c r="AC70" i="5"/>
  <c r="AD70" i="5" s="1"/>
  <c r="AA70" i="5"/>
  <c r="W70" i="5"/>
  <c r="X70" i="5" s="1"/>
  <c r="U70" i="5"/>
  <c r="AC69" i="5"/>
  <c r="AD69" i="5" s="1"/>
  <c r="AA69" i="5"/>
  <c r="W69" i="5"/>
  <c r="X69" i="5" s="1"/>
  <c r="U69" i="5"/>
  <c r="AC68" i="5"/>
  <c r="AD68" i="5" s="1"/>
  <c r="AA68" i="5"/>
  <c r="W68" i="5"/>
  <c r="X68" i="5" s="1"/>
  <c r="U68" i="5"/>
  <c r="AC67" i="5"/>
  <c r="AD67" i="5" s="1"/>
  <c r="AA67" i="5"/>
  <c r="W67" i="5"/>
  <c r="X67" i="5" s="1"/>
  <c r="U67" i="5"/>
  <c r="AC66" i="5"/>
  <c r="AD66" i="5" s="1"/>
  <c r="AA66" i="5"/>
  <c r="W66" i="5"/>
  <c r="X66" i="5" s="1"/>
  <c r="U66" i="5"/>
  <c r="AC65" i="5"/>
  <c r="AD65" i="5" s="1"/>
  <c r="AA65" i="5"/>
  <c r="W65" i="5"/>
  <c r="X65" i="5" s="1"/>
  <c r="U65" i="5"/>
  <c r="Q66" i="5"/>
  <c r="Q67" i="5"/>
  <c r="Q68" i="5"/>
  <c r="Q69" i="5"/>
  <c r="Q70" i="5"/>
  <c r="Q71" i="5"/>
  <c r="Q72" i="5"/>
  <c r="Q73" i="5"/>
  <c r="Q74" i="5"/>
  <c r="Q75" i="5"/>
  <c r="Q65" i="5"/>
  <c r="O66" i="5"/>
  <c r="O67" i="5"/>
  <c r="O68" i="5"/>
  <c r="O69" i="5"/>
  <c r="O70" i="5"/>
  <c r="O71" i="5"/>
  <c r="O72" i="5"/>
  <c r="O73" i="5"/>
  <c r="O74" i="5"/>
  <c r="O75" i="5"/>
  <c r="O65" i="5"/>
  <c r="K66" i="5"/>
  <c r="K67" i="5"/>
  <c r="K68" i="5"/>
  <c r="K69" i="5"/>
  <c r="K70" i="5"/>
  <c r="K71" i="5"/>
  <c r="K72" i="5"/>
  <c r="K73" i="5"/>
  <c r="K74" i="5"/>
  <c r="K75" i="5"/>
  <c r="K65" i="5"/>
  <c r="I66" i="5"/>
  <c r="I67" i="5"/>
  <c r="I68" i="5"/>
  <c r="I69" i="5"/>
  <c r="I70" i="5"/>
  <c r="I71" i="5"/>
  <c r="I72" i="5"/>
  <c r="I73" i="5"/>
  <c r="I74" i="5"/>
  <c r="I75" i="5"/>
  <c r="I65" i="5"/>
  <c r="AC43" i="5"/>
  <c r="AD43" i="5" s="1"/>
  <c r="AC45" i="5"/>
  <c r="AC46" i="5"/>
  <c r="AC47" i="5"/>
  <c r="AC48" i="5"/>
  <c r="AC49" i="5"/>
  <c r="AD49" i="5" s="1"/>
  <c r="AC50" i="5"/>
  <c r="AC51" i="5"/>
  <c r="AC52" i="5"/>
  <c r="AC53" i="5"/>
  <c r="AC44" i="5"/>
  <c r="AA44" i="5"/>
  <c r="AA45" i="5"/>
  <c r="AA46" i="5"/>
  <c r="AA47" i="5"/>
  <c r="AA48" i="5"/>
  <c r="AA49" i="5"/>
  <c r="AA50" i="5"/>
  <c r="AA51" i="5"/>
  <c r="AA52" i="5"/>
  <c r="AA53" i="5"/>
  <c r="AA43" i="5"/>
  <c r="W44" i="5"/>
  <c r="W45" i="5"/>
  <c r="W46" i="5"/>
  <c r="W47" i="5"/>
  <c r="W48" i="5"/>
  <c r="X48" i="5" s="1"/>
  <c r="W49" i="5"/>
  <c r="W50" i="5"/>
  <c r="W51" i="5"/>
  <c r="W52" i="5"/>
  <c r="W53" i="5"/>
  <c r="W43" i="5"/>
  <c r="U44" i="5"/>
  <c r="U45" i="5"/>
  <c r="U46" i="5"/>
  <c r="U47" i="5"/>
  <c r="U48" i="5"/>
  <c r="U49" i="5"/>
  <c r="U50" i="5"/>
  <c r="U51" i="5"/>
  <c r="U52" i="5"/>
  <c r="U53" i="5"/>
  <c r="U43" i="5"/>
  <c r="AC23" i="5"/>
  <c r="AD23" i="5" s="1"/>
  <c r="AC24" i="5"/>
  <c r="AD24" i="5" s="1"/>
  <c r="AC25" i="5"/>
  <c r="AC26" i="5"/>
  <c r="AC27" i="5"/>
  <c r="AC28" i="5"/>
  <c r="AC29" i="5"/>
  <c r="AD29" i="5" s="1"/>
  <c r="AC30" i="5"/>
  <c r="AC31" i="5"/>
  <c r="AC32" i="5"/>
  <c r="AA23" i="5"/>
  <c r="AA24" i="5"/>
  <c r="AA25" i="5"/>
  <c r="AA26" i="5"/>
  <c r="AA27" i="5"/>
  <c r="AA28" i="5"/>
  <c r="AA29" i="5"/>
  <c r="AA30" i="5"/>
  <c r="AA31" i="5"/>
  <c r="AA32" i="5"/>
  <c r="AC22" i="5"/>
  <c r="AD22" i="5" s="1"/>
  <c r="AA22" i="5"/>
  <c r="W23" i="5"/>
  <c r="W24" i="5"/>
  <c r="X24" i="5" s="1"/>
  <c r="W25" i="5"/>
  <c r="W26" i="5"/>
  <c r="W27" i="5"/>
  <c r="W28" i="5"/>
  <c r="W29" i="5"/>
  <c r="W30" i="5"/>
  <c r="X30" i="5" s="1"/>
  <c r="W31" i="5"/>
  <c r="W32" i="5"/>
  <c r="W22" i="5"/>
  <c r="U23" i="5"/>
  <c r="U24" i="5"/>
  <c r="U25" i="5"/>
  <c r="U26" i="5"/>
  <c r="U27" i="5"/>
  <c r="U28" i="5"/>
  <c r="U29" i="5"/>
  <c r="U30" i="5"/>
  <c r="U31" i="5"/>
  <c r="U32" i="5"/>
  <c r="U22" i="5"/>
  <c r="AD26" i="5"/>
  <c r="AD25" i="5"/>
  <c r="X26" i="5"/>
  <c r="X25" i="5"/>
  <c r="X23" i="5"/>
  <c r="X22" i="5"/>
  <c r="Q23" i="5"/>
  <c r="Q24" i="5"/>
  <c r="Q25" i="5"/>
  <c r="Q26" i="5"/>
  <c r="Q27" i="5"/>
  <c r="Q28" i="5"/>
  <c r="Q29" i="5"/>
  <c r="Q30" i="5"/>
  <c r="Q31" i="5"/>
  <c r="Q32" i="5"/>
  <c r="O23" i="5"/>
  <c r="O24" i="5"/>
  <c r="O25" i="5"/>
  <c r="O26" i="5"/>
  <c r="O27" i="5"/>
  <c r="O28" i="5"/>
  <c r="O29" i="5"/>
  <c r="O30" i="5"/>
  <c r="O31" i="5"/>
  <c r="O32" i="5"/>
  <c r="Q22" i="5"/>
  <c r="O22" i="5"/>
  <c r="K23" i="5"/>
  <c r="K24" i="5"/>
  <c r="K25" i="5"/>
  <c r="K26" i="5"/>
  <c r="K27" i="5"/>
  <c r="K28" i="5"/>
  <c r="K29" i="5"/>
  <c r="K30" i="5"/>
  <c r="K31" i="5"/>
  <c r="K32" i="5"/>
  <c r="I23" i="5"/>
  <c r="I24" i="5"/>
  <c r="I25" i="5"/>
  <c r="I26" i="5"/>
  <c r="I27" i="5"/>
  <c r="I28" i="5"/>
  <c r="I29" i="5"/>
  <c r="I30" i="5"/>
  <c r="I31" i="5"/>
  <c r="I32" i="5"/>
  <c r="I22" i="5"/>
  <c r="K22" i="5"/>
  <c r="X50" i="5"/>
  <c r="AD48" i="5"/>
  <c r="AD47" i="5"/>
  <c r="X47" i="5"/>
  <c r="AD46" i="5"/>
  <c r="X46" i="5"/>
  <c r="AD45" i="5"/>
  <c r="X45" i="5"/>
  <c r="AD44" i="5"/>
  <c r="X44" i="5"/>
  <c r="X43" i="5"/>
  <c r="E24" i="5"/>
  <c r="C24" i="5"/>
  <c r="E23" i="5"/>
  <c r="C23" i="5"/>
  <c r="E22" i="5"/>
  <c r="C22" i="5"/>
  <c r="E89" i="5"/>
  <c r="C89" i="5"/>
  <c r="E88" i="5"/>
  <c r="C88" i="5"/>
  <c r="E87" i="5"/>
  <c r="C87" i="5"/>
  <c r="E67" i="5"/>
  <c r="C67" i="5"/>
  <c r="E66" i="5"/>
  <c r="C66" i="5"/>
  <c r="E65" i="5"/>
  <c r="E68" i="5" s="1"/>
  <c r="C65" i="5"/>
  <c r="E43" i="5"/>
  <c r="E45" i="5"/>
  <c r="C45" i="5"/>
  <c r="E44" i="5"/>
  <c r="C44" i="5"/>
  <c r="C43" i="5"/>
  <c r="R45" i="6"/>
  <c r="S45" i="6" s="1"/>
  <c r="P45" i="6"/>
  <c r="K45" i="6"/>
  <c r="L45" i="6" s="1"/>
  <c r="I45" i="6"/>
  <c r="R44" i="6"/>
  <c r="S44" i="6" s="1"/>
  <c r="P44" i="6"/>
  <c r="K44" i="6"/>
  <c r="L44" i="6" s="1"/>
  <c r="I44" i="6"/>
  <c r="R43" i="6"/>
  <c r="S43" i="6" s="1"/>
  <c r="P43" i="6"/>
  <c r="K43" i="6"/>
  <c r="L43" i="6" s="1"/>
  <c r="I43" i="6"/>
  <c r="R42" i="6"/>
  <c r="S42" i="6" s="1"/>
  <c r="P42" i="6"/>
  <c r="K42" i="6"/>
  <c r="L42" i="6" s="1"/>
  <c r="I42" i="6"/>
  <c r="R41" i="6"/>
  <c r="S41" i="6" s="1"/>
  <c r="P41" i="6"/>
  <c r="K41" i="6"/>
  <c r="L41" i="6" s="1"/>
  <c r="I41" i="6"/>
  <c r="R40" i="6"/>
  <c r="S40" i="6" s="1"/>
  <c r="P40" i="6"/>
  <c r="K40" i="6"/>
  <c r="L40" i="6" s="1"/>
  <c r="I40" i="6"/>
  <c r="R39" i="6"/>
  <c r="S39" i="6" s="1"/>
  <c r="P39" i="6"/>
  <c r="K39" i="6"/>
  <c r="L39" i="6" s="1"/>
  <c r="I39" i="6"/>
  <c r="R38" i="6"/>
  <c r="S38" i="6" s="1"/>
  <c r="P38" i="6"/>
  <c r="K38" i="6"/>
  <c r="L38" i="6" s="1"/>
  <c r="I38" i="6"/>
  <c r="R37" i="6"/>
  <c r="S37" i="6" s="1"/>
  <c r="P37" i="6"/>
  <c r="K37" i="6"/>
  <c r="L37" i="6" s="1"/>
  <c r="I37" i="6"/>
  <c r="R36" i="6"/>
  <c r="S36" i="6" s="1"/>
  <c r="P36" i="6"/>
  <c r="K36" i="6"/>
  <c r="L36" i="6" s="1"/>
  <c r="I36" i="6"/>
  <c r="R35" i="6"/>
  <c r="S35" i="6" s="1"/>
  <c r="P35" i="6"/>
  <c r="K35" i="6"/>
  <c r="L35" i="6" s="1"/>
  <c r="I35" i="6"/>
  <c r="R34" i="6"/>
  <c r="S34" i="6" s="1"/>
  <c r="P34" i="6"/>
  <c r="K34" i="6"/>
  <c r="L34" i="6" s="1"/>
  <c r="I34" i="6"/>
  <c r="R33" i="6"/>
  <c r="S33" i="6" s="1"/>
  <c r="P33" i="6"/>
  <c r="K33" i="6"/>
  <c r="L33" i="6" s="1"/>
  <c r="I33" i="6"/>
  <c r="R32" i="6"/>
  <c r="S32" i="6" s="1"/>
  <c r="P32" i="6"/>
  <c r="K32" i="6"/>
  <c r="L32" i="6" s="1"/>
  <c r="I32" i="6"/>
  <c r="R31" i="6"/>
  <c r="S31" i="6" s="1"/>
  <c r="P31" i="6"/>
  <c r="K31" i="6"/>
  <c r="L31" i="6" s="1"/>
  <c r="I31" i="6"/>
  <c r="R30" i="6"/>
  <c r="S30" i="6" s="1"/>
  <c r="P30" i="6"/>
  <c r="K30" i="6"/>
  <c r="L30" i="6" s="1"/>
  <c r="I30" i="6"/>
  <c r="L23" i="6"/>
  <c r="L22" i="6"/>
  <c r="R20" i="6"/>
  <c r="P20" i="6"/>
  <c r="R19" i="6"/>
  <c r="P19" i="6"/>
  <c r="R18" i="6"/>
  <c r="S18" i="6" s="1"/>
  <c r="P18" i="6"/>
  <c r="R17" i="6"/>
  <c r="P17" i="6"/>
  <c r="R16" i="6"/>
  <c r="P16" i="6"/>
  <c r="R15" i="6"/>
  <c r="P15" i="6"/>
  <c r="R14" i="6"/>
  <c r="P14" i="6"/>
  <c r="R13" i="6"/>
  <c r="P13" i="6"/>
  <c r="R12" i="6"/>
  <c r="S12" i="6" s="1"/>
  <c r="P12" i="6"/>
  <c r="R11" i="6"/>
  <c r="P11" i="6"/>
  <c r="S11" i="6" s="1"/>
  <c r="R10" i="6"/>
  <c r="P10" i="6"/>
  <c r="K11" i="6"/>
  <c r="L11" i="6" s="1"/>
  <c r="K12" i="6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10" i="6"/>
  <c r="L10" i="6" s="1"/>
  <c r="I20" i="6"/>
  <c r="I19" i="6"/>
  <c r="I18" i="6"/>
  <c r="I17" i="6"/>
  <c r="I16" i="6"/>
  <c r="I15" i="6"/>
  <c r="I14" i="6"/>
  <c r="I13" i="6"/>
  <c r="I12" i="6"/>
  <c r="I11" i="6"/>
  <c r="I10" i="6"/>
  <c r="E5" i="6"/>
  <c r="E6" i="6"/>
  <c r="C8" i="6"/>
  <c r="C9" i="6"/>
  <c r="C10" i="6"/>
  <c r="C23" i="6"/>
  <c r="C11" i="6"/>
  <c r="C12" i="6"/>
  <c r="E8" i="6"/>
  <c r="E9" i="6"/>
  <c r="E10" i="6"/>
  <c r="E23" i="6"/>
  <c r="E11" i="6"/>
  <c r="E12" i="6"/>
  <c r="E7" i="6"/>
  <c r="C7" i="6"/>
  <c r="C6" i="6"/>
  <c r="C5" i="6"/>
  <c r="E8" i="5"/>
  <c r="E9" i="5"/>
  <c r="E7" i="5"/>
  <c r="C8" i="5"/>
  <c r="C9" i="5"/>
  <c r="C7" i="5"/>
  <c r="X17" i="1"/>
  <c r="W17" i="1"/>
  <c r="X9" i="1"/>
  <c r="W9" i="1"/>
  <c r="X5" i="1"/>
  <c r="X6" i="1"/>
  <c r="X7" i="1"/>
  <c r="X8" i="1"/>
  <c r="X12" i="1"/>
  <c r="X13" i="1"/>
  <c r="X14" i="1"/>
  <c r="X15" i="1"/>
  <c r="X16" i="1"/>
  <c r="X4" i="1"/>
  <c r="W5" i="1"/>
  <c r="W6" i="1"/>
  <c r="W7" i="1"/>
  <c r="W8" i="1"/>
  <c r="W12" i="1"/>
  <c r="W13" i="1"/>
  <c r="W14" i="1"/>
  <c r="W15" i="1"/>
  <c r="W16" i="1"/>
  <c r="W4" i="1"/>
  <c r="U8" i="1"/>
  <c r="U7" i="1"/>
  <c r="U6" i="1"/>
  <c r="U5" i="1"/>
  <c r="U4" i="1"/>
  <c r="P78" i="1"/>
  <c r="P82" i="1"/>
  <c r="P86" i="1"/>
  <c r="P90" i="1"/>
  <c r="P96" i="1"/>
  <c r="P97" i="1"/>
  <c r="P101" i="1"/>
  <c r="P105" i="1"/>
  <c r="P109" i="1"/>
  <c r="O78" i="1"/>
  <c r="O82" i="1"/>
  <c r="O86" i="1"/>
  <c r="O90" i="1"/>
  <c r="O96" i="1"/>
  <c r="O97" i="1"/>
  <c r="O101" i="1"/>
  <c r="O105" i="1"/>
  <c r="O109" i="1"/>
  <c r="N78" i="1"/>
  <c r="N82" i="1"/>
  <c r="N86" i="1"/>
  <c r="N90" i="1"/>
  <c r="N96" i="1"/>
  <c r="N97" i="1"/>
  <c r="N101" i="1"/>
  <c r="N105" i="1"/>
  <c r="N109" i="1"/>
  <c r="P77" i="1"/>
  <c r="O77" i="1"/>
  <c r="N77" i="1"/>
  <c r="G55" i="4"/>
  <c r="G53" i="4"/>
  <c r="G56" i="4"/>
  <c r="G57" i="4"/>
  <c r="G58" i="4"/>
  <c r="G59" i="4"/>
  <c r="G60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61" i="4"/>
  <c r="S67" i="4"/>
  <c r="T67" i="4"/>
  <c r="U67" i="4"/>
  <c r="V67" i="4"/>
  <c r="S109" i="4"/>
  <c r="T109" i="4"/>
  <c r="U109" i="4"/>
  <c r="U74" i="4"/>
  <c r="T74" i="4"/>
  <c r="S74" i="4"/>
  <c r="V74" i="4"/>
  <c r="V53" i="4"/>
  <c r="V54" i="4"/>
  <c r="V55" i="4"/>
  <c r="V56" i="4"/>
  <c r="V57" i="4"/>
  <c r="V58" i="4"/>
  <c r="V59" i="4"/>
  <c r="V60" i="4"/>
  <c r="V62" i="4"/>
  <c r="V63" i="4"/>
  <c r="V64" i="4"/>
  <c r="V65" i="4"/>
  <c r="V66" i="4"/>
  <c r="V68" i="4"/>
  <c r="V69" i="4"/>
  <c r="V70" i="4"/>
  <c r="V71" i="4"/>
  <c r="V72" i="4"/>
  <c r="V73" i="4"/>
  <c r="V52" i="4"/>
  <c r="U71" i="4"/>
  <c r="U72" i="4"/>
  <c r="U73" i="4"/>
  <c r="T71" i="4"/>
  <c r="T72" i="4"/>
  <c r="T73" i="4"/>
  <c r="S71" i="4"/>
  <c r="S72" i="4"/>
  <c r="S73" i="4"/>
  <c r="U115" i="4"/>
  <c r="T115" i="4"/>
  <c r="S115" i="4"/>
  <c r="S104" i="4"/>
  <c r="T104" i="4"/>
  <c r="U104" i="4"/>
  <c r="S105" i="4"/>
  <c r="T105" i="4"/>
  <c r="U105" i="4"/>
  <c r="S106" i="4"/>
  <c r="T106" i="4"/>
  <c r="U106" i="4"/>
  <c r="S107" i="4"/>
  <c r="T107" i="4"/>
  <c r="U107" i="4"/>
  <c r="S108" i="4"/>
  <c r="T108" i="4"/>
  <c r="U108" i="4"/>
  <c r="S110" i="4"/>
  <c r="T110" i="4"/>
  <c r="U110" i="4"/>
  <c r="S111" i="4"/>
  <c r="T111" i="4"/>
  <c r="U111" i="4"/>
  <c r="S112" i="4"/>
  <c r="T112" i="4"/>
  <c r="U112" i="4"/>
  <c r="S113" i="4"/>
  <c r="T113" i="4"/>
  <c r="U113" i="4"/>
  <c r="S114" i="4"/>
  <c r="T114" i="4"/>
  <c r="U114" i="4"/>
  <c r="S116" i="4"/>
  <c r="T116" i="4"/>
  <c r="U116" i="4"/>
  <c r="U62" i="4"/>
  <c r="U63" i="4"/>
  <c r="U64" i="4"/>
  <c r="U65" i="4"/>
  <c r="U66" i="4"/>
  <c r="U68" i="4"/>
  <c r="U69" i="4"/>
  <c r="U70" i="4"/>
  <c r="T62" i="4"/>
  <c r="T63" i="4"/>
  <c r="T64" i="4"/>
  <c r="T65" i="4"/>
  <c r="T66" i="4"/>
  <c r="T68" i="4"/>
  <c r="T69" i="4"/>
  <c r="T70" i="4"/>
  <c r="S62" i="4"/>
  <c r="S63" i="4"/>
  <c r="S64" i="4"/>
  <c r="S65" i="4"/>
  <c r="S66" i="4"/>
  <c r="S68" i="4"/>
  <c r="S69" i="4"/>
  <c r="S70" i="4"/>
  <c r="S103" i="4"/>
  <c r="T103" i="4"/>
  <c r="U103" i="4"/>
  <c r="L61" i="4"/>
  <c r="S61" i="4" s="1"/>
  <c r="S102" i="4"/>
  <c r="T102" i="4"/>
  <c r="U102" i="4"/>
  <c r="S60" i="4"/>
  <c r="T60" i="4"/>
  <c r="U60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S94" i="4"/>
  <c r="S95" i="4"/>
  <c r="S96" i="4"/>
  <c r="S97" i="4"/>
  <c r="S98" i="4"/>
  <c r="S99" i="4"/>
  <c r="S100" i="4"/>
  <c r="S101" i="4"/>
  <c r="U55" i="4"/>
  <c r="U56" i="4"/>
  <c r="U57" i="4"/>
  <c r="U58" i="4"/>
  <c r="U59" i="4"/>
  <c r="T55" i="4"/>
  <c r="T56" i="4"/>
  <c r="T57" i="4"/>
  <c r="T58" i="4"/>
  <c r="T59" i="4"/>
  <c r="S55" i="4"/>
  <c r="S56" i="4"/>
  <c r="S57" i="4"/>
  <c r="S58" i="4"/>
  <c r="S59" i="4"/>
  <c r="U53" i="4"/>
  <c r="U54" i="4"/>
  <c r="T53" i="4"/>
  <c r="T54" i="4"/>
  <c r="S53" i="4"/>
  <c r="S54" i="4"/>
  <c r="U52" i="4"/>
  <c r="T52" i="4"/>
  <c r="S52" i="4"/>
  <c r="P54" i="1"/>
  <c r="P55" i="1"/>
  <c r="P56" i="1"/>
  <c r="P57" i="1"/>
  <c r="P53" i="1"/>
  <c r="O54" i="1"/>
  <c r="O55" i="1"/>
  <c r="O56" i="1"/>
  <c r="O57" i="1"/>
  <c r="O53" i="1"/>
  <c r="N54" i="1"/>
  <c r="N55" i="1"/>
  <c r="N56" i="1"/>
  <c r="N57" i="1"/>
  <c r="N53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30" i="1"/>
  <c r="O30" i="1"/>
  <c r="N30" i="1"/>
  <c r="P39" i="1"/>
  <c r="O39" i="1"/>
  <c r="N40" i="1"/>
  <c r="N41" i="1"/>
  <c r="N42" i="1"/>
  <c r="N43" i="1"/>
  <c r="N39" i="1"/>
  <c r="P43" i="1"/>
  <c r="O43" i="1"/>
  <c r="P42" i="1"/>
  <c r="O42" i="1"/>
  <c r="P41" i="1"/>
  <c r="O41" i="1"/>
  <c r="P40" i="1"/>
  <c r="O40" i="1"/>
  <c r="P34" i="1"/>
  <c r="O34" i="1"/>
  <c r="N34" i="1"/>
  <c r="P33" i="1"/>
  <c r="O33" i="1"/>
  <c r="N33" i="1"/>
  <c r="P32" i="1"/>
  <c r="O32" i="1"/>
  <c r="N32" i="1"/>
  <c r="P31" i="1"/>
  <c r="O31" i="1"/>
  <c r="N31" i="1"/>
  <c r="N13" i="1"/>
  <c r="O13" i="1"/>
  <c r="P13" i="1"/>
  <c r="O15" i="1"/>
  <c r="O16" i="1"/>
  <c r="O17" i="1"/>
  <c r="O14" i="1"/>
  <c r="O5" i="1"/>
  <c r="O6" i="1"/>
  <c r="O7" i="1"/>
  <c r="O8" i="1"/>
  <c r="O4" i="1"/>
  <c r="N4" i="1"/>
  <c r="P4" i="1"/>
  <c r="P17" i="1"/>
  <c r="N17" i="1"/>
  <c r="P16" i="1"/>
  <c r="N16" i="1"/>
  <c r="P15" i="1"/>
  <c r="N15" i="1"/>
  <c r="P14" i="1"/>
  <c r="N14" i="1"/>
  <c r="N6" i="1"/>
  <c r="P6" i="1"/>
  <c r="N7" i="1"/>
  <c r="P7" i="1"/>
  <c r="N8" i="1"/>
  <c r="P8" i="1"/>
  <c r="P5" i="1"/>
  <c r="N5" i="1"/>
  <c r="AD102" i="4" l="1"/>
  <c r="AD112" i="4"/>
  <c r="AD109" i="4"/>
  <c r="AD114" i="4"/>
  <c r="AD110" i="4"/>
  <c r="AC101" i="4"/>
  <c r="AD100" i="4"/>
  <c r="AD99" i="4"/>
  <c r="AB98" i="4"/>
  <c r="AD103" i="4"/>
  <c r="AD97" i="4"/>
  <c r="AD106" i="4"/>
  <c r="AD104" i="4"/>
  <c r="AD107" i="4"/>
  <c r="AD96" i="4"/>
  <c r="AD113" i="4"/>
  <c r="AD94" i="4"/>
  <c r="AD105" i="4"/>
  <c r="AD116" i="4"/>
  <c r="AC111" i="4"/>
  <c r="AD95" i="4"/>
  <c r="AB108" i="4"/>
  <c r="AB95" i="4"/>
  <c r="AC98" i="4"/>
  <c r="AD101" i="4"/>
  <c r="AB105" i="4"/>
  <c r="AC108" i="4"/>
  <c r="AD111" i="4"/>
  <c r="AB115" i="4"/>
  <c r="AC95" i="4"/>
  <c r="AD98" i="4"/>
  <c r="AB102" i="4"/>
  <c r="AC105" i="4"/>
  <c r="AD108" i="4"/>
  <c r="AB112" i="4"/>
  <c r="AC115" i="4"/>
  <c r="AB99" i="4"/>
  <c r="AC102" i="4"/>
  <c r="AB109" i="4"/>
  <c r="AC112" i="4"/>
  <c r="AD115" i="4"/>
  <c r="AB96" i="4"/>
  <c r="AC99" i="4"/>
  <c r="AB106" i="4"/>
  <c r="AC109" i="4"/>
  <c r="AB116" i="4"/>
  <c r="AC96" i="4"/>
  <c r="AB103" i="4"/>
  <c r="AC106" i="4"/>
  <c r="AB113" i="4"/>
  <c r="AC116" i="4"/>
  <c r="AB100" i="4"/>
  <c r="AC103" i="4"/>
  <c r="AB110" i="4"/>
  <c r="AC113" i="4"/>
  <c r="AB97" i="4"/>
  <c r="AC100" i="4"/>
  <c r="AB107" i="4"/>
  <c r="AC110" i="4"/>
  <c r="AB94" i="4"/>
  <c r="AC97" i="4"/>
  <c r="AB104" i="4"/>
  <c r="AC107" i="4"/>
  <c r="AB114" i="4"/>
  <c r="AC94" i="4"/>
  <c r="AB101" i="4"/>
  <c r="AC104" i="4"/>
  <c r="AB111" i="4"/>
  <c r="AC114" i="4"/>
  <c r="C75" i="7"/>
  <c r="C76" i="7"/>
  <c r="E32" i="7"/>
  <c r="C53" i="7"/>
  <c r="C31" i="7"/>
  <c r="E33" i="7"/>
  <c r="E53" i="7"/>
  <c r="C54" i="7"/>
  <c r="E76" i="7"/>
  <c r="C10" i="7"/>
  <c r="C77" i="7"/>
  <c r="E10" i="7"/>
  <c r="E11" i="7" s="1"/>
  <c r="D110" i="7"/>
  <c r="D109" i="7"/>
  <c r="X100" i="5"/>
  <c r="X99" i="5"/>
  <c r="AD100" i="5"/>
  <c r="AD99" i="5"/>
  <c r="AD78" i="5"/>
  <c r="AD77" i="5"/>
  <c r="X78" i="5"/>
  <c r="X77" i="5"/>
  <c r="AD50" i="5"/>
  <c r="AD51" i="5"/>
  <c r="AD52" i="5"/>
  <c r="AD56" i="5" s="1"/>
  <c r="AD53" i="5"/>
  <c r="AD55" i="5" s="1"/>
  <c r="X51" i="5"/>
  <c r="X52" i="5"/>
  <c r="X49" i="5"/>
  <c r="X53" i="5"/>
  <c r="AD31" i="5"/>
  <c r="AD30" i="5"/>
  <c r="AD32" i="5"/>
  <c r="AD27" i="5"/>
  <c r="AD35" i="5" s="1"/>
  <c r="AD28" i="5"/>
  <c r="X28" i="5"/>
  <c r="X31" i="5"/>
  <c r="X32" i="5"/>
  <c r="X27" i="5"/>
  <c r="X29" i="5"/>
  <c r="X35" i="5"/>
  <c r="X34" i="5"/>
  <c r="X56" i="5"/>
  <c r="X55" i="5"/>
  <c r="C90" i="5"/>
  <c r="C91" i="5" s="1"/>
  <c r="E10" i="5"/>
  <c r="K8" i="5" s="1"/>
  <c r="C68" i="5"/>
  <c r="E90" i="5"/>
  <c r="E91" i="5" s="1"/>
  <c r="E92" i="5" s="1"/>
  <c r="E69" i="5"/>
  <c r="E70" i="5" s="1"/>
  <c r="C25" i="5"/>
  <c r="E25" i="5"/>
  <c r="E26" i="5" s="1"/>
  <c r="E46" i="5"/>
  <c r="E47" i="5" s="1"/>
  <c r="E48" i="5" s="1"/>
  <c r="C46" i="5"/>
  <c r="C11" i="5"/>
  <c r="O11" i="5"/>
  <c r="O10" i="5"/>
  <c r="O9" i="5"/>
  <c r="O8" i="5"/>
  <c r="L48" i="6"/>
  <c r="L47" i="6"/>
  <c r="S48" i="6"/>
  <c r="S47" i="6"/>
  <c r="S19" i="6"/>
  <c r="S10" i="6"/>
  <c r="S15" i="6"/>
  <c r="S16" i="6"/>
  <c r="S13" i="6"/>
  <c r="S14" i="6"/>
  <c r="S20" i="6"/>
  <c r="S17" i="6"/>
  <c r="L12" i="6"/>
  <c r="C16" i="6"/>
  <c r="C15" i="6"/>
  <c r="E16" i="6"/>
  <c r="E15" i="6"/>
  <c r="K7" i="5"/>
  <c r="K11" i="5"/>
  <c r="K10" i="5"/>
  <c r="K9" i="5"/>
  <c r="E11" i="5"/>
  <c r="C10" i="5"/>
  <c r="U61" i="4"/>
  <c r="V61" i="4"/>
  <c r="T61" i="4"/>
  <c r="E12" i="7" l="1"/>
  <c r="E13" i="7" s="1"/>
  <c r="E14" i="7" s="1"/>
  <c r="C55" i="7"/>
  <c r="E54" i="7"/>
  <c r="E34" i="7"/>
  <c r="E35" i="7" s="1"/>
  <c r="C11" i="7"/>
  <c r="E77" i="7"/>
  <c r="E78" i="7" s="1"/>
  <c r="C79" i="7"/>
  <c r="C32" i="7"/>
  <c r="C33" i="7" s="1"/>
  <c r="C78" i="7"/>
  <c r="AD34" i="5"/>
  <c r="O7" i="5"/>
  <c r="E27" i="5"/>
  <c r="E71" i="5"/>
  <c r="E72" i="5" s="1"/>
  <c r="C69" i="5"/>
  <c r="C47" i="5"/>
  <c r="E49" i="5"/>
  <c r="C26" i="5"/>
  <c r="C27" i="5" s="1"/>
  <c r="E93" i="5"/>
  <c r="E94" i="5" s="1"/>
  <c r="C92" i="5"/>
  <c r="E50" i="5"/>
  <c r="Q9" i="5"/>
  <c r="R9" i="5" s="1"/>
  <c r="Q7" i="5"/>
  <c r="R7" i="5" s="1"/>
  <c r="Q10" i="5"/>
  <c r="R10" i="5" s="1"/>
  <c r="Q11" i="5"/>
  <c r="R11" i="5" s="1"/>
  <c r="Q8" i="5"/>
  <c r="R8" i="5" s="1"/>
  <c r="K7" i="6"/>
  <c r="K6" i="6"/>
  <c r="K8" i="6"/>
  <c r="K9" i="6"/>
  <c r="I5" i="6"/>
  <c r="P7" i="6"/>
  <c r="K5" i="6"/>
  <c r="P5" i="6"/>
  <c r="R9" i="6"/>
  <c r="I7" i="6"/>
  <c r="I9" i="6"/>
  <c r="I8" i="6"/>
  <c r="R5" i="6"/>
  <c r="P8" i="6"/>
  <c r="P6" i="6"/>
  <c r="P9" i="6"/>
  <c r="I6" i="6"/>
  <c r="R8" i="6"/>
  <c r="R7" i="6"/>
  <c r="R6" i="6"/>
  <c r="I8" i="5"/>
  <c r="L8" i="5" s="1"/>
  <c r="I9" i="5"/>
  <c r="L9" i="5" s="1"/>
  <c r="I10" i="5"/>
  <c r="I11" i="5"/>
  <c r="L11" i="5" s="1"/>
  <c r="I7" i="5"/>
  <c r="C34" i="7" l="1"/>
  <c r="C56" i="7"/>
  <c r="E15" i="7"/>
  <c r="E79" i="7"/>
  <c r="E55" i="7"/>
  <c r="E80" i="7"/>
  <c r="E81" i="7" s="1"/>
  <c r="C80" i="7"/>
  <c r="E36" i="7"/>
  <c r="C12" i="7"/>
  <c r="C48" i="5"/>
  <c r="C70" i="5"/>
  <c r="C28" i="5"/>
  <c r="C29" i="5" s="1"/>
  <c r="E28" i="5"/>
  <c r="E29" i="5" s="1"/>
  <c r="E95" i="5"/>
  <c r="C93" i="5"/>
  <c r="C94" i="5"/>
  <c r="E73" i="5"/>
  <c r="E51" i="5"/>
  <c r="L7" i="5"/>
  <c r="L10" i="5"/>
  <c r="L9" i="6"/>
  <c r="L5" i="6"/>
  <c r="S7" i="6"/>
  <c r="S9" i="6"/>
  <c r="L6" i="6"/>
  <c r="L7" i="6"/>
  <c r="L8" i="6"/>
  <c r="S5" i="6"/>
  <c r="S8" i="6"/>
  <c r="S6" i="6"/>
  <c r="E37" i="7" l="1"/>
  <c r="E38" i="7" s="1"/>
  <c r="C35" i="7"/>
  <c r="C36" i="7" s="1"/>
  <c r="C37" i="7" s="1"/>
  <c r="C38" i="7" s="1"/>
  <c r="E16" i="7"/>
  <c r="E17" i="7" s="1"/>
  <c r="E20" i="7" s="1"/>
  <c r="E56" i="7"/>
  <c r="C57" i="7"/>
  <c r="E82" i="7"/>
  <c r="E85" i="7" s="1"/>
  <c r="C13" i="7"/>
  <c r="C58" i="7"/>
  <c r="C81" i="7"/>
  <c r="C82" i="7" s="1"/>
  <c r="C71" i="5"/>
  <c r="C49" i="5"/>
  <c r="C50" i="5" s="1"/>
  <c r="C30" i="5"/>
  <c r="E30" i="5"/>
  <c r="E31" i="5"/>
  <c r="E32" i="5" s="1"/>
  <c r="E96" i="5"/>
  <c r="E97" i="5" s="1"/>
  <c r="E100" i="5" s="1"/>
  <c r="C95" i="5"/>
  <c r="C96" i="5" s="1"/>
  <c r="E74" i="5"/>
  <c r="E52" i="5"/>
  <c r="E53" i="5" s="1"/>
  <c r="E56" i="5" s="1"/>
  <c r="S23" i="6"/>
  <c r="S22" i="6"/>
  <c r="E40" i="7" l="1"/>
  <c r="E41" i="7"/>
  <c r="E19" i="7"/>
  <c r="K16" i="7" s="1"/>
  <c r="C59" i="7"/>
  <c r="C85" i="7"/>
  <c r="C84" i="7"/>
  <c r="C41" i="7"/>
  <c r="C40" i="7"/>
  <c r="C63" i="7"/>
  <c r="W17" i="7"/>
  <c r="AA17" i="7"/>
  <c r="W16" i="7"/>
  <c r="AA7" i="7"/>
  <c r="O15" i="7"/>
  <c r="O7" i="7"/>
  <c r="K17" i="7"/>
  <c r="O10" i="7"/>
  <c r="O17" i="7"/>
  <c r="K10" i="7"/>
  <c r="K15" i="7"/>
  <c r="K12" i="7"/>
  <c r="K14" i="7"/>
  <c r="AA11" i="7"/>
  <c r="AA16" i="7"/>
  <c r="AA13" i="7"/>
  <c r="AA10" i="7"/>
  <c r="C14" i="7"/>
  <c r="E84" i="7"/>
  <c r="E57" i="7"/>
  <c r="C60" i="7"/>
  <c r="C62" i="7" s="1"/>
  <c r="C15" i="7"/>
  <c r="E55" i="5"/>
  <c r="C51" i="5"/>
  <c r="O53" i="5"/>
  <c r="K52" i="5"/>
  <c r="K43" i="5"/>
  <c r="O46" i="5"/>
  <c r="K45" i="5"/>
  <c r="O47" i="5"/>
  <c r="O48" i="5"/>
  <c r="K49" i="5"/>
  <c r="O44" i="5"/>
  <c r="O43" i="5"/>
  <c r="K53" i="5"/>
  <c r="O45" i="5"/>
  <c r="K44" i="5"/>
  <c r="K46" i="5"/>
  <c r="K47" i="5"/>
  <c r="K48" i="5"/>
  <c r="O50" i="5"/>
  <c r="O52" i="5"/>
  <c r="K51" i="5"/>
  <c r="O49" i="5"/>
  <c r="K50" i="5"/>
  <c r="O51" i="5"/>
  <c r="C31" i="5"/>
  <c r="E35" i="5"/>
  <c r="E34" i="5"/>
  <c r="C52" i="5"/>
  <c r="C72" i="5"/>
  <c r="C97" i="5"/>
  <c r="C100" i="5" s="1"/>
  <c r="E99" i="5"/>
  <c r="E75" i="5"/>
  <c r="E78" i="5" s="1"/>
  <c r="E77" i="5"/>
  <c r="W7" i="7" l="1"/>
  <c r="AA8" i="7"/>
  <c r="O11" i="7"/>
  <c r="W9" i="7"/>
  <c r="K13" i="7"/>
  <c r="O8" i="7"/>
  <c r="AA9" i="7"/>
  <c r="W15" i="7"/>
  <c r="K11" i="7"/>
  <c r="W14" i="7"/>
  <c r="O16" i="7"/>
  <c r="O14" i="7"/>
  <c r="W12" i="7"/>
  <c r="AA15" i="7"/>
  <c r="K7" i="7"/>
  <c r="O9" i="7"/>
  <c r="O13" i="7"/>
  <c r="K8" i="7"/>
  <c r="W10" i="7"/>
  <c r="AA14" i="7"/>
  <c r="W11" i="7"/>
  <c r="O12" i="7"/>
  <c r="AA12" i="7"/>
  <c r="K9" i="7"/>
  <c r="W8" i="7"/>
  <c r="W13" i="7"/>
  <c r="O30" i="7"/>
  <c r="AA38" i="7"/>
  <c r="AA30" i="7"/>
  <c r="O36" i="7"/>
  <c r="O38" i="7"/>
  <c r="O28" i="7"/>
  <c r="AA35" i="7"/>
  <c r="K37" i="7"/>
  <c r="K38" i="7"/>
  <c r="AA37" i="7"/>
  <c r="W31" i="7"/>
  <c r="W32" i="7"/>
  <c r="W34" i="7"/>
  <c r="O29" i="7"/>
  <c r="K33" i="7"/>
  <c r="AA29" i="7"/>
  <c r="AA31" i="7"/>
  <c r="AA28" i="7"/>
  <c r="W37" i="7"/>
  <c r="W29" i="7"/>
  <c r="W36" i="7"/>
  <c r="W28" i="7"/>
  <c r="AA32" i="7"/>
  <c r="K28" i="7"/>
  <c r="O34" i="7"/>
  <c r="O37" i="7"/>
  <c r="K29" i="7"/>
  <c r="K35" i="7"/>
  <c r="AA34" i="7"/>
  <c r="K36" i="7"/>
  <c r="AA36" i="7"/>
  <c r="O32" i="7"/>
  <c r="K32" i="7"/>
  <c r="K34" i="7"/>
  <c r="W33" i="7"/>
  <c r="O35" i="7"/>
  <c r="K31" i="7"/>
  <c r="W30" i="7"/>
  <c r="K30" i="7"/>
  <c r="W35" i="7"/>
  <c r="O31" i="7"/>
  <c r="AA33" i="7"/>
  <c r="W38" i="7"/>
  <c r="O33" i="7"/>
  <c r="AC38" i="7"/>
  <c r="AD38" i="7" s="1"/>
  <c r="I38" i="7"/>
  <c r="Q37" i="7"/>
  <c r="R37" i="7" s="1"/>
  <c r="U34" i="7"/>
  <c r="X34" i="7" s="1"/>
  <c r="AC33" i="7"/>
  <c r="AD33" i="7" s="1"/>
  <c r="I33" i="7"/>
  <c r="L33" i="7" s="1"/>
  <c r="Q32" i="7"/>
  <c r="R32" i="7" s="1"/>
  <c r="U29" i="7"/>
  <c r="AC28" i="7"/>
  <c r="I28" i="7"/>
  <c r="L28" i="7" s="1"/>
  <c r="U37" i="7"/>
  <c r="AC36" i="7"/>
  <c r="I36" i="7"/>
  <c r="L36" i="7" s="1"/>
  <c r="Q35" i="7"/>
  <c r="R35" i="7" s="1"/>
  <c r="U32" i="7"/>
  <c r="X32" i="7" s="1"/>
  <c r="AC31" i="7"/>
  <c r="I31" i="7"/>
  <c r="L31" i="7" s="1"/>
  <c r="Q30" i="7"/>
  <c r="AC37" i="7"/>
  <c r="Q34" i="7"/>
  <c r="Q33" i="7"/>
  <c r="R33" i="7" s="1"/>
  <c r="I32" i="7"/>
  <c r="L32" i="7" s="1"/>
  <c r="AC30" i="7"/>
  <c r="AD30" i="7" s="1"/>
  <c r="AC29" i="7"/>
  <c r="AD29" i="7" s="1"/>
  <c r="U36" i="7"/>
  <c r="X36" i="7" s="1"/>
  <c r="U28" i="7"/>
  <c r="X28" i="7" s="1"/>
  <c r="I30" i="7"/>
  <c r="U35" i="7"/>
  <c r="Q29" i="7"/>
  <c r="Q36" i="7"/>
  <c r="R36" i="7" s="1"/>
  <c r="I35" i="7"/>
  <c r="I34" i="7"/>
  <c r="L34" i="7" s="1"/>
  <c r="AC32" i="7"/>
  <c r="AD32" i="7" s="1"/>
  <c r="U31" i="7"/>
  <c r="X31" i="7" s="1"/>
  <c r="U30" i="7"/>
  <c r="X30" i="7" s="1"/>
  <c r="Q28" i="7"/>
  <c r="R28" i="7" s="1"/>
  <c r="U38" i="7"/>
  <c r="X38" i="7" s="1"/>
  <c r="Q31" i="7"/>
  <c r="I29" i="7"/>
  <c r="Q38" i="7"/>
  <c r="I37" i="7"/>
  <c r="AC35" i="7"/>
  <c r="AC34" i="7"/>
  <c r="U33" i="7"/>
  <c r="X33" i="7" s="1"/>
  <c r="E58" i="7"/>
  <c r="E59" i="7" s="1"/>
  <c r="U80" i="7"/>
  <c r="AC79" i="7"/>
  <c r="I79" i="7"/>
  <c r="Q78" i="7"/>
  <c r="U75" i="7"/>
  <c r="AC74" i="7"/>
  <c r="I74" i="7"/>
  <c r="Q73" i="7"/>
  <c r="AC82" i="7"/>
  <c r="AD82" i="7" s="1"/>
  <c r="I82" i="7"/>
  <c r="Q81" i="7"/>
  <c r="U78" i="7"/>
  <c r="AC77" i="7"/>
  <c r="I77" i="7"/>
  <c r="Q76" i="7"/>
  <c r="U73" i="7"/>
  <c r="AC72" i="7"/>
  <c r="AD72" i="7" s="1"/>
  <c r="I72" i="7"/>
  <c r="Q80" i="7"/>
  <c r="Q79" i="7"/>
  <c r="I78" i="7"/>
  <c r="AC76" i="7"/>
  <c r="AC75" i="7"/>
  <c r="U74" i="7"/>
  <c r="U81" i="7"/>
  <c r="Q75" i="7"/>
  <c r="R75" i="7" s="1"/>
  <c r="Q74" i="7"/>
  <c r="R74" i="7" s="1"/>
  <c r="U82" i="7"/>
  <c r="I73" i="7"/>
  <c r="Q82" i="7"/>
  <c r="I81" i="7"/>
  <c r="I80" i="7"/>
  <c r="AC78" i="7"/>
  <c r="U77" i="7"/>
  <c r="U76" i="7"/>
  <c r="Q77" i="7"/>
  <c r="R77" i="7" s="1"/>
  <c r="I76" i="7"/>
  <c r="I75" i="7"/>
  <c r="AC73" i="7"/>
  <c r="AD73" i="7" s="1"/>
  <c r="U72" i="7"/>
  <c r="AC81" i="7"/>
  <c r="AC80" i="7"/>
  <c r="U79" i="7"/>
  <c r="Q72" i="7"/>
  <c r="AA82" i="7"/>
  <c r="O81" i="7"/>
  <c r="W80" i="7"/>
  <c r="K79" i="7"/>
  <c r="L79" i="7" s="1"/>
  <c r="AA77" i="7"/>
  <c r="O76" i="7"/>
  <c r="W75" i="7"/>
  <c r="K74" i="7"/>
  <c r="AA72" i="7"/>
  <c r="W82" i="7"/>
  <c r="O78" i="7"/>
  <c r="K76" i="7"/>
  <c r="O73" i="7"/>
  <c r="W77" i="7"/>
  <c r="X77" i="7" s="1"/>
  <c r="AA74" i="7"/>
  <c r="W72" i="7"/>
  <c r="X72" i="7" s="1"/>
  <c r="K81" i="7"/>
  <c r="AA79" i="7"/>
  <c r="W73" i="7"/>
  <c r="O72" i="7"/>
  <c r="K72" i="7"/>
  <c r="W81" i="7"/>
  <c r="X81" i="7" s="1"/>
  <c r="O80" i="7"/>
  <c r="O79" i="7"/>
  <c r="AA76" i="7"/>
  <c r="AA75" i="7"/>
  <c r="K73" i="7"/>
  <c r="K80" i="7"/>
  <c r="W76" i="7"/>
  <c r="O75" i="7"/>
  <c r="O74" i="7"/>
  <c r="O82" i="7"/>
  <c r="AA78" i="7"/>
  <c r="K75" i="7"/>
  <c r="K82" i="7"/>
  <c r="L82" i="7" s="1"/>
  <c r="W79" i="7"/>
  <c r="X79" i="7" s="1"/>
  <c r="W78" i="7"/>
  <c r="X78" i="7" s="1"/>
  <c r="O77" i="7"/>
  <c r="AA73" i="7"/>
  <c r="AA81" i="7"/>
  <c r="AA80" i="7"/>
  <c r="K78" i="7"/>
  <c r="K77" i="7"/>
  <c r="L77" i="7" s="1"/>
  <c r="W74" i="7"/>
  <c r="X74" i="7" s="1"/>
  <c r="Q60" i="7"/>
  <c r="U57" i="7"/>
  <c r="AC56" i="7"/>
  <c r="I56" i="7"/>
  <c r="Q55" i="7"/>
  <c r="U52" i="7"/>
  <c r="AC51" i="7"/>
  <c r="I51" i="7"/>
  <c r="Q50" i="7"/>
  <c r="U60" i="7"/>
  <c r="AC59" i="7"/>
  <c r="I59" i="7"/>
  <c r="Q58" i="7"/>
  <c r="U55" i="7"/>
  <c r="AC54" i="7"/>
  <c r="I54" i="7"/>
  <c r="Q53" i="7"/>
  <c r="U50" i="7"/>
  <c r="U51" i="7"/>
  <c r="Q57" i="7"/>
  <c r="Q56" i="7"/>
  <c r="I55" i="7"/>
  <c r="AC53" i="7"/>
  <c r="AC52" i="7"/>
  <c r="U58" i="7"/>
  <c r="AC60" i="7"/>
  <c r="U59" i="7"/>
  <c r="Q52" i="7"/>
  <c r="Q51" i="7"/>
  <c r="Q59" i="7"/>
  <c r="I58" i="7"/>
  <c r="I57" i="7"/>
  <c r="AC55" i="7"/>
  <c r="U54" i="7"/>
  <c r="U53" i="7"/>
  <c r="I50" i="7"/>
  <c r="Q54" i="7"/>
  <c r="I53" i="7"/>
  <c r="I52" i="7"/>
  <c r="I60" i="7"/>
  <c r="AC58" i="7"/>
  <c r="AC57" i="7"/>
  <c r="U56" i="7"/>
  <c r="AC50" i="7"/>
  <c r="C16" i="7"/>
  <c r="C17" i="7" s="1"/>
  <c r="C20" i="7" s="1"/>
  <c r="C53" i="5"/>
  <c r="C55" i="5" s="1"/>
  <c r="C56" i="5"/>
  <c r="C73" i="5"/>
  <c r="C74" i="5" s="1"/>
  <c r="C99" i="5"/>
  <c r="C32" i="5"/>
  <c r="C35" i="5" s="1"/>
  <c r="L30" i="7" l="1"/>
  <c r="AD31" i="7"/>
  <c r="AD35" i="7"/>
  <c r="AD36" i="7"/>
  <c r="L38" i="7"/>
  <c r="X80" i="7"/>
  <c r="R73" i="7"/>
  <c r="L78" i="7"/>
  <c r="L35" i="7"/>
  <c r="X37" i="7"/>
  <c r="R72" i="7"/>
  <c r="R78" i="7"/>
  <c r="R34" i="7"/>
  <c r="L29" i="7"/>
  <c r="L40" i="7" s="1"/>
  <c r="R29" i="7"/>
  <c r="R40" i="7" s="1"/>
  <c r="AD37" i="7"/>
  <c r="AD28" i="7"/>
  <c r="AD40" i="7" s="1"/>
  <c r="AD34" i="7"/>
  <c r="L37" i="7"/>
  <c r="R38" i="7"/>
  <c r="L73" i="7"/>
  <c r="L81" i="7"/>
  <c r="X75" i="7"/>
  <c r="AD79" i="7"/>
  <c r="R31" i="7"/>
  <c r="X35" i="7"/>
  <c r="R30" i="7"/>
  <c r="X29" i="7"/>
  <c r="X40" i="7" s="1"/>
  <c r="R80" i="7"/>
  <c r="R41" i="7"/>
  <c r="AD78" i="7"/>
  <c r="R76" i="7"/>
  <c r="L76" i="7"/>
  <c r="AD75" i="7"/>
  <c r="X82" i="7"/>
  <c r="AD80" i="7"/>
  <c r="L41" i="7"/>
  <c r="X73" i="7"/>
  <c r="AD81" i="7"/>
  <c r="R81" i="7"/>
  <c r="L75" i="7"/>
  <c r="AD74" i="7"/>
  <c r="L72" i="7"/>
  <c r="AD77" i="7"/>
  <c r="AD76" i="7"/>
  <c r="E60" i="7"/>
  <c r="E62" i="7" s="1"/>
  <c r="X76" i="7"/>
  <c r="L80" i="7"/>
  <c r="L74" i="7"/>
  <c r="R82" i="7"/>
  <c r="R79" i="7"/>
  <c r="C19" i="7"/>
  <c r="C34" i="5"/>
  <c r="C75" i="5"/>
  <c r="C78" i="5"/>
  <c r="C77" i="5"/>
  <c r="R32" i="5"/>
  <c r="L28" i="5"/>
  <c r="R25" i="5"/>
  <c r="R23" i="5"/>
  <c r="L96" i="5"/>
  <c r="R93" i="5"/>
  <c r="R87" i="5"/>
  <c r="R74" i="5"/>
  <c r="R72" i="5"/>
  <c r="Q44" i="5"/>
  <c r="R44" i="5" s="1"/>
  <c r="Q43" i="5"/>
  <c r="R43" i="5" s="1"/>
  <c r="I52" i="5"/>
  <c r="L52" i="5" s="1"/>
  <c r="R97" i="5"/>
  <c r="L91" i="5"/>
  <c r="R69" i="5"/>
  <c r="R67" i="5"/>
  <c r="Q46" i="5"/>
  <c r="R46" i="5" s="1"/>
  <c r="L72" i="5"/>
  <c r="Q47" i="5"/>
  <c r="R47" i="5" s="1"/>
  <c r="I45" i="5"/>
  <c r="L45" i="5" s="1"/>
  <c r="I43" i="5"/>
  <c r="L43" i="5" s="1"/>
  <c r="R31" i="5"/>
  <c r="R24" i="5"/>
  <c r="L95" i="5"/>
  <c r="L74" i="5"/>
  <c r="R65" i="5"/>
  <c r="I46" i="5"/>
  <c r="L46" i="5" s="1"/>
  <c r="L97" i="5"/>
  <c r="L67" i="5"/>
  <c r="I47" i="5"/>
  <c r="L47" i="5" s="1"/>
  <c r="L29" i="5"/>
  <c r="R22" i="5"/>
  <c r="R75" i="5"/>
  <c r="L69" i="5"/>
  <c r="L24" i="5"/>
  <c r="L88" i="5"/>
  <c r="Q51" i="5"/>
  <c r="R51" i="5" s="1"/>
  <c r="R27" i="5"/>
  <c r="R95" i="5"/>
  <c r="L89" i="5"/>
  <c r="L70" i="5"/>
  <c r="L68" i="5"/>
  <c r="L66" i="5"/>
  <c r="Q45" i="5"/>
  <c r="R45" i="5" s="1"/>
  <c r="I53" i="5"/>
  <c r="L53" i="5" s="1"/>
  <c r="L30" i="5"/>
  <c r="I44" i="5"/>
  <c r="L44" i="5" s="1"/>
  <c r="L32" i="5"/>
  <c r="L23" i="5"/>
  <c r="R90" i="5"/>
  <c r="R92" i="5"/>
  <c r="Q48" i="5"/>
  <c r="R48" i="5" s="1"/>
  <c r="R26" i="5"/>
  <c r="R96" i="5"/>
  <c r="L90" i="5"/>
  <c r="Q50" i="5"/>
  <c r="R50" i="5" s="1"/>
  <c r="R89" i="5"/>
  <c r="L71" i="5"/>
  <c r="L65" i="5"/>
  <c r="I49" i="5"/>
  <c r="L49" i="5" s="1"/>
  <c r="R91" i="5"/>
  <c r="R30" i="5"/>
  <c r="L26" i="5"/>
  <c r="L22" i="5"/>
  <c r="L94" i="5"/>
  <c r="L75" i="5"/>
  <c r="L73" i="5"/>
  <c r="Q53" i="5"/>
  <c r="R53" i="5" s="1"/>
  <c r="I51" i="5"/>
  <c r="L51" i="5" s="1"/>
  <c r="R29" i="5"/>
  <c r="L25" i="5"/>
  <c r="L93" i="5"/>
  <c r="L87" i="5"/>
  <c r="L27" i="5"/>
  <c r="R88" i="5"/>
  <c r="R71" i="5"/>
  <c r="R94" i="5"/>
  <c r="R73" i="5"/>
  <c r="Q49" i="5"/>
  <c r="R49" i="5" s="1"/>
  <c r="I48" i="5"/>
  <c r="L48" i="5" s="1"/>
  <c r="R28" i="5"/>
  <c r="L92" i="5"/>
  <c r="R68" i="5"/>
  <c r="L31" i="5"/>
  <c r="Q52" i="5"/>
  <c r="R52" i="5" s="1"/>
  <c r="R66" i="5"/>
  <c r="R70" i="5"/>
  <c r="I50" i="5"/>
  <c r="L50" i="5" s="1"/>
  <c r="AD84" i="7" l="1"/>
  <c r="AD41" i="7"/>
  <c r="R85" i="7"/>
  <c r="X41" i="7"/>
  <c r="X84" i="7"/>
  <c r="AA59" i="7"/>
  <c r="AD59" i="7" s="1"/>
  <c r="O58" i="7"/>
  <c r="R58" i="7" s="1"/>
  <c r="W57" i="7"/>
  <c r="X57" i="7" s="1"/>
  <c r="K56" i="7"/>
  <c r="L56" i="7" s="1"/>
  <c r="AA54" i="7"/>
  <c r="AD54" i="7" s="1"/>
  <c r="O53" i="7"/>
  <c r="R53" i="7" s="1"/>
  <c r="W52" i="7"/>
  <c r="X52" i="7" s="1"/>
  <c r="K51" i="7"/>
  <c r="L51" i="7" s="1"/>
  <c r="K58" i="7"/>
  <c r="L58" i="7" s="1"/>
  <c r="O55" i="7"/>
  <c r="R55" i="7" s="1"/>
  <c r="W54" i="7"/>
  <c r="X54" i="7" s="1"/>
  <c r="K53" i="7"/>
  <c r="L53" i="7" s="1"/>
  <c r="AA56" i="7"/>
  <c r="AD56" i="7" s="1"/>
  <c r="AA51" i="7"/>
  <c r="AD51" i="7" s="1"/>
  <c r="O60" i="7"/>
  <c r="R60" i="7" s="1"/>
  <c r="W59" i="7"/>
  <c r="X59" i="7" s="1"/>
  <c r="O50" i="7"/>
  <c r="R50" i="7" s="1"/>
  <c r="AA58" i="7"/>
  <c r="AD58" i="7" s="1"/>
  <c r="AA57" i="7"/>
  <c r="AD57" i="7" s="1"/>
  <c r="K55" i="7"/>
  <c r="L55" i="7" s="1"/>
  <c r="K54" i="7"/>
  <c r="L54" i="7" s="1"/>
  <c r="AA50" i="7"/>
  <c r="AD50" i="7" s="1"/>
  <c r="W58" i="7"/>
  <c r="X58" i="7" s="1"/>
  <c r="O56" i="7"/>
  <c r="R56" i="7" s="1"/>
  <c r="AA53" i="7"/>
  <c r="AD53" i="7" s="1"/>
  <c r="AA52" i="7"/>
  <c r="AD52" i="7" s="1"/>
  <c r="W50" i="7"/>
  <c r="X50" i="7" s="1"/>
  <c r="W51" i="7"/>
  <c r="X51" i="7" s="1"/>
  <c r="O57" i="7"/>
  <c r="R57" i="7" s="1"/>
  <c r="AA60" i="7"/>
  <c r="AD60" i="7" s="1"/>
  <c r="K57" i="7"/>
  <c r="L57" i="7" s="1"/>
  <c r="W53" i="7"/>
  <c r="X53" i="7" s="1"/>
  <c r="O52" i="7"/>
  <c r="R52" i="7" s="1"/>
  <c r="K50" i="7"/>
  <c r="L50" i="7" s="1"/>
  <c r="O51" i="7"/>
  <c r="R51" i="7" s="1"/>
  <c r="W60" i="7"/>
  <c r="X60" i="7" s="1"/>
  <c r="O59" i="7"/>
  <c r="R59" i="7" s="1"/>
  <c r="AA55" i="7"/>
  <c r="AD55" i="7" s="1"/>
  <c r="K52" i="7"/>
  <c r="L52" i="7" s="1"/>
  <c r="K60" i="7"/>
  <c r="L60" i="7" s="1"/>
  <c r="K59" i="7"/>
  <c r="L59" i="7" s="1"/>
  <c r="W56" i="7"/>
  <c r="X56" i="7" s="1"/>
  <c r="W55" i="7"/>
  <c r="X55" i="7" s="1"/>
  <c r="O54" i="7"/>
  <c r="R54" i="7" s="1"/>
  <c r="U17" i="7"/>
  <c r="X17" i="7" s="1"/>
  <c r="AC16" i="7"/>
  <c r="AD16" i="7" s="1"/>
  <c r="I16" i="7"/>
  <c r="L16" i="7" s="1"/>
  <c r="Q15" i="7"/>
  <c r="R15" i="7" s="1"/>
  <c r="U12" i="7"/>
  <c r="X12" i="7" s="1"/>
  <c r="AC11" i="7"/>
  <c r="AD11" i="7" s="1"/>
  <c r="I11" i="7"/>
  <c r="L11" i="7" s="1"/>
  <c r="Q10" i="7"/>
  <c r="R10" i="7" s="1"/>
  <c r="U7" i="7"/>
  <c r="X7" i="7" s="1"/>
  <c r="U15" i="7"/>
  <c r="X15" i="7" s="1"/>
  <c r="AC14" i="7"/>
  <c r="AD14" i="7" s="1"/>
  <c r="I14" i="7"/>
  <c r="L14" i="7" s="1"/>
  <c r="Q13" i="7"/>
  <c r="R13" i="7" s="1"/>
  <c r="U10" i="7"/>
  <c r="X10" i="7" s="1"/>
  <c r="AC9" i="7"/>
  <c r="AD9" i="7" s="1"/>
  <c r="I9" i="7"/>
  <c r="L9" i="7" s="1"/>
  <c r="Q8" i="7"/>
  <c r="R8" i="7" s="1"/>
  <c r="U14" i="7"/>
  <c r="X14" i="7" s="1"/>
  <c r="U11" i="7"/>
  <c r="X11" i="7" s="1"/>
  <c r="Q9" i="7"/>
  <c r="R9" i="7" s="1"/>
  <c r="Q11" i="7"/>
  <c r="R11" i="7" s="1"/>
  <c r="Q7" i="7"/>
  <c r="R7" i="7" s="1"/>
  <c r="U16" i="7"/>
  <c r="X16" i="7" s="1"/>
  <c r="U13" i="7"/>
  <c r="X13" i="7" s="1"/>
  <c r="Q12" i="7"/>
  <c r="R12" i="7" s="1"/>
  <c r="Q17" i="7"/>
  <c r="R17" i="7" s="1"/>
  <c r="Q14" i="7"/>
  <c r="R14" i="7" s="1"/>
  <c r="U8" i="7"/>
  <c r="X8" i="7" s="1"/>
  <c r="Q16" i="7"/>
  <c r="R16" i="7" s="1"/>
  <c r="I15" i="7"/>
  <c r="L15" i="7" s="1"/>
  <c r="I12" i="7"/>
  <c r="L12" i="7" s="1"/>
  <c r="I13" i="7"/>
  <c r="L13" i="7" s="1"/>
  <c r="I10" i="7"/>
  <c r="L10" i="7" s="1"/>
  <c r="I17" i="7"/>
  <c r="L17" i="7" s="1"/>
  <c r="AC13" i="7"/>
  <c r="AD13" i="7" s="1"/>
  <c r="AC10" i="7"/>
  <c r="AD10" i="7" s="1"/>
  <c r="AC15" i="7"/>
  <c r="AD15" i="7" s="1"/>
  <c r="AC12" i="7"/>
  <c r="AD12" i="7" s="1"/>
  <c r="AC8" i="7"/>
  <c r="AD8" i="7" s="1"/>
  <c r="AC17" i="7"/>
  <c r="AD17" i="7" s="1"/>
  <c r="U9" i="7"/>
  <c r="X9" i="7" s="1"/>
  <c r="AC7" i="7"/>
  <c r="AD7" i="7" s="1"/>
  <c r="I8" i="7"/>
  <c r="L8" i="7" s="1"/>
  <c r="I7" i="7"/>
  <c r="L7" i="7" s="1"/>
  <c r="E63" i="7"/>
  <c r="X85" i="7"/>
  <c r="AD85" i="7"/>
  <c r="L84" i="7"/>
  <c r="L85" i="7"/>
  <c r="R84" i="7"/>
  <c r="R100" i="5"/>
  <c r="R99" i="5"/>
  <c r="L35" i="5"/>
  <c r="L34" i="5"/>
  <c r="L100" i="5"/>
  <c r="L99" i="5"/>
  <c r="R78" i="5"/>
  <c r="R77" i="5"/>
  <c r="R35" i="5"/>
  <c r="R34" i="5"/>
  <c r="R56" i="5"/>
  <c r="R55" i="5"/>
  <c r="L56" i="5"/>
  <c r="L55" i="5"/>
  <c r="L78" i="5"/>
  <c r="L77" i="5"/>
  <c r="L20" i="7" l="1"/>
  <c r="L19" i="7"/>
  <c r="X62" i="7"/>
  <c r="X63" i="7"/>
  <c r="AD63" i="7"/>
  <c r="AD62" i="7"/>
  <c r="R62" i="7"/>
  <c r="R63" i="7"/>
  <c r="AD19" i="7"/>
  <c r="AD20" i="7"/>
  <c r="R20" i="7"/>
  <c r="R19" i="7"/>
  <c r="L62" i="7"/>
  <c r="L63" i="7"/>
  <c r="X19" i="7"/>
  <c r="X20" i="7"/>
</calcChain>
</file>

<file path=xl/sharedStrings.xml><?xml version="1.0" encoding="utf-8"?>
<sst xmlns="http://schemas.openxmlformats.org/spreadsheetml/2006/main" count="761" uniqueCount="120">
  <si>
    <t>MCS</t>
  </si>
  <si>
    <t>Test #1</t>
  </si>
  <si>
    <t>Test #2</t>
  </si>
  <si>
    <t>Test #3</t>
  </si>
  <si>
    <t>Test #4</t>
  </si>
  <si>
    <t>Test #5</t>
  </si>
  <si>
    <t>Test #6</t>
  </si>
  <si>
    <t>Test #7</t>
  </si>
  <si>
    <t>Test #8</t>
  </si>
  <si>
    <t>Test #9</t>
  </si>
  <si>
    <t>Test #10</t>
  </si>
  <si>
    <t>Min</t>
  </si>
  <si>
    <t>Avg</t>
  </si>
  <si>
    <t>Max</t>
  </si>
  <si>
    <t>MCS HARQ</t>
  </si>
  <si>
    <t>3m</t>
  </si>
  <si>
    <t>10cm- next to each other</t>
  </si>
  <si>
    <t>perfect scenario</t>
  </si>
  <si>
    <t>8m</t>
  </si>
  <si>
    <t>inside  a room</t>
  </si>
  <si>
    <t>+</t>
  </si>
  <si>
    <t>Range</t>
  </si>
  <si>
    <t>Range (meter)</t>
  </si>
  <si>
    <t>Value #1</t>
  </si>
  <si>
    <t>Value #2</t>
  </si>
  <si>
    <t>Value #3</t>
  </si>
  <si>
    <t>Value #4</t>
  </si>
  <si>
    <t>Value #5</t>
  </si>
  <si>
    <t>Value #6</t>
  </si>
  <si>
    <t>Value #7</t>
  </si>
  <si>
    <t>Value #8</t>
  </si>
  <si>
    <t>Value #9</t>
  </si>
  <si>
    <t>Value #10</t>
  </si>
  <si>
    <t>Low latency</t>
  </si>
  <si>
    <t>Low energy</t>
  </si>
  <si>
    <t xml:space="preserve">MCS </t>
  </si>
  <si>
    <t>Power</t>
  </si>
  <si>
    <t>HARQ ENABLED</t>
  </si>
  <si>
    <t>HARQ NOT ENABLED</t>
  </si>
  <si>
    <t xml:space="preserve"> </t>
  </si>
  <si>
    <t>Range (meter)/ max Data range</t>
  </si>
  <si>
    <t>RSSI</t>
  </si>
  <si>
    <t>RSSI_2</t>
  </si>
  <si>
    <t>14.22:20 20 meter still inside building 18</t>
  </si>
  <si>
    <t>14:30 outside but very near 18</t>
  </si>
  <si>
    <t>14.32 30meter outside 18</t>
  </si>
  <si>
    <t>14:35 gebäude 13</t>
  </si>
  <si>
    <t>14:36 neben 16</t>
  </si>
  <si>
    <t>14:38 start 25</t>
  </si>
  <si>
    <t>14:40 nqch 25</t>
  </si>
  <si>
    <t>14:43 fast 1</t>
  </si>
  <si>
    <t>14:46 end parking 25</t>
  </si>
  <si>
    <t>16:00 start parking</t>
  </si>
  <si>
    <t>16:04 centro parking</t>
  </si>
  <si>
    <t>16:05 end parking</t>
  </si>
  <si>
    <t>16:07 start of mensa</t>
  </si>
  <si>
    <t>16:10 mensa</t>
  </si>
  <si>
    <t>16:20 next to campus suit</t>
  </si>
  <si>
    <t>.70,5</t>
  </si>
  <si>
    <t>error count/10 measurements</t>
  </si>
  <si>
    <t>16:35 limite de campus suite</t>
  </si>
  <si>
    <t>16_28 way to edeka</t>
  </si>
  <si>
    <t>16:32 middle of park</t>
  </si>
  <si>
    <t>16:04 further park</t>
  </si>
  <si>
    <t>16:35 limit of park</t>
  </si>
  <si>
    <t>Latitude</t>
  </si>
  <si>
    <t>Longitude</t>
  </si>
  <si>
    <t>16:25 limite de campus suite</t>
  </si>
  <si>
    <t>16:23 further away</t>
  </si>
  <si>
    <t>Antenna lat</t>
  </si>
  <si>
    <t>Antenna long</t>
  </si>
  <si>
    <t>Distance (m)</t>
  </si>
  <si>
    <t>LOS Distance (m)</t>
  </si>
  <si>
    <t>Slots 8</t>
  </si>
  <si>
    <t>Slots 7</t>
  </si>
  <si>
    <t>Slots 5</t>
  </si>
  <si>
    <t>Slots 4</t>
  </si>
  <si>
    <t>HARQ</t>
  </si>
  <si>
    <t>Improvements with more optimized slots</t>
  </si>
  <si>
    <t>485.81</t>
  </si>
  <si>
    <t>Dev1</t>
  </si>
  <si>
    <t>Dev2</t>
  </si>
  <si>
    <t>Dev3</t>
  </si>
  <si>
    <t xml:space="preserve">Dev1 with RSSI (ms) </t>
  </si>
  <si>
    <t>Abs</t>
  </si>
  <si>
    <t>Dif</t>
  </si>
  <si>
    <t>abs</t>
  </si>
  <si>
    <t>Dif (Dev3 ref)</t>
  </si>
  <si>
    <t>Latency (Dev1 ref)</t>
  </si>
  <si>
    <t>Dif(De3 ref)</t>
  </si>
  <si>
    <t>Dev2 with RSSI (ms)</t>
  </si>
  <si>
    <t>Latency (Dev2 ref)</t>
  </si>
  <si>
    <t xml:space="preserve">Dev3 reference signal for timing (ms) </t>
  </si>
  <si>
    <t>Average</t>
  </si>
  <si>
    <t>Stdvar</t>
  </si>
  <si>
    <t>10ms Outlier</t>
  </si>
  <si>
    <t>Dev2 TX PDC  with RSSI (ms)</t>
  </si>
  <si>
    <t xml:space="preserve">Dev1 TX PDC with RSSI (ms) </t>
  </si>
  <si>
    <t xml:space="preserve">Dev1 TX PCC with RSSI (ms) </t>
  </si>
  <si>
    <t>Dev2 TX PCC  with RSSI (ms)</t>
  </si>
  <si>
    <t>TEST DIFFERENT MCS VALUES</t>
  </si>
  <si>
    <t>-Thing that could be changed for the next test: Only one way communication ( one device transmitting broadcast and the other just listening</t>
  </si>
  <si>
    <t>FIRST TRY</t>
  </si>
  <si>
    <t>MCS-0</t>
  </si>
  <si>
    <t>MCS-1</t>
  </si>
  <si>
    <t xml:space="preserve">Dev1 with RSSI (ms)- TX START </t>
  </si>
  <si>
    <t>MCS-2</t>
  </si>
  <si>
    <t>MCS-3</t>
  </si>
  <si>
    <t>TX Start-Stop</t>
  </si>
  <si>
    <t>Start</t>
  </si>
  <si>
    <t>Stop</t>
  </si>
  <si>
    <t xml:space="preserve">MCS-0-2 slots </t>
  </si>
  <si>
    <t>MCS-1-1 slot should be the same</t>
  </si>
  <si>
    <t>Bandwidth efficiency</t>
  </si>
  <si>
    <t>RD2</t>
  </si>
  <si>
    <t>RD3</t>
  </si>
  <si>
    <t>RD4</t>
  </si>
  <si>
    <t>RD5</t>
  </si>
  <si>
    <t>RD6</t>
  </si>
  <si>
    <t>RD7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</si>
</sst>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"/>
    <numFmt numFmtId="165" formatCode="0.000"/>
    <numFmt numFmtId="166" formatCode="#,##0.000"/>
    <numFmt numFmtId="175" formatCode="_-* #,##0.000000_-;\-* #,##0.000000_-;_-* &quot;-&quot;??_-;_-@_-"/>
  </numFmts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5"/>
      <color theme="3"/>
      <name val="Aptos Narrow"/>
      <family val="2"/>
      <scheme val="minor"/>
    </font>
    <font>
      <sz val="20"/>
      <color rgb="FF9C0006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21212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0" borderId="3" applyNumberFormat="0" applyFill="0" applyAlignment="0" applyProtection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2" fillId="2" borderId="0" xfId="1" applyAlignment="1">
      <alignment horizontal="center"/>
    </xf>
    <xf numFmtId="0" fontId="2" fillId="2" borderId="0" xfId="1"/>
    <xf numFmtId="17" fontId="0" fillId="0" borderId="0" xfId="0" applyNumberFormat="1"/>
    <xf numFmtId="2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6" fillId="0" borderId="3" xfId="2" applyNumberFormat="1" applyAlignment="1">
      <alignment horizontal="center"/>
    </xf>
    <xf numFmtId="0" fontId="7" fillId="2" borderId="0" xfId="1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175" fontId="9" fillId="0" borderId="0" xfId="3" applyNumberFormat="1" applyFont="1"/>
    <xf numFmtId="175" fontId="0" fillId="0" borderId="0" xfId="3" applyNumberFormat="1" applyFont="1"/>
  </cellXfs>
  <cellStyles count="4">
    <cellStyle name="Bad" xfId="1" builtinId="27"/>
    <cellStyle name="Comma" xfId="3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AE52B-9289-3E41-9913-6B911ACB0DDA}" name="Table1" displayName="Table1" ref="AA51:AE74" totalsRowShown="0">
  <autoFilter ref="AA51:AE74" xr:uid="{BC0AE52B-9289-3E41-9913-6B911ACB0DDA}"/>
  <sortState xmlns:xlrd2="http://schemas.microsoft.com/office/spreadsheetml/2017/richdata2" ref="AA52:AE74">
    <sortCondition ref="AA51:AA74"/>
  </sortState>
  <tableColumns count="5">
    <tableColumn id="1" xr3:uid="{8EC4D61B-BA2E-ED48-ACDF-0B0BAA7470D6}" name="LOS Distance (m)"/>
    <tableColumn id="2" xr3:uid="{E393BF1C-025B-024A-AA75-79669BF7F6DD}" name="Min"/>
    <tableColumn id="3" xr3:uid="{A825E084-D32C-974C-8B3D-14D85A52119C}" name="Avg"/>
    <tableColumn id="4" xr3:uid="{C6508786-81AF-2147-A67C-AFEE19FB6D89}" name="Max"/>
    <tableColumn id="5" xr3:uid="{E984CA66-4E9E-AD46-9185-94A372AF541D}" name="error count/10 measure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872092-CF7C-F741-BF53-F89E88CC9AA1}" name="Table2" displayName="Table2" ref="AA93:AD116" totalsRowShown="0">
  <autoFilter ref="AA93:AD116" xr:uid="{EE872092-CF7C-F741-BF53-F89E88CC9AA1}"/>
  <tableColumns count="4">
    <tableColumn id="1" xr3:uid="{3828CDF9-C955-1949-A0C9-C8C5F8371951}" name="LOS Distance (m)"/>
    <tableColumn id="2" xr3:uid="{962F5E26-2CA7-D349-8859-CCE2FF20B998}" name="Min"/>
    <tableColumn id="3" xr3:uid="{29EF6A32-B1A6-5B4C-82CD-5588B7875F79}" name="Avg"/>
    <tableColumn id="4" xr3:uid="{7C7A0E8E-7091-924A-8721-6DB0BB8D13EB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78-70C2-CE46-BD6C-11C633CF5E36}">
  <dimension ref="B1:AE109"/>
  <sheetViews>
    <sheetView topLeftCell="X1" zoomScale="138" workbookViewId="0">
      <selection activeCell="AB4" sqref="AB4"/>
    </sheetView>
  </sheetViews>
  <sheetFormatPr baseColWidth="10" defaultRowHeight="16" x14ac:dyDescent="0.2"/>
  <cols>
    <col min="27" max="27" width="18.1640625" bestFit="1" customWidth="1"/>
    <col min="28" max="28" width="13.1640625" bestFit="1" customWidth="1"/>
    <col min="29" max="29" width="11.1640625" bestFit="1" customWidth="1"/>
  </cols>
  <sheetData>
    <row r="1" spans="2:29" x14ac:dyDescent="0.2">
      <c r="B1" t="s">
        <v>16</v>
      </c>
    </row>
    <row r="2" spans="2:29" x14ac:dyDescent="0.2">
      <c r="U2" s="18" t="s">
        <v>78</v>
      </c>
      <c r="V2" s="18"/>
      <c r="W2" s="18"/>
      <c r="X2" s="18"/>
      <c r="AA2" t="s">
        <v>113</v>
      </c>
    </row>
    <row r="3" spans="2:29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t="s">
        <v>11</v>
      </c>
      <c r="O3" t="s">
        <v>12</v>
      </c>
      <c r="P3" t="s">
        <v>13</v>
      </c>
      <c r="AC3">
        <v>1539000</v>
      </c>
    </row>
    <row r="4" spans="2:29" x14ac:dyDescent="0.2">
      <c r="B4">
        <v>0</v>
      </c>
      <c r="C4">
        <v>240.52</v>
      </c>
      <c r="D4">
        <v>240.52</v>
      </c>
      <c r="E4">
        <v>240.52</v>
      </c>
      <c r="F4">
        <v>240.52</v>
      </c>
      <c r="G4">
        <v>240.52</v>
      </c>
      <c r="H4">
        <v>240.52</v>
      </c>
      <c r="I4">
        <v>240.8</v>
      </c>
      <c r="J4">
        <v>240.8</v>
      </c>
      <c r="K4">
        <v>240.8</v>
      </c>
      <c r="L4">
        <v>240.8</v>
      </c>
      <c r="N4">
        <f>MIN(C4:L4)</f>
        <v>240.52</v>
      </c>
      <c r="O4">
        <f>AVERAGE(C4:L4)</f>
        <v>240.63200000000001</v>
      </c>
      <c r="P4">
        <f>MAX(C4:L4)</f>
        <v>240.8</v>
      </c>
      <c r="U4">
        <f>AVERAGE(I4:R4)</f>
        <v>240.73600000000002</v>
      </c>
      <c r="V4">
        <v>480.74099999999999</v>
      </c>
      <c r="W4">
        <f>(V4-U4)/ABS(U4)*100</f>
        <v>99.696347866542581</v>
      </c>
      <c r="X4">
        <f>V4/U4</f>
        <v>1.9969634786654258</v>
      </c>
      <c r="AA4">
        <f>(U4*100)/AC$3</f>
        <v>1.5642365172189737E-2</v>
      </c>
      <c r="AB4">
        <f>ROUND(((V4*100)/AC$3),3)</f>
        <v>3.1E-2</v>
      </c>
    </row>
    <row r="5" spans="2:29" x14ac:dyDescent="0.2">
      <c r="B5">
        <v>1</v>
      </c>
      <c r="C5">
        <v>482.29</v>
      </c>
      <c r="D5">
        <v>496.05</v>
      </c>
      <c r="E5">
        <v>496.05</v>
      </c>
      <c r="F5">
        <v>496.05</v>
      </c>
      <c r="G5">
        <v>496.05</v>
      </c>
      <c r="H5">
        <v>496.05</v>
      </c>
      <c r="I5">
        <v>496.05</v>
      </c>
      <c r="J5">
        <v>496.05</v>
      </c>
      <c r="K5">
        <v>496.05</v>
      </c>
      <c r="L5">
        <v>496.05</v>
      </c>
      <c r="N5">
        <f>MIN(C5:L5)</f>
        <v>482.29</v>
      </c>
      <c r="O5">
        <f t="shared" ref="O5:O8" si="0">AVERAGE(C5:L5)</f>
        <v>494.67400000000009</v>
      </c>
      <c r="P5">
        <f>MAX(C5:L5)</f>
        <v>496.05</v>
      </c>
      <c r="U5">
        <f t="shared" ref="U5:U8" si="1">AVERAGE(I5:R5)</f>
        <v>493.88771428571437</v>
      </c>
      <c r="V5">
        <v>956.33999999999992</v>
      </c>
      <c r="W5">
        <f t="shared" ref="W5:W8" si="2">(V5-U5)/ABS(U5)*100</f>
        <v>93.635106186657765</v>
      </c>
      <c r="X5">
        <f t="shared" ref="X5:X8" si="3">V5/U5</f>
        <v>1.9363510618665776</v>
      </c>
      <c r="AA5">
        <f t="shared" ref="AA5:AA17" si="4">(U5*100)/AC$3</f>
        <v>3.2091469414276437E-2</v>
      </c>
      <c r="AB5">
        <f t="shared" ref="AB5:AB17" si="5">ROUND(((V5*100)/AC$3),3)</f>
        <v>6.2E-2</v>
      </c>
    </row>
    <row r="6" spans="2:29" x14ac:dyDescent="0.2">
      <c r="B6">
        <v>2</v>
      </c>
      <c r="C6">
        <v>756.11</v>
      </c>
      <c r="D6">
        <v>756.11</v>
      </c>
      <c r="E6">
        <v>756.11</v>
      </c>
      <c r="F6">
        <v>756.11</v>
      </c>
      <c r="G6">
        <v>642.57000000000005</v>
      </c>
      <c r="H6">
        <v>756.11</v>
      </c>
      <c r="I6">
        <v>680.63</v>
      </c>
      <c r="J6">
        <v>756.11</v>
      </c>
      <c r="K6">
        <v>756.11</v>
      </c>
      <c r="L6">
        <v>756.11</v>
      </c>
      <c r="N6">
        <f t="shared" ref="N6:N8" si="6">MIN(C6:L6)</f>
        <v>642.57000000000005</v>
      </c>
      <c r="O6">
        <f t="shared" si="0"/>
        <v>737.20799999999986</v>
      </c>
      <c r="P6">
        <f t="shared" ref="P6:P8" si="7">MAX(C6:L6)</f>
        <v>756.11</v>
      </c>
      <c r="U6">
        <f t="shared" si="1"/>
        <v>726.40685714285712</v>
      </c>
      <c r="V6">
        <v>1380.8920000000001</v>
      </c>
      <c r="W6">
        <f t="shared" si="2"/>
        <v>90.098976409914329</v>
      </c>
      <c r="X6">
        <f t="shared" si="3"/>
        <v>1.9009897640991433</v>
      </c>
      <c r="AA6">
        <f t="shared" si="4"/>
        <v>4.7199925740276621E-2</v>
      </c>
      <c r="AB6">
        <f t="shared" si="5"/>
        <v>0.09</v>
      </c>
    </row>
    <row r="7" spans="2:29" x14ac:dyDescent="0.2">
      <c r="B7">
        <v>3</v>
      </c>
      <c r="C7">
        <v>1006.54</v>
      </c>
      <c r="D7">
        <v>1006.54</v>
      </c>
      <c r="E7">
        <v>1006.54</v>
      </c>
      <c r="F7">
        <v>1006.54</v>
      </c>
      <c r="G7">
        <v>1006.54</v>
      </c>
      <c r="H7">
        <v>1006.54</v>
      </c>
      <c r="I7">
        <v>1006.54</v>
      </c>
      <c r="J7">
        <v>609.44000000000005</v>
      </c>
      <c r="K7">
        <v>1006.54</v>
      </c>
      <c r="L7">
        <v>1006.54</v>
      </c>
      <c r="N7">
        <f t="shared" si="6"/>
        <v>609.44000000000005</v>
      </c>
      <c r="O7">
        <f t="shared" si="0"/>
        <v>966.82999999999993</v>
      </c>
      <c r="P7">
        <f t="shared" si="7"/>
        <v>1006.54</v>
      </c>
      <c r="U7">
        <f t="shared" si="1"/>
        <v>887.41</v>
      </c>
      <c r="V7">
        <v>1642.1</v>
      </c>
      <c r="W7">
        <f t="shared" si="2"/>
        <v>85.044117149908161</v>
      </c>
      <c r="X7">
        <f t="shared" si="3"/>
        <v>1.8504411714990816</v>
      </c>
      <c r="AA7">
        <f t="shared" si="4"/>
        <v>5.766146848602989E-2</v>
      </c>
      <c r="AB7">
        <f t="shared" si="5"/>
        <v>0.107</v>
      </c>
    </row>
    <row r="8" spans="2:29" x14ac:dyDescent="0.2">
      <c r="B8">
        <v>4</v>
      </c>
      <c r="C8">
        <v>1497.78</v>
      </c>
      <c r="D8">
        <v>1497.78</v>
      </c>
      <c r="E8">
        <v>1497.78</v>
      </c>
      <c r="F8">
        <v>1497.78</v>
      </c>
      <c r="G8">
        <v>1497.78</v>
      </c>
      <c r="H8">
        <v>1497.78</v>
      </c>
      <c r="I8">
        <v>1497.78</v>
      </c>
      <c r="J8">
        <v>1497.78</v>
      </c>
      <c r="K8">
        <v>1497.78</v>
      </c>
      <c r="L8">
        <v>1497.78</v>
      </c>
      <c r="N8">
        <f t="shared" si="6"/>
        <v>1497.78</v>
      </c>
      <c r="O8">
        <f t="shared" si="0"/>
        <v>1497.7800000000002</v>
      </c>
      <c r="P8">
        <f t="shared" si="7"/>
        <v>1497.78</v>
      </c>
      <c r="U8">
        <f t="shared" si="1"/>
        <v>1497.7800000000002</v>
      </c>
      <c r="V8">
        <v>2228.6880000000006</v>
      </c>
      <c r="W8">
        <f t="shared" si="2"/>
        <v>48.79942314625648</v>
      </c>
      <c r="X8">
        <f t="shared" si="3"/>
        <v>1.4879942314625647</v>
      </c>
      <c r="AA8">
        <f t="shared" si="4"/>
        <v>9.7321637426900601E-2</v>
      </c>
      <c r="AB8">
        <f t="shared" si="5"/>
        <v>0.14499999999999999</v>
      </c>
    </row>
    <row r="9" spans="2:29" x14ac:dyDescent="0.2">
      <c r="W9">
        <f>AVERAGE(W4:W8)</f>
        <v>83.45479415185585</v>
      </c>
      <c r="X9">
        <f>AVERAGE(X4:X8)</f>
        <v>1.8345479415185586</v>
      </c>
      <c r="AA9">
        <f t="shared" si="4"/>
        <v>0</v>
      </c>
      <c r="AB9">
        <f t="shared" si="5"/>
        <v>0</v>
      </c>
    </row>
    <row r="10" spans="2:29" x14ac:dyDescent="0.2">
      <c r="AA10">
        <f t="shared" si="4"/>
        <v>0</v>
      </c>
      <c r="AB10">
        <f t="shared" si="5"/>
        <v>0</v>
      </c>
    </row>
    <row r="11" spans="2:29" x14ac:dyDescent="0.2">
      <c r="AA11">
        <f t="shared" si="4"/>
        <v>0</v>
      </c>
      <c r="AB11">
        <f t="shared" si="5"/>
        <v>0</v>
      </c>
    </row>
    <row r="12" spans="2:29" x14ac:dyDescent="0.2">
      <c r="B12" t="s">
        <v>14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N12" t="s">
        <v>11</v>
      </c>
      <c r="O12" t="s">
        <v>12</v>
      </c>
      <c r="P12" t="s">
        <v>13</v>
      </c>
      <c r="U12">
        <v>57.297777777777803</v>
      </c>
      <c r="V12">
        <v>202.07999999999998</v>
      </c>
      <c r="W12">
        <f>(V12-U12)/ABS(U12)*100</f>
        <v>252.68383493639445</v>
      </c>
      <c r="X12">
        <f>V12/U12</f>
        <v>3.526838349363945</v>
      </c>
      <c r="AA12">
        <f t="shared" si="4"/>
        <v>3.7230524871850424E-3</v>
      </c>
      <c r="AB12">
        <f t="shared" si="5"/>
        <v>1.2999999999999999E-2</v>
      </c>
    </row>
    <row r="13" spans="2:29" x14ac:dyDescent="0.2">
      <c r="B13">
        <v>0</v>
      </c>
      <c r="C13" t="s">
        <v>20</v>
      </c>
      <c r="D13">
        <v>57.29</v>
      </c>
      <c r="E13">
        <v>57.29</v>
      </c>
      <c r="F13">
        <v>57.29</v>
      </c>
      <c r="G13">
        <v>57.29</v>
      </c>
      <c r="H13">
        <v>57.29</v>
      </c>
      <c r="I13">
        <v>57.29</v>
      </c>
      <c r="J13">
        <v>57.36</v>
      </c>
      <c r="K13">
        <v>57.29</v>
      </c>
      <c r="L13">
        <v>57.29</v>
      </c>
      <c r="N13">
        <f>MIN(C13:L13)</f>
        <v>57.29</v>
      </c>
      <c r="O13">
        <f>AVERAGE(C13:L13)</f>
        <v>57.297777777777782</v>
      </c>
      <c r="P13">
        <f>MAX(C13:L13)</f>
        <v>57.36</v>
      </c>
      <c r="U13">
        <v>118.02000000000001</v>
      </c>
      <c r="V13">
        <v>401.72</v>
      </c>
      <c r="W13">
        <f>(V13-U13)/ABS(U13)*100</f>
        <v>240.38298593458737</v>
      </c>
      <c r="X13">
        <f>V13/U13</f>
        <v>3.4038298593458736</v>
      </c>
      <c r="AA13">
        <f t="shared" si="4"/>
        <v>7.6686159844054592E-3</v>
      </c>
      <c r="AB13">
        <f t="shared" si="5"/>
        <v>2.5999999999999999E-2</v>
      </c>
    </row>
    <row r="14" spans="2:29" x14ac:dyDescent="0.2">
      <c r="B14">
        <v>1</v>
      </c>
      <c r="C14">
        <v>118.02</v>
      </c>
      <c r="D14">
        <v>118.02</v>
      </c>
      <c r="E14">
        <v>118.02</v>
      </c>
      <c r="F14">
        <v>118.02</v>
      </c>
      <c r="G14">
        <v>118.02</v>
      </c>
      <c r="H14">
        <v>118.02</v>
      </c>
      <c r="I14">
        <v>118.02</v>
      </c>
      <c r="J14">
        <v>118.02</v>
      </c>
      <c r="K14">
        <v>118.02</v>
      </c>
      <c r="L14">
        <v>118.02</v>
      </c>
      <c r="N14">
        <f>MIN(C14:L14)</f>
        <v>118.02</v>
      </c>
      <c r="O14">
        <f>AVERAGE(C14:L14)</f>
        <v>118.02000000000001</v>
      </c>
      <c r="P14">
        <f>MAX(C14:L14)</f>
        <v>118.02</v>
      </c>
      <c r="U14">
        <v>179.88999999999996</v>
      </c>
      <c r="V14">
        <v>476.85</v>
      </c>
      <c r="W14">
        <f>(V14-U14)/ABS(U14)*100</f>
        <v>165.07865918061043</v>
      </c>
      <c r="X14">
        <f>V14/U14</f>
        <v>2.6507865918061047</v>
      </c>
      <c r="AA14">
        <f t="shared" si="4"/>
        <v>1.1688758934372967E-2</v>
      </c>
      <c r="AB14">
        <f t="shared" si="5"/>
        <v>3.1E-2</v>
      </c>
    </row>
    <row r="15" spans="2:29" x14ac:dyDescent="0.2">
      <c r="B15">
        <v>2</v>
      </c>
      <c r="C15">
        <v>179.89</v>
      </c>
      <c r="D15">
        <v>179.89</v>
      </c>
      <c r="E15">
        <v>179.89</v>
      </c>
      <c r="F15">
        <v>179.89</v>
      </c>
      <c r="G15">
        <v>179.89</v>
      </c>
      <c r="H15">
        <v>179.89</v>
      </c>
      <c r="I15">
        <v>179.89</v>
      </c>
      <c r="J15">
        <v>179.89</v>
      </c>
      <c r="K15">
        <v>179.89</v>
      </c>
      <c r="L15">
        <v>179.89</v>
      </c>
      <c r="N15">
        <f>MIN(C15:L15)</f>
        <v>179.89</v>
      </c>
      <c r="O15">
        <f>AVERAGE(C15:L15)</f>
        <v>179.88999999999996</v>
      </c>
      <c r="P15">
        <f>MAX(C15:L15)</f>
        <v>179.89</v>
      </c>
      <c r="U15">
        <v>239.46999999999997</v>
      </c>
      <c r="V15">
        <v>475.01000000000005</v>
      </c>
      <c r="W15">
        <f>(V15-U15)/ABS(U15)*100</f>
        <v>98.358875850837308</v>
      </c>
      <c r="X15">
        <f>V15/U15</f>
        <v>1.9835887585083731</v>
      </c>
      <c r="AA15">
        <f t="shared" si="4"/>
        <v>1.5560103963612733E-2</v>
      </c>
      <c r="AB15">
        <f t="shared" si="5"/>
        <v>3.1E-2</v>
      </c>
    </row>
    <row r="16" spans="2:29" x14ac:dyDescent="0.2">
      <c r="B16">
        <v>3</v>
      </c>
      <c r="C16">
        <v>239.47</v>
      </c>
      <c r="D16">
        <v>239.47</v>
      </c>
      <c r="E16">
        <v>239.47</v>
      </c>
      <c r="F16">
        <v>239.47</v>
      </c>
      <c r="G16">
        <v>239.47</v>
      </c>
      <c r="H16">
        <v>239.47</v>
      </c>
      <c r="I16">
        <v>239.47</v>
      </c>
      <c r="J16">
        <v>239.47</v>
      </c>
      <c r="K16">
        <v>239.47</v>
      </c>
      <c r="L16">
        <v>239.47</v>
      </c>
      <c r="N16">
        <f>MIN(C16:L16)</f>
        <v>239.47</v>
      </c>
      <c r="O16">
        <f>AVERAGE(C16:L16)</f>
        <v>239.46999999999997</v>
      </c>
      <c r="P16">
        <f>MAX(C16:L16)</f>
        <v>239.47</v>
      </c>
      <c r="U16">
        <v>356.34000000000003</v>
      </c>
      <c r="V16">
        <v>718.35699999999997</v>
      </c>
      <c r="W16">
        <f>(V16-U16)/ABS(U16)*100</f>
        <v>101.59314138182631</v>
      </c>
      <c r="X16">
        <f>V16/U16</f>
        <v>2.0159314138182634</v>
      </c>
      <c r="AA16">
        <f t="shared" si="4"/>
        <v>2.3153996101364524E-2</v>
      </c>
      <c r="AB16">
        <f t="shared" si="5"/>
        <v>4.7E-2</v>
      </c>
    </row>
    <row r="17" spans="2:28" x14ac:dyDescent="0.2">
      <c r="B17">
        <v>4</v>
      </c>
      <c r="C17">
        <v>356.34</v>
      </c>
      <c r="D17">
        <v>356.34</v>
      </c>
      <c r="E17">
        <v>356.34</v>
      </c>
      <c r="F17">
        <v>356.34</v>
      </c>
      <c r="G17">
        <v>356.34</v>
      </c>
      <c r="H17">
        <v>356.34</v>
      </c>
      <c r="I17">
        <v>356.34</v>
      </c>
      <c r="J17">
        <v>356.34</v>
      </c>
      <c r="K17">
        <v>356.34</v>
      </c>
      <c r="L17">
        <v>356.34</v>
      </c>
      <c r="N17">
        <f>MIN(C17:L17)</f>
        <v>356.34</v>
      </c>
      <c r="O17">
        <f>AVERAGE(C17:L17)</f>
        <v>356.34000000000003</v>
      </c>
      <c r="P17">
        <f>MAX(C17:L17)</f>
        <v>356.34</v>
      </c>
      <c r="W17">
        <f>AVERAGE(W12:W16)</f>
        <v>171.61949945685117</v>
      </c>
      <c r="X17">
        <f>AVERAGE(X12:X16)</f>
        <v>2.7161949945685118</v>
      </c>
      <c r="AA17">
        <f t="shared" si="4"/>
        <v>0</v>
      </c>
      <c r="AB17">
        <f t="shared" si="5"/>
        <v>0</v>
      </c>
    </row>
    <row r="27" spans="2:28" x14ac:dyDescent="0.2">
      <c r="B27" t="s">
        <v>15</v>
      </c>
      <c r="C27" t="s">
        <v>17</v>
      </c>
    </row>
    <row r="29" spans="2:28" x14ac:dyDescent="0.2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N29" t="s">
        <v>11</v>
      </c>
      <c r="O29" t="s">
        <v>12</v>
      </c>
      <c r="P29" t="s">
        <v>13</v>
      </c>
    </row>
    <row r="30" spans="2:28" x14ac:dyDescent="0.2">
      <c r="B30">
        <v>0</v>
      </c>
      <c r="C30">
        <v>240.8</v>
      </c>
      <c r="D30">
        <v>240.8</v>
      </c>
      <c r="E30">
        <v>240.8</v>
      </c>
      <c r="F30">
        <v>240.8</v>
      </c>
      <c r="G30">
        <v>240.8</v>
      </c>
      <c r="H30">
        <v>240.8</v>
      </c>
      <c r="I30">
        <v>240.8</v>
      </c>
      <c r="J30">
        <v>240.8</v>
      </c>
      <c r="K30">
        <v>240.8</v>
      </c>
      <c r="L30">
        <v>240.8</v>
      </c>
      <c r="N30">
        <f>MIN(C30:L30)</f>
        <v>240.8</v>
      </c>
      <c r="O30">
        <f>AVERAGE(C30:L30)</f>
        <v>240.8</v>
      </c>
      <c r="P30">
        <f>MAX(C30:L30)</f>
        <v>240.8</v>
      </c>
    </row>
    <row r="31" spans="2:28" x14ac:dyDescent="0.2">
      <c r="B31">
        <v>1</v>
      </c>
      <c r="C31">
        <v>496.05</v>
      </c>
      <c r="D31">
        <v>496.05</v>
      </c>
      <c r="E31">
        <v>496.05</v>
      </c>
      <c r="F31">
        <v>496.05</v>
      </c>
      <c r="G31">
        <v>496.05</v>
      </c>
      <c r="H31">
        <v>496.05</v>
      </c>
      <c r="I31">
        <v>496.05</v>
      </c>
      <c r="J31">
        <v>496.05</v>
      </c>
      <c r="K31">
        <v>496.05</v>
      </c>
      <c r="L31">
        <v>496.05</v>
      </c>
      <c r="N31">
        <f>MIN(C31:L31)</f>
        <v>496.05</v>
      </c>
      <c r="O31">
        <f t="shared" ref="O31:O34" si="8">AVERAGE(C31:L31)</f>
        <v>496.05000000000007</v>
      </c>
      <c r="P31">
        <f>MAX(C31:L31)</f>
        <v>496.05</v>
      </c>
    </row>
    <row r="32" spans="2:28" x14ac:dyDescent="0.2">
      <c r="B32">
        <v>2</v>
      </c>
      <c r="C32">
        <v>756.11</v>
      </c>
      <c r="D32">
        <v>756.11</v>
      </c>
      <c r="E32">
        <v>756.11</v>
      </c>
      <c r="F32">
        <v>756.11</v>
      </c>
      <c r="G32">
        <v>756.11</v>
      </c>
      <c r="H32">
        <v>756.11</v>
      </c>
      <c r="I32">
        <v>756.11</v>
      </c>
      <c r="J32">
        <v>756.11</v>
      </c>
      <c r="K32">
        <v>756.11</v>
      </c>
      <c r="L32">
        <v>756.11</v>
      </c>
      <c r="N32">
        <f t="shared" ref="N32:N34" si="9">MIN(C32:L32)</f>
        <v>756.11</v>
      </c>
      <c r="O32">
        <f t="shared" si="8"/>
        <v>756.1099999999999</v>
      </c>
      <c r="P32">
        <f t="shared" ref="P32:P34" si="10">MAX(C32:L32)</f>
        <v>756.11</v>
      </c>
    </row>
    <row r="33" spans="2:16" x14ac:dyDescent="0.2">
      <c r="B33">
        <v>3</v>
      </c>
      <c r="C33">
        <v>1006.54</v>
      </c>
      <c r="D33">
        <v>1006.54</v>
      </c>
      <c r="E33">
        <v>1006.54</v>
      </c>
      <c r="F33">
        <v>1006.54</v>
      </c>
      <c r="G33">
        <v>1006.54</v>
      </c>
      <c r="H33">
        <v>1006.54</v>
      </c>
      <c r="I33">
        <v>1006.54</v>
      </c>
      <c r="J33">
        <v>1006.54</v>
      </c>
      <c r="K33">
        <v>1006.54</v>
      </c>
      <c r="L33">
        <v>1006.54</v>
      </c>
      <c r="N33">
        <f t="shared" si="9"/>
        <v>1006.54</v>
      </c>
      <c r="O33">
        <f t="shared" si="8"/>
        <v>1006.5400000000002</v>
      </c>
      <c r="P33">
        <f t="shared" si="10"/>
        <v>1006.54</v>
      </c>
    </row>
    <row r="34" spans="2:16" x14ac:dyDescent="0.2">
      <c r="B34">
        <v>4</v>
      </c>
      <c r="C34">
        <v>1478.78</v>
      </c>
      <c r="D34">
        <v>1478.78</v>
      </c>
      <c r="E34">
        <v>1478.78</v>
      </c>
      <c r="F34">
        <v>1478.78</v>
      </c>
      <c r="G34">
        <v>1478.78</v>
      </c>
      <c r="H34">
        <v>1478.78</v>
      </c>
      <c r="I34">
        <v>1478.78</v>
      </c>
      <c r="J34">
        <v>1478.78</v>
      </c>
      <c r="K34">
        <v>1478.78</v>
      </c>
      <c r="L34">
        <v>1478.78</v>
      </c>
      <c r="N34">
        <f t="shared" si="9"/>
        <v>1478.78</v>
      </c>
      <c r="O34">
        <f t="shared" si="8"/>
        <v>1478.7800000000002</v>
      </c>
      <c r="P34">
        <f t="shared" si="10"/>
        <v>1478.78</v>
      </c>
    </row>
    <row r="38" spans="2:16" x14ac:dyDescent="0.2">
      <c r="B38" t="s">
        <v>14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N38" t="s">
        <v>11</v>
      </c>
      <c r="O38" t="s">
        <v>12</v>
      </c>
      <c r="P38" t="s">
        <v>13</v>
      </c>
    </row>
    <row r="39" spans="2:16" x14ac:dyDescent="0.2">
      <c r="B39">
        <v>0</v>
      </c>
      <c r="C39">
        <v>57.29</v>
      </c>
      <c r="D39">
        <v>57.29</v>
      </c>
      <c r="E39">
        <v>57.29</v>
      </c>
      <c r="F39">
        <v>57.29</v>
      </c>
      <c r="G39">
        <v>57.29</v>
      </c>
      <c r="H39">
        <v>57.29</v>
      </c>
      <c r="I39">
        <v>57.29</v>
      </c>
      <c r="J39">
        <v>57.29</v>
      </c>
      <c r="K39">
        <v>57.29</v>
      </c>
      <c r="L39">
        <v>57.29</v>
      </c>
      <c r="N39">
        <f>MIN(C39:L39)</f>
        <v>57.29</v>
      </c>
      <c r="O39">
        <f>AVERAGE(C39:L39)</f>
        <v>57.29</v>
      </c>
      <c r="P39">
        <f>MAX(C39:L39)</f>
        <v>57.29</v>
      </c>
    </row>
    <row r="40" spans="2:16" x14ac:dyDescent="0.2">
      <c r="B40">
        <v>1</v>
      </c>
      <c r="C40">
        <v>118.02</v>
      </c>
      <c r="D40">
        <v>118.02</v>
      </c>
      <c r="E40">
        <v>118.02</v>
      </c>
      <c r="F40">
        <v>118.02</v>
      </c>
      <c r="G40">
        <v>118.02</v>
      </c>
      <c r="H40">
        <v>118.02</v>
      </c>
      <c r="I40">
        <v>118.02</v>
      </c>
      <c r="J40">
        <v>118.02</v>
      </c>
      <c r="K40">
        <v>118.02</v>
      </c>
      <c r="L40">
        <v>118.02</v>
      </c>
      <c r="N40">
        <f t="shared" ref="N40:N43" si="11">MIN(C40:L40)</f>
        <v>118.02</v>
      </c>
      <c r="O40">
        <f>AVERAGE(C40:L40)</f>
        <v>118.02000000000001</v>
      </c>
      <c r="P40">
        <f>MAX(C40:L40)</f>
        <v>118.02</v>
      </c>
    </row>
    <row r="41" spans="2:16" x14ac:dyDescent="0.2">
      <c r="B41">
        <v>2</v>
      </c>
      <c r="C41">
        <v>179.89</v>
      </c>
      <c r="D41">
        <v>179.89</v>
      </c>
      <c r="E41">
        <v>179.89</v>
      </c>
      <c r="F41">
        <v>179.89</v>
      </c>
      <c r="G41">
        <v>179.89</v>
      </c>
      <c r="H41">
        <v>179.89</v>
      </c>
      <c r="I41">
        <v>179.89</v>
      </c>
      <c r="J41">
        <v>179.89</v>
      </c>
      <c r="K41">
        <v>179.89</v>
      </c>
      <c r="L41">
        <v>179.89</v>
      </c>
      <c r="N41">
        <f t="shared" si="11"/>
        <v>179.89</v>
      </c>
      <c r="O41">
        <f>AVERAGE(C41:L41)</f>
        <v>179.88999999999996</v>
      </c>
      <c r="P41">
        <f>MAX(C41:L41)</f>
        <v>179.89</v>
      </c>
    </row>
    <row r="42" spans="2:16" x14ac:dyDescent="0.2">
      <c r="B42">
        <v>3</v>
      </c>
      <c r="C42">
        <v>239.47</v>
      </c>
      <c r="D42">
        <v>239.47</v>
      </c>
      <c r="E42">
        <v>239.47</v>
      </c>
      <c r="F42">
        <v>239.47</v>
      </c>
      <c r="G42">
        <v>239.47</v>
      </c>
      <c r="H42">
        <v>239.47</v>
      </c>
      <c r="I42">
        <v>239.47</v>
      </c>
      <c r="J42">
        <v>239.47</v>
      </c>
      <c r="K42">
        <v>239.47</v>
      </c>
      <c r="L42">
        <v>239.47</v>
      </c>
      <c r="N42">
        <f t="shared" si="11"/>
        <v>239.47</v>
      </c>
      <c r="O42">
        <f>AVERAGE(C42:L42)</f>
        <v>239.46999999999997</v>
      </c>
      <c r="P42">
        <f>MAX(C42:L42)</f>
        <v>239.47</v>
      </c>
    </row>
    <row r="43" spans="2:16" x14ac:dyDescent="0.2">
      <c r="B43">
        <v>4</v>
      </c>
      <c r="C43">
        <v>356.34</v>
      </c>
      <c r="D43">
        <v>356.34</v>
      </c>
      <c r="E43">
        <v>356.34</v>
      </c>
      <c r="F43">
        <v>356.34</v>
      </c>
      <c r="G43">
        <v>356.34</v>
      </c>
      <c r="H43">
        <v>356.34</v>
      </c>
      <c r="I43">
        <v>356.34</v>
      </c>
      <c r="J43">
        <v>356.34</v>
      </c>
      <c r="K43">
        <v>356.34</v>
      </c>
      <c r="L43">
        <v>356.34</v>
      </c>
      <c r="N43">
        <f t="shared" si="11"/>
        <v>356.34</v>
      </c>
      <c r="O43">
        <f>AVERAGE(C43:L43)</f>
        <v>356.34000000000003</v>
      </c>
      <c r="P43">
        <f>MAX(C43:L43)</f>
        <v>356.34</v>
      </c>
    </row>
    <row r="50" spans="2:31" x14ac:dyDescent="0.2">
      <c r="B50" t="s">
        <v>18</v>
      </c>
      <c r="C50" t="s">
        <v>19</v>
      </c>
    </row>
    <row r="52" spans="2:31" x14ac:dyDescent="0.2"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N52" t="s">
        <v>11</v>
      </c>
      <c r="O52" t="s">
        <v>12</v>
      </c>
      <c r="P52" t="s">
        <v>13</v>
      </c>
    </row>
    <row r="53" spans="2:31" x14ac:dyDescent="0.2">
      <c r="B53">
        <v>0</v>
      </c>
      <c r="C53">
        <v>240.8</v>
      </c>
      <c r="D53">
        <v>240.8</v>
      </c>
      <c r="E53">
        <v>240.8</v>
      </c>
      <c r="F53">
        <v>240.8</v>
      </c>
      <c r="G53">
        <v>240.8</v>
      </c>
      <c r="H53">
        <v>240.8</v>
      </c>
      <c r="I53">
        <v>240.8</v>
      </c>
      <c r="J53">
        <v>240.8</v>
      </c>
      <c r="K53">
        <v>240.8</v>
      </c>
      <c r="L53">
        <v>240.8</v>
      </c>
      <c r="N53">
        <f>MIN(C53:L53)</f>
        <v>240.8</v>
      </c>
      <c r="O53">
        <f>AVERAGE(C53:L53)</f>
        <v>240.8</v>
      </c>
      <c r="P53">
        <f>MAX(C53:L53)</f>
        <v>240.8</v>
      </c>
      <c r="V53">
        <v>34.799999999999997</v>
      </c>
      <c r="W53">
        <v>34.369999999999997</v>
      </c>
      <c r="X53">
        <v>34.799999999999997</v>
      </c>
      <c r="Y53">
        <v>34.840000000000003</v>
      </c>
      <c r="Z53">
        <v>34.799999999999997</v>
      </c>
      <c r="AA53">
        <v>34.799999999999997</v>
      </c>
      <c r="AB53">
        <v>34.799999999999997</v>
      </c>
      <c r="AC53">
        <v>34.799999999999997</v>
      </c>
      <c r="AD53">
        <v>34.799999999999997</v>
      </c>
      <c r="AE53">
        <v>34.799999999999997</v>
      </c>
    </row>
    <row r="54" spans="2:31" x14ac:dyDescent="0.2">
      <c r="B54">
        <v>1</v>
      </c>
      <c r="C54">
        <v>496.05</v>
      </c>
      <c r="D54">
        <v>496.05</v>
      </c>
      <c r="E54">
        <v>496.05</v>
      </c>
      <c r="F54">
        <v>496.05</v>
      </c>
      <c r="G54">
        <v>496.05</v>
      </c>
      <c r="H54">
        <v>496.05</v>
      </c>
      <c r="I54">
        <v>496.05</v>
      </c>
      <c r="J54">
        <v>496.05</v>
      </c>
      <c r="K54">
        <v>496.05</v>
      </c>
      <c r="L54">
        <v>496.05</v>
      </c>
      <c r="N54">
        <f t="shared" ref="N54:N57" si="12">MIN(C54:L54)</f>
        <v>496.05</v>
      </c>
      <c r="O54">
        <f t="shared" ref="O54:O57" si="13">AVERAGE(C54:L54)</f>
        <v>496.05000000000007</v>
      </c>
      <c r="P54">
        <f t="shared" ref="P54:P57" si="14">MAX(C54:L54)</f>
        <v>496.05</v>
      </c>
      <c r="V54">
        <v>71.52</v>
      </c>
      <c r="W54">
        <v>71.61</v>
      </c>
      <c r="X54">
        <v>71.61</v>
      </c>
      <c r="Y54">
        <v>71.52</v>
      </c>
      <c r="Z54">
        <v>71.510000000000005</v>
      </c>
      <c r="AA54">
        <v>71.52</v>
      </c>
      <c r="AB54">
        <v>71.61</v>
      </c>
      <c r="AC54">
        <v>71.52</v>
      </c>
      <c r="AD54">
        <v>71.52</v>
      </c>
      <c r="AE54">
        <v>71.61</v>
      </c>
    </row>
    <row r="55" spans="2:31" x14ac:dyDescent="0.2">
      <c r="B55">
        <v>2</v>
      </c>
      <c r="C55">
        <v>746.11</v>
      </c>
      <c r="D55">
        <v>756.11</v>
      </c>
      <c r="E55">
        <v>680.5</v>
      </c>
      <c r="F55">
        <v>756.11</v>
      </c>
      <c r="G55">
        <v>756.11</v>
      </c>
      <c r="H55">
        <v>756.11</v>
      </c>
      <c r="I55">
        <v>756.11</v>
      </c>
      <c r="J55">
        <v>756.11</v>
      </c>
      <c r="K55">
        <v>756.11</v>
      </c>
      <c r="L55">
        <v>756.11</v>
      </c>
      <c r="N55">
        <f t="shared" si="12"/>
        <v>680.5</v>
      </c>
      <c r="O55">
        <f t="shared" si="13"/>
        <v>747.54899999999986</v>
      </c>
      <c r="P55">
        <f t="shared" si="14"/>
        <v>756.11</v>
      </c>
      <c r="V55">
        <v>108.9</v>
      </c>
      <c r="W55">
        <v>108.9</v>
      </c>
      <c r="X55">
        <v>109.02</v>
      </c>
      <c r="Y55">
        <v>108.77</v>
      </c>
      <c r="Z55">
        <v>109.02</v>
      </c>
      <c r="AA55">
        <v>108.9</v>
      </c>
      <c r="AB55">
        <v>108.9</v>
      </c>
      <c r="AC55">
        <v>108.9</v>
      </c>
      <c r="AD55">
        <v>108.9</v>
      </c>
      <c r="AE55">
        <v>108.9</v>
      </c>
    </row>
    <row r="56" spans="2:31" x14ac:dyDescent="0.2">
      <c r="B56">
        <v>3</v>
      </c>
      <c r="C56">
        <v>1006.54</v>
      </c>
      <c r="D56">
        <v>1006.54</v>
      </c>
      <c r="E56">
        <v>1006.54</v>
      </c>
      <c r="F56">
        <v>1006.54</v>
      </c>
      <c r="G56">
        <v>1006.54</v>
      </c>
      <c r="H56">
        <v>1006.54</v>
      </c>
      <c r="I56">
        <v>1006.54</v>
      </c>
      <c r="J56">
        <v>1006.54</v>
      </c>
      <c r="K56">
        <v>1006.54</v>
      </c>
      <c r="L56">
        <v>1006.54</v>
      </c>
      <c r="N56">
        <f t="shared" si="12"/>
        <v>1006.54</v>
      </c>
      <c r="O56">
        <f t="shared" si="13"/>
        <v>1006.5400000000002</v>
      </c>
      <c r="P56">
        <f t="shared" si="14"/>
        <v>1006.54</v>
      </c>
      <c r="V56">
        <v>144.80000000000001</v>
      </c>
      <c r="W56">
        <v>144.96</v>
      </c>
      <c r="X56">
        <v>144.96</v>
      </c>
      <c r="Y56">
        <v>144.63</v>
      </c>
      <c r="Z56">
        <v>144.63</v>
      </c>
      <c r="AA56">
        <v>144.63</v>
      </c>
      <c r="AB56">
        <v>144.96</v>
      </c>
      <c r="AC56">
        <v>144.80000000000001</v>
      </c>
      <c r="AD56">
        <v>144.63</v>
      </c>
      <c r="AE56">
        <v>144.63</v>
      </c>
    </row>
    <row r="57" spans="2:31" x14ac:dyDescent="0.2">
      <c r="B57">
        <v>4</v>
      </c>
      <c r="C57">
        <v>1497.78</v>
      </c>
      <c r="D57">
        <v>1497.78</v>
      </c>
      <c r="E57">
        <v>1497.78</v>
      </c>
      <c r="F57">
        <v>1497.78</v>
      </c>
      <c r="G57">
        <v>1497.78</v>
      </c>
      <c r="H57">
        <v>1497.78</v>
      </c>
      <c r="I57">
        <v>1497.78</v>
      </c>
      <c r="J57">
        <v>1497.78</v>
      </c>
      <c r="K57">
        <v>1497.78</v>
      </c>
      <c r="L57">
        <v>1497.78</v>
      </c>
      <c r="N57">
        <f t="shared" si="12"/>
        <v>1497.78</v>
      </c>
      <c r="O57">
        <f t="shared" si="13"/>
        <v>1497.7800000000002</v>
      </c>
      <c r="P57">
        <f t="shared" si="14"/>
        <v>1497.78</v>
      </c>
      <c r="V57">
        <v>215.71</v>
      </c>
      <c r="W57">
        <v>215.71</v>
      </c>
      <c r="X57">
        <v>215.96</v>
      </c>
      <c r="Y57">
        <v>215.71</v>
      </c>
      <c r="Z57">
        <v>215.71</v>
      </c>
      <c r="AA57">
        <v>215.46</v>
      </c>
      <c r="AB57">
        <v>215.71</v>
      </c>
      <c r="AC57">
        <v>215.71</v>
      </c>
      <c r="AD57">
        <v>215.71</v>
      </c>
      <c r="AE57">
        <v>215.71</v>
      </c>
    </row>
    <row r="61" spans="2:31" x14ac:dyDescent="0.2">
      <c r="B61" t="s">
        <v>14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 t="s">
        <v>10</v>
      </c>
      <c r="N61" t="s">
        <v>11</v>
      </c>
      <c r="O61" t="s">
        <v>12</v>
      </c>
      <c r="P61" t="s">
        <v>13</v>
      </c>
    </row>
    <row r="62" spans="2:31" x14ac:dyDescent="0.2">
      <c r="B62">
        <v>0</v>
      </c>
      <c r="C62">
        <v>57.29</v>
      </c>
      <c r="D62">
        <v>57.29</v>
      </c>
      <c r="E62">
        <v>57.29</v>
      </c>
      <c r="F62">
        <v>57.29</v>
      </c>
      <c r="G62">
        <v>57.29</v>
      </c>
      <c r="H62">
        <v>57.29</v>
      </c>
      <c r="I62">
        <v>57.29</v>
      </c>
      <c r="J62">
        <v>57.29</v>
      </c>
      <c r="K62">
        <v>57.29</v>
      </c>
      <c r="L62">
        <v>57.29</v>
      </c>
      <c r="N62">
        <f>MIN(C62:L62)</f>
        <v>57.29</v>
      </c>
      <c r="O62">
        <f>AVERAGE(C62:L62)</f>
        <v>57.29</v>
      </c>
      <c r="P62">
        <f>MAX(C62:L62)</f>
        <v>57.29</v>
      </c>
    </row>
    <row r="63" spans="2:31" x14ac:dyDescent="0.2">
      <c r="B63">
        <v>1</v>
      </c>
      <c r="C63">
        <v>118.02</v>
      </c>
      <c r="D63">
        <v>118.02</v>
      </c>
      <c r="E63">
        <v>118.02</v>
      </c>
      <c r="F63">
        <v>118.02</v>
      </c>
      <c r="G63">
        <v>118.02</v>
      </c>
      <c r="H63">
        <v>118.02</v>
      </c>
      <c r="I63">
        <v>118.02</v>
      </c>
      <c r="J63">
        <v>118.02</v>
      </c>
      <c r="K63">
        <v>118.02</v>
      </c>
      <c r="L63">
        <v>118.02</v>
      </c>
      <c r="N63">
        <f t="shared" ref="N63:N66" si="15">MIN(C63:L63)</f>
        <v>118.02</v>
      </c>
      <c r="O63">
        <f>AVERAGE(C63:L63)</f>
        <v>118.02000000000001</v>
      </c>
      <c r="P63">
        <f>MAX(C63:L63)</f>
        <v>118.02</v>
      </c>
    </row>
    <row r="64" spans="2:31" x14ac:dyDescent="0.2">
      <c r="B64">
        <v>2</v>
      </c>
      <c r="C64">
        <v>179.89</v>
      </c>
      <c r="D64">
        <v>179.89</v>
      </c>
      <c r="E64">
        <v>179.89</v>
      </c>
      <c r="F64">
        <v>179.89</v>
      </c>
      <c r="G64">
        <v>179.89</v>
      </c>
      <c r="H64">
        <v>179.89</v>
      </c>
      <c r="I64">
        <v>179.89</v>
      </c>
      <c r="J64">
        <v>179.89</v>
      </c>
      <c r="K64">
        <v>179.89</v>
      </c>
      <c r="L64">
        <v>179.89</v>
      </c>
      <c r="N64">
        <f t="shared" si="15"/>
        <v>179.89</v>
      </c>
      <c r="O64">
        <f>AVERAGE(C64:L64)</f>
        <v>179.88999999999996</v>
      </c>
      <c r="P64">
        <f>MAX(C64:L64)</f>
        <v>179.89</v>
      </c>
    </row>
    <row r="65" spans="2:26" x14ac:dyDescent="0.2">
      <c r="B65">
        <v>3</v>
      </c>
      <c r="C65">
        <v>239.47</v>
      </c>
      <c r="D65">
        <v>239.47</v>
      </c>
      <c r="E65">
        <v>239.47</v>
      </c>
      <c r="F65">
        <v>239.47</v>
      </c>
      <c r="G65">
        <v>239.47</v>
      </c>
      <c r="H65">
        <v>239.47</v>
      </c>
      <c r="I65">
        <v>239.47</v>
      </c>
      <c r="J65">
        <v>239.47</v>
      </c>
      <c r="K65">
        <v>239.47</v>
      </c>
      <c r="L65">
        <v>239.47</v>
      </c>
      <c r="N65">
        <f t="shared" si="15"/>
        <v>239.47</v>
      </c>
      <c r="O65">
        <f>AVERAGE(C65:L65)</f>
        <v>239.46999999999997</v>
      </c>
      <c r="P65">
        <f>MAX(C65:L65)</f>
        <v>239.47</v>
      </c>
    </row>
    <row r="66" spans="2:26" x14ac:dyDescent="0.2">
      <c r="B66">
        <v>4</v>
      </c>
      <c r="C66">
        <v>356.34</v>
      </c>
      <c r="D66">
        <v>356.34</v>
      </c>
      <c r="E66">
        <v>356.34</v>
      </c>
      <c r="F66">
        <v>356.34</v>
      </c>
      <c r="G66">
        <v>356.34</v>
      </c>
      <c r="H66">
        <v>356.34</v>
      </c>
      <c r="I66">
        <v>356.34</v>
      </c>
      <c r="J66">
        <v>356.34</v>
      </c>
      <c r="K66">
        <v>356.34</v>
      </c>
      <c r="L66">
        <v>356.34</v>
      </c>
      <c r="N66">
        <f t="shared" si="15"/>
        <v>356.34</v>
      </c>
      <c r="O66">
        <f>AVERAGE(C66:L66)</f>
        <v>356.34000000000003</v>
      </c>
      <c r="P66">
        <f>MAX(C66:L66)</f>
        <v>356.34</v>
      </c>
    </row>
    <row r="75" spans="2:26" x14ac:dyDescent="0.2">
      <c r="B75" t="s">
        <v>73</v>
      </c>
    </row>
    <row r="76" spans="2:26" x14ac:dyDescent="0.2"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 t="s">
        <v>10</v>
      </c>
      <c r="N76" s="10" t="s">
        <v>11</v>
      </c>
      <c r="O76" s="10" t="s">
        <v>12</v>
      </c>
      <c r="P76" s="10" t="s">
        <v>13</v>
      </c>
    </row>
    <row r="77" spans="2:26" x14ac:dyDescent="0.2">
      <c r="B77">
        <v>0</v>
      </c>
      <c r="C77">
        <v>479.67</v>
      </c>
      <c r="D77">
        <v>479.18</v>
      </c>
      <c r="E77">
        <v>481.07</v>
      </c>
      <c r="F77">
        <v>481.07</v>
      </c>
      <c r="G77">
        <v>481.07</v>
      </c>
      <c r="H77">
        <v>481.07</v>
      </c>
      <c r="I77">
        <v>481.07</v>
      </c>
      <c r="J77">
        <v>481.07</v>
      </c>
      <c r="K77">
        <v>481.07</v>
      </c>
      <c r="L77">
        <v>481.07</v>
      </c>
      <c r="N77" s="10">
        <f>MIN(C77:L77)</f>
        <v>479.18</v>
      </c>
      <c r="O77" s="10">
        <f>AVERAGE(C77:L77)</f>
        <v>480.74099999999999</v>
      </c>
      <c r="P77" s="10">
        <f>MAX(C77:L77)</f>
        <v>481.07</v>
      </c>
      <c r="U77">
        <v>479.18</v>
      </c>
      <c r="V77">
        <v>480.74099999999999</v>
      </c>
      <c r="W77">
        <v>481.07</v>
      </c>
      <c r="X77">
        <v>202.08</v>
      </c>
      <c r="Y77">
        <v>202.07999999999998</v>
      </c>
      <c r="Z77">
        <v>202.08</v>
      </c>
    </row>
    <row r="78" spans="2:26" x14ac:dyDescent="0.2">
      <c r="B78">
        <v>1</v>
      </c>
      <c r="C78">
        <v>956.34</v>
      </c>
      <c r="D78">
        <v>956.34</v>
      </c>
      <c r="E78">
        <v>956.34</v>
      </c>
      <c r="F78">
        <v>956.34</v>
      </c>
      <c r="G78">
        <v>956.34</v>
      </c>
      <c r="H78">
        <v>956.34</v>
      </c>
      <c r="I78">
        <v>956.34</v>
      </c>
      <c r="J78">
        <v>956.34</v>
      </c>
      <c r="K78">
        <v>956.34</v>
      </c>
      <c r="L78">
        <v>956.34</v>
      </c>
      <c r="N78" s="10">
        <f t="shared" ref="N78:N109" si="16">MIN(C78:L78)</f>
        <v>956.34</v>
      </c>
      <c r="O78" s="10">
        <f t="shared" ref="O78:O109" si="17">AVERAGE(C78:L78)</f>
        <v>956.33999999999992</v>
      </c>
      <c r="P78" s="10">
        <f t="shared" ref="P78:P109" si="18">MAX(C78:L78)</f>
        <v>956.34</v>
      </c>
      <c r="U78">
        <v>956.34</v>
      </c>
      <c r="V78">
        <v>956.33999999999992</v>
      </c>
      <c r="W78">
        <v>956.34</v>
      </c>
      <c r="X78">
        <v>401.72</v>
      </c>
      <c r="Y78">
        <v>401.72</v>
      </c>
      <c r="Z78">
        <v>401.72</v>
      </c>
    </row>
    <row r="79" spans="2:26" x14ac:dyDescent="0.2">
      <c r="N79" s="10"/>
      <c r="O79" s="10"/>
      <c r="P79" s="10"/>
      <c r="U79">
        <v>1379.71</v>
      </c>
      <c r="V79">
        <v>1380.8920000000001</v>
      </c>
      <c r="W79">
        <v>1381.25</v>
      </c>
      <c r="X79">
        <v>476.85</v>
      </c>
      <c r="Y79">
        <v>476.85</v>
      </c>
      <c r="Z79">
        <v>476.85</v>
      </c>
    </row>
    <row r="80" spans="2:26" x14ac:dyDescent="0.2">
      <c r="B80" t="s">
        <v>74</v>
      </c>
      <c r="N80" s="10"/>
      <c r="O80" s="10"/>
      <c r="P80" s="10"/>
      <c r="U80">
        <v>1642.1</v>
      </c>
      <c r="V80">
        <v>1642.1</v>
      </c>
      <c r="W80">
        <v>1642.1</v>
      </c>
      <c r="X80">
        <v>475.35</v>
      </c>
      <c r="Y80">
        <v>484.64777777777778</v>
      </c>
      <c r="Z80">
        <v>485.81</v>
      </c>
    </row>
    <row r="81" spans="2:26" x14ac:dyDescent="0.2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  <c r="N81" s="10"/>
      <c r="O81" s="10"/>
      <c r="P81" s="10"/>
      <c r="U81">
        <v>2185.12</v>
      </c>
      <c r="V81">
        <v>2228.6880000000006</v>
      </c>
      <c r="W81">
        <v>2250.08</v>
      </c>
      <c r="X81">
        <v>717.42</v>
      </c>
      <c r="Y81">
        <v>718.35699999999997</v>
      </c>
      <c r="Z81">
        <v>718.67</v>
      </c>
    </row>
    <row r="82" spans="2:26" x14ac:dyDescent="0.2">
      <c r="B82">
        <v>2</v>
      </c>
      <c r="C82">
        <v>1380.74</v>
      </c>
      <c r="D82">
        <v>1381.25</v>
      </c>
      <c r="E82">
        <v>1381.25</v>
      </c>
      <c r="F82">
        <v>1381.25</v>
      </c>
      <c r="G82">
        <v>1379.71</v>
      </c>
      <c r="H82">
        <v>1380.74</v>
      </c>
      <c r="I82">
        <v>1380.74</v>
      </c>
      <c r="J82">
        <v>1381.25</v>
      </c>
      <c r="K82">
        <v>1381.25</v>
      </c>
      <c r="L82">
        <v>1380.74</v>
      </c>
      <c r="N82" s="10">
        <f t="shared" si="16"/>
        <v>1379.71</v>
      </c>
      <c r="O82" s="10">
        <f t="shared" si="17"/>
        <v>1380.8920000000001</v>
      </c>
      <c r="P82" s="10">
        <f t="shared" si="18"/>
        <v>1381.25</v>
      </c>
    </row>
    <row r="83" spans="2:26" x14ac:dyDescent="0.2">
      <c r="N83" s="10"/>
      <c r="O83" s="10"/>
      <c r="P83" s="10"/>
    </row>
    <row r="84" spans="2:26" x14ac:dyDescent="0.2">
      <c r="B84" t="s">
        <v>75</v>
      </c>
      <c r="N84" s="10"/>
      <c r="O84" s="10"/>
      <c r="P84" s="10"/>
    </row>
    <row r="85" spans="2:26" x14ac:dyDescent="0.2">
      <c r="B85" t="s">
        <v>0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 t="s">
        <v>10</v>
      </c>
      <c r="N85" s="10"/>
      <c r="O85" s="10"/>
      <c r="P85" s="10"/>
    </row>
    <row r="86" spans="2:26" x14ac:dyDescent="0.2">
      <c r="B86">
        <v>3</v>
      </c>
      <c r="C86">
        <v>1642.1</v>
      </c>
      <c r="D86">
        <v>1642.1</v>
      </c>
      <c r="E86">
        <v>1642.1</v>
      </c>
      <c r="F86">
        <v>1642.1</v>
      </c>
      <c r="G86">
        <v>1642.1</v>
      </c>
      <c r="H86">
        <v>1642.1</v>
      </c>
      <c r="I86">
        <v>1642.1</v>
      </c>
      <c r="J86">
        <v>1642.1</v>
      </c>
      <c r="K86">
        <v>1642.1</v>
      </c>
      <c r="L86">
        <v>1642.1</v>
      </c>
      <c r="N86" s="10">
        <f t="shared" si="16"/>
        <v>1642.1</v>
      </c>
      <c r="O86" s="10">
        <f t="shared" si="17"/>
        <v>1642.1</v>
      </c>
      <c r="P86" s="10">
        <f t="shared" si="18"/>
        <v>1642.1</v>
      </c>
    </row>
    <row r="87" spans="2:26" x14ac:dyDescent="0.2">
      <c r="N87" s="10"/>
      <c r="O87" s="10"/>
      <c r="P87" s="10"/>
    </row>
    <row r="88" spans="2:26" x14ac:dyDescent="0.2">
      <c r="B88" t="s">
        <v>76</v>
      </c>
      <c r="N88" s="10"/>
      <c r="O88" s="10"/>
      <c r="P88" s="10"/>
    </row>
    <row r="89" spans="2:26" x14ac:dyDescent="0.2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N89" s="10"/>
      <c r="O89" s="10"/>
      <c r="P89" s="10"/>
    </row>
    <row r="90" spans="2:26" x14ac:dyDescent="0.2">
      <c r="B90">
        <v>4</v>
      </c>
      <c r="C90">
        <v>2250.08</v>
      </c>
      <c r="D90">
        <v>2249.52</v>
      </c>
      <c r="E90">
        <v>2248.96</v>
      </c>
      <c r="F90">
        <v>2241.6799999999998</v>
      </c>
      <c r="G90">
        <v>2185.12</v>
      </c>
      <c r="H90">
        <v>2203.04</v>
      </c>
      <c r="I90">
        <v>2249.52</v>
      </c>
      <c r="J90">
        <v>2242.2399999999998</v>
      </c>
      <c r="K90">
        <v>2223.7600000000002</v>
      </c>
      <c r="L90">
        <v>2192.96</v>
      </c>
      <c r="N90" s="10">
        <f t="shared" si="16"/>
        <v>2185.12</v>
      </c>
      <c r="O90" s="10">
        <f t="shared" si="17"/>
        <v>2228.6880000000006</v>
      </c>
      <c r="P90" s="10">
        <f t="shared" si="18"/>
        <v>2250.08</v>
      </c>
    </row>
    <row r="91" spans="2:26" x14ac:dyDescent="0.2">
      <c r="N91" s="10"/>
      <c r="O91" s="10"/>
      <c r="P91" s="10"/>
    </row>
    <row r="92" spans="2:26" x14ac:dyDescent="0.2">
      <c r="N92" s="10"/>
      <c r="O92" s="10"/>
      <c r="P92" s="10"/>
    </row>
    <row r="93" spans="2:26" x14ac:dyDescent="0.2">
      <c r="B93" t="s">
        <v>77</v>
      </c>
      <c r="N93" s="10"/>
      <c r="O93" s="10"/>
      <c r="P93" s="10"/>
    </row>
    <row r="94" spans="2:26" x14ac:dyDescent="0.2">
      <c r="B94" t="s">
        <v>73</v>
      </c>
      <c r="N94" s="10"/>
      <c r="O94" s="10"/>
      <c r="P94" s="10"/>
    </row>
    <row r="95" spans="2:26" x14ac:dyDescent="0.2">
      <c r="B95" t="s">
        <v>0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10</v>
      </c>
      <c r="N95" s="10"/>
      <c r="O95" s="10"/>
      <c r="P95" s="10"/>
    </row>
    <row r="96" spans="2:26" x14ac:dyDescent="0.2">
      <c r="B96">
        <v>0</v>
      </c>
      <c r="C96">
        <v>202.08</v>
      </c>
      <c r="D96">
        <v>202.08</v>
      </c>
      <c r="E96">
        <v>202.08</v>
      </c>
      <c r="F96">
        <v>202.08</v>
      </c>
      <c r="G96">
        <v>202.08</v>
      </c>
      <c r="H96">
        <v>202.08</v>
      </c>
      <c r="I96">
        <v>202.08</v>
      </c>
      <c r="J96">
        <v>202.08</v>
      </c>
      <c r="K96">
        <v>202.08</v>
      </c>
      <c r="L96">
        <v>202.08</v>
      </c>
      <c r="N96" s="10">
        <f t="shared" si="16"/>
        <v>202.08</v>
      </c>
      <c r="O96" s="10">
        <f t="shared" si="17"/>
        <v>202.07999999999998</v>
      </c>
      <c r="P96" s="10">
        <f t="shared" si="18"/>
        <v>202.08</v>
      </c>
    </row>
    <row r="97" spans="2:16" x14ac:dyDescent="0.2">
      <c r="B97">
        <v>1</v>
      </c>
      <c r="C97">
        <v>401.72</v>
      </c>
      <c r="D97">
        <v>401.72</v>
      </c>
      <c r="E97">
        <v>401.72</v>
      </c>
      <c r="F97">
        <v>401.72</v>
      </c>
      <c r="G97">
        <v>401.72</v>
      </c>
      <c r="H97">
        <v>401.72</v>
      </c>
      <c r="I97">
        <v>401.72</v>
      </c>
      <c r="J97">
        <v>401.72</v>
      </c>
      <c r="K97">
        <v>401.72</v>
      </c>
      <c r="L97">
        <v>401.72</v>
      </c>
      <c r="N97" s="10">
        <f t="shared" si="16"/>
        <v>401.72</v>
      </c>
      <c r="O97" s="10">
        <f t="shared" si="17"/>
        <v>401.72000000000008</v>
      </c>
      <c r="P97" s="10">
        <f t="shared" si="18"/>
        <v>401.72</v>
      </c>
    </row>
    <row r="98" spans="2:16" x14ac:dyDescent="0.2">
      <c r="N98" s="10"/>
      <c r="O98" s="10"/>
      <c r="P98" s="10"/>
    </row>
    <row r="99" spans="2:16" x14ac:dyDescent="0.2">
      <c r="B99" t="s">
        <v>74</v>
      </c>
      <c r="N99" s="10"/>
      <c r="O99" s="10"/>
      <c r="P99" s="10"/>
    </row>
    <row r="100" spans="2:16" x14ac:dyDescent="0.2">
      <c r="B100" t="s">
        <v>0</v>
      </c>
      <c r="N100" s="10"/>
      <c r="O100" s="10"/>
      <c r="P100" s="10"/>
    </row>
    <row r="101" spans="2:16" x14ac:dyDescent="0.2">
      <c r="B101">
        <v>2</v>
      </c>
      <c r="C101">
        <v>476.85</v>
      </c>
      <c r="D101">
        <v>476.85</v>
      </c>
      <c r="E101">
        <v>476.85</v>
      </c>
      <c r="F101">
        <v>476.85</v>
      </c>
      <c r="G101">
        <v>476.85</v>
      </c>
      <c r="H101">
        <v>476.85</v>
      </c>
      <c r="I101">
        <v>476.85</v>
      </c>
      <c r="J101">
        <v>476.85</v>
      </c>
      <c r="K101">
        <v>476.85</v>
      </c>
      <c r="L101">
        <v>476.85</v>
      </c>
      <c r="N101" s="10">
        <f t="shared" si="16"/>
        <v>476.85</v>
      </c>
      <c r="O101" s="10">
        <f t="shared" si="17"/>
        <v>476.85</v>
      </c>
      <c r="P101" s="10">
        <f t="shared" si="18"/>
        <v>476.85</v>
      </c>
    </row>
    <row r="102" spans="2:16" x14ac:dyDescent="0.2">
      <c r="N102" s="10"/>
      <c r="O102" s="10"/>
      <c r="P102" s="10"/>
    </row>
    <row r="103" spans="2:16" x14ac:dyDescent="0.2">
      <c r="B103" t="s">
        <v>75</v>
      </c>
      <c r="N103" s="10"/>
      <c r="O103" s="10"/>
      <c r="P103" s="10"/>
    </row>
    <row r="104" spans="2:16" x14ac:dyDescent="0.2">
      <c r="B104" t="s">
        <v>0</v>
      </c>
      <c r="N104" s="10"/>
      <c r="O104" s="10"/>
      <c r="P104" s="10"/>
    </row>
    <row r="105" spans="2:16" x14ac:dyDescent="0.2">
      <c r="B105">
        <v>3</v>
      </c>
      <c r="C105">
        <v>485.81</v>
      </c>
      <c r="D105">
        <v>485.81</v>
      </c>
      <c r="E105">
        <v>485.81</v>
      </c>
      <c r="F105">
        <v>485.81</v>
      </c>
      <c r="G105">
        <v>485.81</v>
      </c>
      <c r="H105">
        <v>485.81</v>
      </c>
      <c r="I105">
        <v>485.81</v>
      </c>
      <c r="J105">
        <v>485.81</v>
      </c>
      <c r="K105">
        <v>475.35</v>
      </c>
      <c r="L105" t="s">
        <v>79</v>
      </c>
      <c r="N105" s="10">
        <f t="shared" si="16"/>
        <v>475.35</v>
      </c>
      <c r="O105" s="10">
        <f t="shared" si="17"/>
        <v>484.64777777777778</v>
      </c>
      <c r="P105" s="10">
        <f t="shared" si="18"/>
        <v>485.81</v>
      </c>
    </row>
    <row r="106" spans="2:16" x14ac:dyDescent="0.2">
      <c r="N106" s="10"/>
      <c r="O106" s="10"/>
      <c r="P106" s="10"/>
    </row>
    <row r="107" spans="2:16" x14ac:dyDescent="0.2">
      <c r="B107" t="s">
        <v>76</v>
      </c>
      <c r="N107" s="10"/>
      <c r="O107" s="10"/>
      <c r="P107" s="10"/>
    </row>
    <row r="108" spans="2:16" x14ac:dyDescent="0.2">
      <c r="B108" t="s">
        <v>0</v>
      </c>
      <c r="N108" s="10"/>
      <c r="O108" s="10"/>
      <c r="P108" s="10"/>
    </row>
    <row r="109" spans="2:16" x14ac:dyDescent="0.2">
      <c r="B109">
        <v>4</v>
      </c>
      <c r="C109">
        <v>718.67</v>
      </c>
      <c r="D109">
        <v>718.67</v>
      </c>
      <c r="E109">
        <v>718.67</v>
      </c>
      <c r="F109">
        <v>718.67</v>
      </c>
      <c r="G109">
        <v>717.42</v>
      </c>
      <c r="H109">
        <v>718.67</v>
      </c>
      <c r="I109">
        <v>717.42</v>
      </c>
      <c r="J109">
        <v>718.04</v>
      </c>
      <c r="K109">
        <v>718.67</v>
      </c>
      <c r="L109">
        <v>718.67</v>
      </c>
      <c r="N109" s="10">
        <f t="shared" si="16"/>
        <v>717.42</v>
      </c>
      <c r="O109" s="10">
        <f t="shared" si="17"/>
        <v>718.35699999999997</v>
      </c>
      <c r="P109" s="10">
        <f t="shared" si="18"/>
        <v>718.67</v>
      </c>
    </row>
  </sheetData>
  <mergeCells count="1">
    <mergeCell ref="U2:X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5B8D-897D-264F-9980-CAE6371FB34E}">
  <dimension ref="A1:AD125"/>
  <sheetViews>
    <sheetView zoomScale="119" zoomScaleNormal="75" workbookViewId="0">
      <selection activeCell="I106" sqref="I106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4" max="4" width="15.33203125" customWidth="1"/>
    <col min="5" max="6" width="15.5" bestFit="1" customWidth="1"/>
    <col min="7" max="7" width="12.33203125" customWidth="1"/>
    <col min="8" max="8" width="13.33203125" bestFit="1" customWidth="1"/>
    <col min="9" max="9" width="12" bestFit="1" customWidth="1"/>
    <col min="10" max="10" width="11.5" bestFit="1" customWidth="1"/>
    <col min="11" max="11" width="11" bestFit="1" customWidth="1"/>
    <col min="12" max="12" width="16" bestFit="1" customWidth="1"/>
    <col min="13" max="13" width="14.1640625" customWidth="1"/>
    <col min="14" max="14" width="13.33203125" bestFit="1" customWidth="1"/>
    <col min="15" max="15" width="11" bestFit="1" customWidth="1"/>
    <col min="16" max="16" width="11.6640625" bestFit="1" customWidth="1"/>
    <col min="17" max="17" width="11" bestFit="1" customWidth="1"/>
    <col min="18" max="18" width="16" bestFit="1" customWidth="1"/>
    <col min="20" max="23" width="11.5" bestFit="1" customWidth="1"/>
    <col min="24" max="24" width="16" bestFit="1" customWidth="1"/>
    <col min="26" max="29" width="11.5" bestFit="1" customWidth="1"/>
    <col min="30" max="30" width="11" bestFit="1" customWidth="1"/>
  </cols>
  <sheetData>
    <row r="1" spans="1:30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30" ht="21" thickBot="1" x14ac:dyDescent="0.3">
      <c r="A2" s="17"/>
      <c r="B2" s="20" t="s">
        <v>102</v>
      </c>
      <c r="C2" s="20"/>
      <c r="D2" s="20"/>
      <c r="E2" s="20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30" ht="17" thickTop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30" x14ac:dyDescent="0.2">
      <c r="A4" s="17"/>
      <c r="B4" s="19" t="s">
        <v>92</v>
      </c>
      <c r="C4" s="19"/>
      <c r="D4" s="19"/>
      <c r="E4" s="19"/>
      <c r="F4" s="19"/>
      <c r="G4" s="17"/>
      <c r="H4" s="19" t="s">
        <v>83</v>
      </c>
      <c r="I4" s="19"/>
      <c r="J4" s="19"/>
      <c r="K4" s="19"/>
      <c r="L4" s="19"/>
      <c r="M4" s="17"/>
      <c r="N4" s="19" t="s">
        <v>90</v>
      </c>
      <c r="O4" s="19"/>
      <c r="P4" s="19"/>
      <c r="Q4" s="19"/>
      <c r="R4" s="19"/>
      <c r="S4" s="17"/>
      <c r="T4" s="17"/>
    </row>
    <row r="5" spans="1:30" x14ac:dyDescent="0.2">
      <c r="A5" s="17"/>
      <c r="B5" s="19" t="s">
        <v>80</v>
      </c>
      <c r="C5" s="19"/>
      <c r="D5" s="19" t="s">
        <v>81</v>
      </c>
      <c r="E5" s="19"/>
      <c r="F5" s="17" t="s">
        <v>82</v>
      </c>
      <c r="G5" s="17"/>
      <c r="H5" s="19" t="s">
        <v>80</v>
      </c>
      <c r="I5" s="19"/>
      <c r="J5" s="19" t="s">
        <v>81</v>
      </c>
      <c r="K5" s="19"/>
      <c r="L5" s="19"/>
      <c r="M5" s="17"/>
      <c r="N5" s="19" t="s">
        <v>81</v>
      </c>
      <c r="O5" s="19"/>
      <c r="P5" s="19" t="s">
        <v>80</v>
      </c>
      <c r="Q5" s="19"/>
      <c r="R5" s="19"/>
      <c r="S5" s="19"/>
      <c r="T5" s="19"/>
    </row>
    <row r="6" spans="1:30" x14ac:dyDescent="0.2">
      <c r="A6" s="17"/>
      <c r="B6" s="16" t="s">
        <v>84</v>
      </c>
      <c r="C6" s="16" t="s">
        <v>85</v>
      </c>
      <c r="D6" s="16" t="s">
        <v>84</v>
      </c>
      <c r="E6" s="16" t="s">
        <v>85</v>
      </c>
      <c r="F6" s="16" t="s">
        <v>84</v>
      </c>
      <c r="G6" s="16"/>
      <c r="H6" s="16" t="s">
        <v>86</v>
      </c>
      <c r="I6" s="16" t="s">
        <v>87</v>
      </c>
      <c r="J6" s="16" t="s">
        <v>86</v>
      </c>
      <c r="K6" s="16" t="s">
        <v>89</v>
      </c>
      <c r="L6" s="16" t="s">
        <v>88</v>
      </c>
      <c r="M6" s="16"/>
      <c r="N6" s="16" t="s">
        <v>86</v>
      </c>
      <c r="O6" s="16" t="s">
        <v>87</v>
      </c>
      <c r="P6" s="16" t="s">
        <v>86</v>
      </c>
      <c r="Q6" s="16" t="s">
        <v>89</v>
      </c>
      <c r="R6" s="16" t="s">
        <v>91</v>
      </c>
      <c r="S6" s="16"/>
      <c r="T6" s="16"/>
    </row>
    <row r="7" spans="1:30" x14ac:dyDescent="0.2">
      <c r="A7" s="17"/>
      <c r="B7" s="17">
        <v>25560.821</v>
      </c>
      <c r="C7" s="17">
        <f>B7-F7</f>
        <v>17824.675999999999</v>
      </c>
      <c r="D7" s="17">
        <v>25544.402999999998</v>
      </c>
      <c r="E7" s="17">
        <f>D7-F7</f>
        <v>17808.257999999998</v>
      </c>
      <c r="F7" s="17">
        <v>7736.1450000000004</v>
      </c>
      <c r="G7" s="17"/>
      <c r="H7" s="17">
        <v>25815.154999999999</v>
      </c>
      <c r="I7" s="17">
        <f>H7-C$10</f>
        <v>7990.478666666666</v>
      </c>
      <c r="J7" s="17">
        <v>25819</v>
      </c>
      <c r="K7" s="17">
        <f>J7-E$10</f>
        <v>8010.6506666666683</v>
      </c>
      <c r="L7" s="17">
        <f>K7-I7</f>
        <v>20.172000000002299</v>
      </c>
      <c r="M7" s="17"/>
      <c r="N7" s="17">
        <v>25842.681</v>
      </c>
      <c r="O7" s="17">
        <f>N7-E$10</f>
        <v>8034.3316666666688</v>
      </c>
      <c r="P7" s="17">
        <v>25879.759999999998</v>
      </c>
      <c r="Q7" s="17">
        <f>P7-C$10</f>
        <v>8055.0836666666655</v>
      </c>
      <c r="R7" s="17">
        <f>Q7-O7</f>
        <v>20.751999999996769</v>
      </c>
      <c r="S7" s="17"/>
      <c r="T7" s="17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x14ac:dyDescent="0.2">
      <c r="A8" s="17"/>
      <c r="B8" s="17">
        <v>37572.966999999997</v>
      </c>
      <c r="C8" s="17">
        <f>B8-F8</f>
        <v>17824.675999999996</v>
      </c>
      <c r="D8" s="17">
        <v>37556.639999999999</v>
      </c>
      <c r="E8" s="17">
        <f>D8-F8</f>
        <v>17808.348999999998</v>
      </c>
      <c r="F8" s="17">
        <v>19748.291000000001</v>
      </c>
      <c r="G8" s="17"/>
      <c r="H8" s="17">
        <v>30850.066999999999</v>
      </c>
      <c r="I8" s="17">
        <f>H8-C$10</f>
        <v>13025.390666666666</v>
      </c>
      <c r="J8" s="17">
        <v>30854.187000000002</v>
      </c>
      <c r="K8" s="17">
        <f t="shared" ref="K8:K11" si="0">J8-E$10</f>
        <v>13045.83766666667</v>
      </c>
      <c r="L8" s="17">
        <f t="shared" ref="L8:L11" si="1">K8-I8</f>
        <v>20.447000000003754</v>
      </c>
      <c r="M8" s="17"/>
      <c r="N8" s="17">
        <v>30877.776999999998</v>
      </c>
      <c r="O8" s="17">
        <f>N8-E$10</f>
        <v>13069.427666666666</v>
      </c>
      <c r="P8" s="17">
        <v>30914.866000000002</v>
      </c>
      <c r="Q8" s="17">
        <f>P8-C$10</f>
        <v>13090.189666666669</v>
      </c>
      <c r="R8" s="17">
        <f t="shared" ref="R8:R11" si="2">Q8-O8</f>
        <v>20.762000000002445</v>
      </c>
      <c r="S8" s="17"/>
      <c r="T8" s="17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x14ac:dyDescent="0.2">
      <c r="A9" s="17"/>
      <c r="B9" s="17">
        <v>49607.91</v>
      </c>
      <c r="C9" s="17">
        <f>B9-F9</f>
        <v>17824.677000000003</v>
      </c>
      <c r="D9" s="17">
        <v>49591.673999999999</v>
      </c>
      <c r="E9" s="17">
        <f>D9-F9</f>
        <v>17808.440999999999</v>
      </c>
      <c r="F9" s="17">
        <v>31783.233</v>
      </c>
      <c r="G9" s="17"/>
      <c r="H9" s="17">
        <v>35873.535000000003</v>
      </c>
      <c r="I9" s="17">
        <f>H9-C$10</f>
        <v>18048.858666666671</v>
      </c>
      <c r="J9" s="17">
        <v>35877.684999999998</v>
      </c>
      <c r="K9" s="17">
        <f t="shared" si="0"/>
        <v>18069.335666666666</v>
      </c>
      <c r="L9" s="17">
        <f t="shared" si="1"/>
        <v>20.476999999995314</v>
      </c>
      <c r="M9" s="17"/>
      <c r="N9" s="17">
        <v>35901.366999999998</v>
      </c>
      <c r="O9" s="17">
        <f>N9-E$10</f>
        <v>18093.017666666667</v>
      </c>
      <c r="P9" s="17">
        <v>35938.385000000002</v>
      </c>
      <c r="Q9" s="17">
        <f>P9-C$10</f>
        <v>18113.708666666669</v>
      </c>
      <c r="R9" s="17">
        <f t="shared" si="2"/>
        <v>20.691000000002532</v>
      </c>
      <c r="S9" s="17"/>
      <c r="T9" s="17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">
      <c r="A10" s="17"/>
      <c r="B10" s="17"/>
      <c r="C10" s="17">
        <f>AVERAGE(C7:C9)</f>
        <v>17824.676333333333</v>
      </c>
      <c r="D10" s="17"/>
      <c r="E10" s="17">
        <f>AVERAGE(E7:E9)</f>
        <v>17808.349333333332</v>
      </c>
      <c r="F10" s="17"/>
      <c r="G10" s="17"/>
      <c r="H10" s="17">
        <v>40897.002999999997</v>
      </c>
      <c r="I10" s="17">
        <f>H10-C$10</f>
        <v>23072.326666666664</v>
      </c>
      <c r="J10" s="17">
        <v>40901.184000000001</v>
      </c>
      <c r="K10" s="17">
        <f t="shared" si="0"/>
        <v>23092.834666666669</v>
      </c>
      <c r="L10" s="17">
        <f t="shared" si="1"/>
        <v>20.508000000005268</v>
      </c>
      <c r="M10" s="17"/>
      <c r="N10" s="17">
        <v>40924.987000000001</v>
      </c>
      <c r="O10" s="17">
        <f>N10-E$10</f>
        <v>23116.637666666669</v>
      </c>
      <c r="P10" s="17">
        <v>40961.944000000003</v>
      </c>
      <c r="Q10" s="17">
        <f>P10-C$10</f>
        <v>23137.26766666667</v>
      </c>
      <c r="R10" s="17">
        <f t="shared" si="2"/>
        <v>20.630000000001019</v>
      </c>
      <c r="S10" s="17"/>
      <c r="T10" s="17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x14ac:dyDescent="0.2">
      <c r="A11" s="17"/>
      <c r="B11" s="17"/>
      <c r="C11" s="17">
        <f>STDEV(C7:C9)</f>
        <v>5.7735027245782954E-4</v>
      </c>
      <c r="D11" s="17"/>
      <c r="E11" s="17">
        <f>STDEV(E7:E9)</f>
        <v>9.1500455372724346E-2</v>
      </c>
      <c r="F11" s="17"/>
      <c r="G11" s="17"/>
      <c r="H11" s="17">
        <v>45931.883999999998</v>
      </c>
      <c r="I11" s="17">
        <f>H11-C$10</f>
        <v>28107.207666666665</v>
      </c>
      <c r="J11" s="17">
        <v>45936.125999999997</v>
      </c>
      <c r="K11" s="17">
        <f t="shared" si="0"/>
        <v>28127.776666666665</v>
      </c>
      <c r="L11" s="17">
        <f t="shared" si="1"/>
        <v>20.568999999999505</v>
      </c>
      <c r="M11" s="17"/>
      <c r="N11" s="17">
        <v>45960.082999999999</v>
      </c>
      <c r="O11" s="17">
        <f>N11-E$10</f>
        <v>28151.733666666667</v>
      </c>
      <c r="P11" s="17">
        <v>45997.008999999998</v>
      </c>
      <c r="Q11" s="17">
        <f>P11-C$10</f>
        <v>28172.332666666665</v>
      </c>
      <c r="R11" s="17">
        <f t="shared" si="2"/>
        <v>20.598999999998341</v>
      </c>
      <c r="S11" s="17"/>
      <c r="T11" s="17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">
      <c r="A17" s="17"/>
      <c r="B17" s="20" t="s">
        <v>103</v>
      </c>
      <c r="C17" s="20"/>
      <c r="D17" s="20"/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" thickTop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17"/>
      <c r="B19" s="19" t="s">
        <v>92</v>
      </c>
      <c r="C19" s="19"/>
      <c r="D19" s="19"/>
      <c r="E19" s="19"/>
      <c r="F19" s="19"/>
      <c r="G19" s="17"/>
      <c r="H19" s="19" t="s">
        <v>105</v>
      </c>
      <c r="I19" s="19"/>
      <c r="J19" s="19"/>
      <c r="K19" s="19"/>
      <c r="L19" s="19"/>
      <c r="M19" s="17"/>
      <c r="N19" s="19" t="s">
        <v>90</v>
      </c>
      <c r="O19" s="19"/>
      <c r="P19" s="19"/>
      <c r="Q19" s="19"/>
      <c r="R19" s="19"/>
      <c r="S19" s="17"/>
      <c r="T19" s="19" t="s">
        <v>98</v>
      </c>
      <c r="U19" s="19"/>
      <c r="V19" s="19"/>
      <c r="W19" s="19"/>
      <c r="X19" s="19"/>
      <c r="Y19" s="14"/>
      <c r="Z19" s="18" t="s">
        <v>99</v>
      </c>
      <c r="AA19" s="18"/>
      <c r="AB19" s="18"/>
      <c r="AC19" s="18"/>
      <c r="AD19" s="18"/>
    </row>
    <row r="20" spans="1:30" x14ac:dyDescent="0.2">
      <c r="A20" s="17"/>
      <c r="B20" s="19" t="s">
        <v>80</v>
      </c>
      <c r="C20" s="19"/>
      <c r="D20" s="19" t="s">
        <v>81</v>
      </c>
      <c r="E20" s="19"/>
      <c r="F20" s="17" t="s">
        <v>82</v>
      </c>
      <c r="G20" s="17"/>
      <c r="H20" s="19" t="s">
        <v>80</v>
      </c>
      <c r="I20" s="19"/>
      <c r="J20" s="19" t="s">
        <v>81</v>
      </c>
      <c r="K20" s="19"/>
      <c r="L20" s="19"/>
      <c r="M20" s="16"/>
      <c r="N20" s="19" t="s">
        <v>81</v>
      </c>
      <c r="O20" s="19"/>
      <c r="P20" s="19" t="s">
        <v>80</v>
      </c>
      <c r="Q20" s="19"/>
      <c r="R20" s="19"/>
      <c r="S20" s="17"/>
      <c r="T20" s="19" t="s">
        <v>80</v>
      </c>
      <c r="U20" s="19"/>
      <c r="V20" s="19" t="s">
        <v>81</v>
      </c>
      <c r="W20" s="19"/>
      <c r="X20" s="19"/>
      <c r="Y20" s="14"/>
      <c r="Z20" s="19" t="s">
        <v>81</v>
      </c>
      <c r="AA20" s="19"/>
      <c r="AB20" s="19" t="s">
        <v>80</v>
      </c>
      <c r="AC20" s="19"/>
      <c r="AD20" s="19"/>
    </row>
    <row r="21" spans="1:30" x14ac:dyDescent="0.2">
      <c r="A21" s="17"/>
      <c r="B21" s="16" t="s">
        <v>84</v>
      </c>
      <c r="C21" s="16" t="s">
        <v>85</v>
      </c>
      <c r="D21" s="16" t="s">
        <v>84</v>
      </c>
      <c r="E21" s="16" t="s">
        <v>85</v>
      </c>
      <c r="F21" s="16" t="s">
        <v>84</v>
      </c>
      <c r="G21" s="16"/>
      <c r="H21" s="16" t="s">
        <v>86</v>
      </c>
      <c r="I21" s="16" t="s">
        <v>87</v>
      </c>
      <c r="J21" s="16" t="s">
        <v>86</v>
      </c>
      <c r="K21" s="16" t="s">
        <v>89</v>
      </c>
      <c r="L21" s="16" t="s">
        <v>88</v>
      </c>
      <c r="M21" s="16"/>
      <c r="N21" s="16" t="s">
        <v>86</v>
      </c>
      <c r="O21" s="16" t="s">
        <v>87</v>
      </c>
      <c r="P21" s="16" t="s">
        <v>86</v>
      </c>
      <c r="Q21" s="16" t="s">
        <v>89</v>
      </c>
      <c r="R21" s="16" t="s">
        <v>91</v>
      </c>
      <c r="S21" s="16"/>
      <c r="T21" s="16" t="s">
        <v>86</v>
      </c>
      <c r="U21" s="16" t="s">
        <v>87</v>
      </c>
      <c r="V21" s="16" t="s">
        <v>86</v>
      </c>
      <c r="W21" s="16" t="s">
        <v>89</v>
      </c>
      <c r="X21" s="16" t="s">
        <v>88</v>
      </c>
      <c r="Y21" s="14"/>
      <c r="Z21" s="16" t="s">
        <v>86</v>
      </c>
      <c r="AA21" s="16" t="s">
        <v>87</v>
      </c>
      <c r="AB21" s="16" t="s">
        <v>86</v>
      </c>
      <c r="AC21" s="16" t="s">
        <v>89</v>
      </c>
      <c r="AD21" s="16" t="s">
        <v>91</v>
      </c>
    </row>
    <row r="22" spans="1:30" x14ac:dyDescent="0.2">
      <c r="A22" s="17"/>
      <c r="B22" s="17">
        <v>3151.855</v>
      </c>
      <c r="C22" s="17">
        <f>B22-F22</f>
        <v>2018.3410000000001</v>
      </c>
      <c r="D22" s="17">
        <v>3142.8829999999998</v>
      </c>
      <c r="E22" s="17">
        <f>D22-F22</f>
        <v>2009.3689999999999</v>
      </c>
      <c r="F22" s="17">
        <v>1133.5139999999999</v>
      </c>
      <c r="G22" s="17"/>
      <c r="H22" s="17">
        <v>10642.12</v>
      </c>
      <c r="I22" s="17">
        <f>H22-C$34</f>
        <v>8623.7790000000005</v>
      </c>
      <c r="J22" s="17">
        <v>10652.647999999999</v>
      </c>
      <c r="K22" s="17">
        <f>J22-E$34</f>
        <v>8643.2789999999986</v>
      </c>
      <c r="L22" s="17">
        <f>K22-I22</f>
        <v>19.499999999998181</v>
      </c>
      <c r="M22" s="17"/>
      <c r="N22" s="17">
        <v>10659.698</v>
      </c>
      <c r="O22" s="17">
        <f>N22-E$34</f>
        <v>8650.3290000000015</v>
      </c>
      <c r="P22" s="17">
        <v>10688.232</v>
      </c>
      <c r="Q22" s="17">
        <f>P22-C$34</f>
        <v>8669.8909999999996</v>
      </c>
      <c r="R22" s="17">
        <f>Q22-O22</f>
        <v>19.561999999998079</v>
      </c>
      <c r="S22" s="17"/>
      <c r="T22" s="17">
        <v>10642.12</v>
      </c>
      <c r="U22" s="17">
        <f>T22-$C$34</f>
        <v>8623.7790000000005</v>
      </c>
      <c r="V22" s="17">
        <v>10643.249</v>
      </c>
      <c r="W22" s="17">
        <f>V22-$E$34</f>
        <v>8633.880000000001</v>
      </c>
      <c r="X22" s="17">
        <f>W22-U22</f>
        <v>10.101000000000568</v>
      </c>
      <c r="Y22" s="14"/>
      <c r="Z22" s="17">
        <v>10659.698</v>
      </c>
      <c r="AA22" s="17">
        <f>Z22-$E$34</f>
        <v>8650.3290000000015</v>
      </c>
      <c r="AB22" s="17">
        <v>10678.741</v>
      </c>
      <c r="AC22" s="17">
        <f>AB22-C$34</f>
        <v>8660.4</v>
      </c>
      <c r="AD22" s="17">
        <f>AC22-AA22</f>
        <v>10.070999999998094</v>
      </c>
    </row>
    <row r="23" spans="1:30" x14ac:dyDescent="0.2">
      <c r="A23" s="17"/>
      <c r="B23" s="17">
        <v>3563.3229999999999</v>
      </c>
      <c r="C23" s="17">
        <f>B23-F23</f>
        <v>2018.3409999999999</v>
      </c>
      <c r="D23" s="17">
        <v>3554.3510000000001</v>
      </c>
      <c r="E23" s="17">
        <f>D23-F23</f>
        <v>2009.3690000000001</v>
      </c>
      <c r="F23" s="17">
        <v>1544.982</v>
      </c>
      <c r="G23" s="17"/>
      <c r="H23" s="17">
        <v>15653.106</v>
      </c>
      <c r="I23" s="17">
        <f t="shared" ref="I23:I32" si="3">H23-C$34</f>
        <v>13634.764999999999</v>
      </c>
      <c r="J23" s="17">
        <v>15663.665000000001</v>
      </c>
      <c r="K23" s="17">
        <f t="shared" ref="K23:K32" si="4">J23-E$34</f>
        <v>13654.296000000002</v>
      </c>
      <c r="L23" s="17">
        <f t="shared" ref="L23:L32" si="5">K23-I23</f>
        <v>19.531000000002678</v>
      </c>
      <c r="M23" s="17"/>
      <c r="N23" s="17">
        <v>15670.806</v>
      </c>
      <c r="O23" s="17">
        <f t="shared" ref="O23:O32" si="6">N23-E$34</f>
        <v>13661.437000000002</v>
      </c>
      <c r="P23" s="17">
        <v>15699.34</v>
      </c>
      <c r="Q23" s="17">
        <f t="shared" ref="Q23:Q32" si="7">P23-C$34</f>
        <v>13680.999</v>
      </c>
      <c r="R23" s="17">
        <f t="shared" ref="R23:R32" si="8">Q23-O23</f>
        <v>19.561999999998079</v>
      </c>
      <c r="S23" s="17"/>
      <c r="T23" s="17">
        <v>15653.106</v>
      </c>
      <c r="U23" s="17">
        <f t="shared" ref="U23:U32" si="9">T23-$C$34</f>
        <v>13634.764999999999</v>
      </c>
      <c r="V23" s="17">
        <v>15654.266</v>
      </c>
      <c r="W23" s="17">
        <f t="shared" ref="W23:W32" si="10">V23-$E$34</f>
        <v>13644.897000000001</v>
      </c>
      <c r="X23" s="17">
        <f t="shared" ref="X23:X32" si="11">W23-U23</f>
        <v>10.132000000001426</v>
      </c>
      <c r="Y23" s="14"/>
      <c r="Z23" s="17">
        <v>15670.806</v>
      </c>
      <c r="AA23" s="17">
        <f t="shared" ref="AA23:AA32" si="12">Z23-$E$34</f>
        <v>13661.437000000002</v>
      </c>
      <c r="AB23" s="17">
        <v>15689.849</v>
      </c>
      <c r="AC23" s="17">
        <f t="shared" ref="AC23:AC32" si="13">AB23-C$34</f>
        <v>13671.508</v>
      </c>
      <c r="AD23" s="17">
        <f t="shared" ref="AD23:AD32" si="14">AC23-AA23</f>
        <v>10.070999999998094</v>
      </c>
    </row>
    <row r="24" spans="1:30" x14ac:dyDescent="0.2">
      <c r="A24" s="17"/>
      <c r="B24" s="17">
        <v>3974.7919999999999</v>
      </c>
      <c r="C24" s="17">
        <f>B24-F24</f>
        <v>2018.3409999999999</v>
      </c>
      <c r="D24" s="17">
        <v>3965.82</v>
      </c>
      <c r="E24" s="17">
        <f>D24-F24</f>
        <v>2009.3690000000001</v>
      </c>
      <c r="F24" s="17">
        <v>1956.451</v>
      </c>
      <c r="G24" s="17"/>
      <c r="H24" s="17">
        <v>20664.093000000001</v>
      </c>
      <c r="I24" s="17">
        <f t="shared" si="3"/>
        <v>18645.752</v>
      </c>
      <c r="J24" s="17">
        <v>20674.682000000001</v>
      </c>
      <c r="K24" s="17">
        <f t="shared" si="4"/>
        <v>18665.313000000002</v>
      </c>
      <c r="L24" s="17">
        <f t="shared" si="5"/>
        <v>19.561000000001513</v>
      </c>
      <c r="M24" s="17"/>
      <c r="N24" s="17">
        <v>20681.915000000001</v>
      </c>
      <c r="O24" s="17">
        <f t="shared" si="6"/>
        <v>18672.546000000002</v>
      </c>
      <c r="P24" s="17">
        <v>20710.418000000001</v>
      </c>
      <c r="Q24" s="17">
        <f t="shared" si="7"/>
        <v>18692.077000000001</v>
      </c>
      <c r="R24" s="17">
        <f t="shared" si="8"/>
        <v>19.53099999999904</v>
      </c>
      <c r="S24" s="17"/>
      <c r="T24" s="17">
        <v>20664.093000000001</v>
      </c>
      <c r="U24" s="17">
        <f t="shared" si="9"/>
        <v>18645.752</v>
      </c>
      <c r="V24" s="17">
        <v>20665.282999999999</v>
      </c>
      <c r="W24" s="17">
        <f t="shared" si="10"/>
        <v>18655.914000000001</v>
      </c>
      <c r="X24" s="17">
        <f t="shared" si="11"/>
        <v>10.162000000000262</v>
      </c>
      <c r="Y24" s="14"/>
      <c r="Z24" s="17">
        <v>20681.915000000001</v>
      </c>
      <c r="AA24" s="17">
        <f t="shared" si="12"/>
        <v>18672.546000000002</v>
      </c>
      <c r="AB24" s="17">
        <v>20700.927</v>
      </c>
      <c r="AC24" s="17">
        <f t="shared" si="13"/>
        <v>18682.585999999999</v>
      </c>
      <c r="AD24" s="17">
        <f t="shared" si="14"/>
        <v>10.039999999997235</v>
      </c>
    </row>
    <row r="25" spans="1:30" x14ac:dyDescent="0.2">
      <c r="A25" s="17"/>
      <c r="B25" s="17">
        <v>4386.26</v>
      </c>
      <c r="C25" s="17">
        <f>AVERAGE(C22:C24)</f>
        <v>2018.3409999999997</v>
      </c>
      <c r="D25" s="17">
        <v>4377.3190000000004</v>
      </c>
      <c r="E25" s="17">
        <f>AVERAGE(E22:E24)</f>
        <v>2009.3689999999999</v>
      </c>
      <c r="F25" s="17">
        <v>2367.9189999999999</v>
      </c>
      <c r="G25" s="17"/>
      <c r="H25" s="17">
        <v>25675.079000000002</v>
      </c>
      <c r="I25" s="17">
        <f t="shared" si="3"/>
        <v>23656.738000000001</v>
      </c>
      <c r="J25" s="17">
        <v>25685.699000000001</v>
      </c>
      <c r="K25" s="17">
        <f t="shared" si="4"/>
        <v>23676.33</v>
      </c>
      <c r="L25" s="17">
        <f t="shared" si="5"/>
        <v>19.592000000000553</v>
      </c>
      <c r="M25" s="17"/>
      <c r="N25" s="17">
        <v>25693.023000000001</v>
      </c>
      <c r="O25" s="17">
        <f t="shared" si="6"/>
        <v>23683.654000000002</v>
      </c>
      <c r="P25" s="17">
        <v>25721.466</v>
      </c>
      <c r="Q25" s="17">
        <f t="shared" si="7"/>
        <v>23703.125</v>
      </c>
      <c r="R25" s="17">
        <f t="shared" si="8"/>
        <v>19.47099999999773</v>
      </c>
      <c r="S25" s="17"/>
      <c r="T25" s="17">
        <v>25675.079000000002</v>
      </c>
      <c r="U25" s="17">
        <f t="shared" si="9"/>
        <v>23656.738000000001</v>
      </c>
      <c r="V25" s="17">
        <v>25676.3</v>
      </c>
      <c r="W25" s="17">
        <f t="shared" si="10"/>
        <v>23666.931</v>
      </c>
      <c r="X25" s="17">
        <f t="shared" si="11"/>
        <v>10.192999999999302</v>
      </c>
      <c r="Y25" s="14"/>
      <c r="Z25" s="17">
        <v>25693.023000000001</v>
      </c>
      <c r="AA25" s="17">
        <f t="shared" si="12"/>
        <v>23683.654000000002</v>
      </c>
      <c r="AB25" s="17">
        <v>25712.005000000001</v>
      </c>
      <c r="AC25" s="17">
        <f t="shared" si="13"/>
        <v>23693.664000000001</v>
      </c>
      <c r="AD25" s="17">
        <f t="shared" si="14"/>
        <v>10.009999999998399</v>
      </c>
    </row>
    <row r="26" spans="1:30" x14ac:dyDescent="0.2">
      <c r="A26" s="17"/>
      <c r="B26" s="17">
        <v>4797.7290000000003</v>
      </c>
      <c r="C26" s="17">
        <f t="shared" ref="C26:C32" si="15">AVERAGE(C23:C25)</f>
        <v>2018.3409999999997</v>
      </c>
      <c r="D26" s="17">
        <v>4788.7870000000003</v>
      </c>
      <c r="E26" s="17">
        <f t="shared" ref="E26:E32" si="16">AVERAGE(E23:E25)</f>
        <v>2009.3689999999999</v>
      </c>
      <c r="F26" s="17">
        <v>2779.3879999999999</v>
      </c>
      <c r="G26" s="17"/>
      <c r="H26" s="17">
        <v>30686.064999999999</v>
      </c>
      <c r="I26" s="17">
        <f t="shared" si="3"/>
        <v>28667.723999999998</v>
      </c>
      <c r="J26" s="17">
        <v>30696.716</v>
      </c>
      <c r="K26" s="17">
        <f t="shared" si="4"/>
        <v>28687.347000000002</v>
      </c>
      <c r="L26" s="17">
        <f t="shared" si="5"/>
        <v>19.623000000003231</v>
      </c>
      <c r="M26" s="17"/>
      <c r="N26" s="17">
        <v>30704.132000000001</v>
      </c>
      <c r="O26" s="17">
        <f t="shared" si="6"/>
        <v>28694.763000000003</v>
      </c>
      <c r="P26" s="17">
        <v>30732.543000000001</v>
      </c>
      <c r="Q26" s="17">
        <f t="shared" si="7"/>
        <v>28714.202000000001</v>
      </c>
      <c r="R26" s="17">
        <f t="shared" si="8"/>
        <v>19.438999999998487</v>
      </c>
      <c r="S26" s="17"/>
      <c r="T26" s="17">
        <v>30686.064999999999</v>
      </c>
      <c r="U26" s="17">
        <f t="shared" si="9"/>
        <v>28667.723999999998</v>
      </c>
      <c r="V26" s="17">
        <v>30687.315999999999</v>
      </c>
      <c r="W26" s="17">
        <f t="shared" si="10"/>
        <v>28677.947</v>
      </c>
      <c r="X26" s="17">
        <f t="shared" si="11"/>
        <v>10.223000000001775</v>
      </c>
      <c r="Y26" s="14"/>
      <c r="Z26" s="17">
        <v>30704.132000000001</v>
      </c>
      <c r="AA26" s="17">
        <f t="shared" si="12"/>
        <v>28694.763000000003</v>
      </c>
      <c r="AB26" s="17">
        <v>30723.052</v>
      </c>
      <c r="AC26" s="17">
        <f t="shared" si="13"/>
        <v>28704.710999999999</v>
      </c>
      <c r="AD26" s="17">
        <f t="shared" si="14"/>
        <v>9.9479999999966822</v>
      </c>
    </row>
    <row r="27" spans="1:30" x14ac:dyDescent="0.2">
      <c r="A27" s="17"/>
      <c r="B27" s="17">
        <v>5209.1970000000001</v>
      </c>
      <c r="C27" s="17">
        <f t="shared" si="15"/>
        <v>2018.3409999999997</v>
      </c>
      <c r="D27" s="17">
        <v>5200.2560000000003</v>
      </c>
      <c r="E27" s="17">
        <f t="shared" si="16"/>
        <v>2009.3689999999999</v>
      </c>
      <c r="F27" s="17">
        <v>3190.8560000000002</v>
      </c>
      <c r="G27" s="17"/>
      <c r="H27" s="17">
        <v>35697.021000000001</v>
      </c>
      <c r="I27" s="17">
        <f t="shared" si="3"/>
        <v>33678.68</v>
      </c>
      <c r="J27" s="17">
        <v>35707.701999999997</v>
      </c>
      <c r="K27" s="17">
        <f t="shared" si="4"/>
        <v>33698.332999999999</v>
      </c>
      <c r="L27" s="17">
        <f t="shared" si="5"/>
        <v>19.652999999998428</v>
      </c>
      <c r="M27" s="17"/>
      <c r="N27" s="17">
        <v>35715.209000000003</v>
      </c>
      <c r="O27" s="17">
        <f t="shared" si="6"/>
        <v>33705.840000000004</v>
      </c>
      <c r="P27" s="17">
        <v>35743.620999999999</v>
      </c>
      <c r="Q27" s="17">
        <f t="shared" si="7"/>
        <v>33725.279999999999</v>
      </c>
      <c r="R27" s="17">
        <f t="shared" si="8"/>
        <v>19.439999999995052</v>
      </c>
      <c r="S27" s="17"/>
      <c r="T27" s="17">
        <v>35697.021000000001</v>
      </c>
      <c r="U27" s="17">
        <f t="shared" si="9"/>
        <v>33678.68</v>
      </c>
      <c r="V27" s="17">
        <v>35698.303</v>
      </c>
      <c r="W27" s="17">
        <f t="shared" si="10"/>
        <v>33688.934000000001</v>
      </c>
      <c r="X27" s="17">
        <f t="shared" si="11"/>
        <v>10.254000000000815</v>
      </c>
      <c r="Y27" s="14"/>
      <c r="Z27" s="17">
        <v>35715.209000000003</v>
      </c>
      <c r="AA27" s="17">
        <f t="shared" si="12"/>
        <v>33705.840000000004</v>
      </c>
      <c r="AB27" s="17">
        <v>35734.129999999997</v>
      </c>
      <c r="AC27" s="17">
        <f t="shared" si="13"/>
        <v>33715.788999999997</v>
      </c>
      <c r="AD27" s="17">
        <f t="shared" si="14"/>
        <v>9.9489999999932479</v>
      </c>
    </row>
    <row r="28" spans="1:30" x14ac:dyDescent="0.2">
      <c r="A28" s="17"/>
      <c r="B28" s="17">
        <v>5620.6660000000002</v>
      </c>
      <c r="C28" s="17">
        <f t="shared" si="15"/>
        <v>2018.3409999999997</v>
      </c>
      <c r="D28" s="17">
        <v>5611.7240000000002</v>
      </c>
      <c r="E28" s="17">
        <f t="shared" si="16"/>
        <v>2009.3689999999999</v>
      </c>
      <c r="F28" s="17">
        <v>3602.3249999999998</v>
      </c>
      <c r="G28" s="17"/>
      <c r="H28" s="17">
        <v>40708.006999999998</v>
      </c>
      <c r="I28" s="17">
        <f t="shared" si="3"/>
        <v>38689.665999999997</v>
      </c>
      <c r="J28" s="17">
        <v>40718.718999999997</v>
      </c>
      <c r="K28" s="17">
        <f t="shared" si="4"/>
        <v>38709.35</v>
      </c>
      <c r="L28" s="17">
        <f t="shared" si="5"/>
        <v>19.684000000001106</v>
      </c>
      <c r="M28" s="17"/>
      <c r="N28" s="17">
        <v>40726.317999999999</v>
      </c>
      <c r="O28" s="17">
        <f t="shared" si="6"/>
        <v>38716.949000000001</v>
      </c>
      <c r="P28" s="17">
        <v>40754.699000000001</v>
      </c>
      <c r="Q28" s="17">
        <f t="shared" si="7"/>
        <v>38736.358</v>
      </c>
      <c r="R28" s="17">
        <f t="shared" si="8"/>
        <v>19.408999999999651</v>
      </c>
      <c r="S28" s="17"/>
      <c r="T28" s="17">
        <v>40708.006999999998</v>
      </c>
      <c r="U28" s="17">
        <f t="shared" si="9"/>
        <v>38689.665999999997</v>
      </c>
      <c r="V28" s="17">
        <v>40709.32</v>
      </c>
      <c r="W28" s="17">
        <f t="shared" si="10"/>
        <v>38699.951000000001</v>
      </c>
      <c r="X28" s="17">
        <f t="shared" si="11"/>
        <v>10.285000000003492</v>
      </c>
      <c r="Y28" s="14"/>
      <c r="Z28" s="17">
        <v>40726.317999999999</v>
      </c>
      <c r="AA28" s="17">
        <f t="shared" si="12"/>
        <v>38716.949000000001</v>
      </c>
      <c r="AB28" s="17">
        <v>40745.207999999999</v>
      </c>
      <c r="AC28" s="17">
        <f t="shared" si="13"/>
        <v>38726.866999999998</v>
      </c>
      <c r="AD28" s="17">
        <f t="shared" si="14"/>
        <v>9.9179999999978463</v>
      </c>
    </row>
    <row r="29" spans="1:30" x14ac:dyDescent="0.2">
      <c r="A29" s="17"/>
      <c r="B29" s="17">
        <v>6032.1350000000002</v>
      </c>
      <c r="C29" s="17">
        <f t="shared" si="15"/>
        <v>2018.3409999999997</v>
      </c>
      <c r="D29" s="17">
        <v>6023.1930000000002</v>
      </c>
      <c r="E29" s="17">
        <f t="shared" si="16"/>
        <v>2009.3689999999999</v>
      </c>
      <c r="F29" s="17">
        <v>4013.7930000000001</v>
      </c>
      <c r="G29" s="17"/>
      <c r="H29" s="17">
        <v>45718.993999999999</v>
      </c>
      <c r="I29" s="17">
        <f t="shared" si="3"/>
        <v>43700.652999999998</v>
      </c>
      <c r="J29" s="17">
        <v>45729.735999999997</v>
      </c>
      <c r="K29" s="17">
        <f t="shared" si="4"/>
        <v>43720.366999999998</v>
      </c>
      <c r="L29" s="17">
        <f t="shared" si="5"/>
        <v>19.713999999999942</v>
      </c>
      <c r="M29" s="17"/>
      <c r="N29" s="17">
        <v>45737.425999999999</v>
      </c>
      <c r="O29" s="17">
        <f t="shared" si="6"/>
        <v>43728.057000000001</v>
      </c>
      <c r="P29" s="17">
        <v>45765.777000000002</v>
      </c>
      <c r="Q29" s="17">
        <f t="shared" si="7"/>
        <v>43747.436000000002</v>
      </c>
      <c r="R29" s="17">
        <f t="shared" si="8"/>
        <v>19.379000000000815</v>
      </c>
      <c r="S29" s="17"/>
      <c r="T29" s="17">
        <v>45718.993999999999</v>
      </c>
      <c r="U29" s="17">
        <f t="shared" si="9"/>
        <v>43700.652999999998</v>
      </c>
      <c r="V29" s="17">
        <v>45720.336000000003</v>
      </c>
      <c r="W29" s="17">
        <f t="shared" si="10"/>
        <v>43710.967000000004</v>
      </c>
      <c r="X29" s="17">
        <f t="shared" si="11"/>
        <v>10.314000000005763</v>
      </c>
      <c r="Y29" s="14"/>
      <c r="Z29" s="17">
        <v>45737.425999999999</v>
      </c>
      <c r="AA29" s="17">
        <f t="shared" si="12"/>
        <v>43728.057000000001</v>
      </c>
      <c r="AB29" s="17">
        <v>45756.286</v>
      </c>
      <c r="AC29" s="17">
        <f t="shared" si="13"/>
        <v>43737.945</v>
      </c>
      <c r="AD29" s="17">
        <f t="shared" si="14"/>
        <v>9.8879999999990105</v>
      </c>
    </row>
    <row r="30" spans="1:30" x14ac:dyDescent="0.2">
      <c r="A30" s="17"/>
      <c r="B30" s="17">
        <v>6443.6030000000001</v>
      </c>
      <c r="C30" s="17">
        <f t="shared" si="15"/>
        <v>2018.3409999999997</v>
      </c>
      <c r="D30" s="17">
        <v>6434.6610000000001</v>
      </c>
      <c r="E30" s="17">
        <f t="shared" si="16"/>
        <v>2009.3689999999999</v>
      </c>
      <c r="F30" s="17">
        <v>4425.2619999999997</v>
      </c>
      <c r="G30" s="17"/>
      <c r="H30" s="17">
        <v>50729.98</v>
      </c>
      <c r="I30" s="17">
        <f t="shared" si="3"/>
        <v>48711.639000000003</v>
      </c>
      <c r="J30" s="17">
        <v>50740.752999999997</v>
      </c>
      <c r="K30" s="17">
        <f t="shared" si="4"/>
        <v>48731.383999999998</v>
      </c>
      <c r="L30" s="17">
        <f t="shared" si="5"/>
        <v>19.744999999995343</v>
      </c>
      <c r="M30" s="17"/>
      <c r="N30" s="17">
        <v>50748.535000000003</v>
      </c>
      <c r="O30" s="17">
        <f t="shared" si="6"/>
        <v>48739.166000000005</v>
      </c>
      <c r="P30" s="17">
        <v>50776.824000000001</v>
      </c>
      <c r="Q30" s="17">
        <f t="shared" si="7"/>
        <v>48758.483</v>
      </c>
      <c r="R30" s="17">
        <f t="shared" si="8"/>
        <v>19.31699999999546</v>
      </c>
      <c r="S30" s="17"/>
      <c r="T30" s="17">
        <v>50729.98</v>
      </c>
      <c r="U30" s="17">
        <f t="shared" si="9"/>
        <v>48711.639000000003</v>
      </c>
      <c r="V30" s="17">
        <v>50731.353000000003</v>
      </c>
      <c r="W30" s="17">
        <f t="shared" si="10"/>
        <v>48721.984000000004</v>
      </c>
      <c r="X30" s="17">
        <f t="shared" si="11"/>
        <v>10.345000000001164</v>
      </c>
      <c r="Y30" s="14"/>
      <c r="Z30" s="17">
        <v>50748.535000000003</v>
      </c>
      <c r="AA30" s="17">
        <f t="shared" si="12"/>
        <v>48739.166000000005</v>
      </c>
      <c r="AB30" s="17">
        <v>50767.364000000001</v>
      </c>
      <c r="AC30" s="17">
        <f t="shared" si="13"/>
        <v>48749.023000000001</v>
      </c>
      <c r="AD30" s="17">
        <f t="shared" si="14"/>
        <v>9.8569999999963329</v>
      </c>
    </row>
    <row r="31" spans="1:30" x14ac:dyDescent="0.2">
      <c r="A31" s="17"/>
      <c r="B31" s="17">
        <v>6855.0720000000001</v>
      </c>
      <c r="C31" s="17">
        <f t="shared" si="15"/>
        <v>2018.3409999999997</v>
      </c>
      <c r="D31" s="17">
        <v>6846.13</v>
      </c>
      <c r="E31" s="17">
        <f t="shared" si="16"/>
        <v>2009.3689999999999</v>
      </c>
      <c r="F31" s="17">
        <v>4836.7299999999996</v>
      </c>
      <c r="G31" s="17"/>
      <c r="H31" s="17">
        <v>55740.936000000002</v>
      </c>
      <c r="I31" s="17">
        <f t="shared" si="3"/>
        <v>53722.595000000001</v>
      </c>
      <c r="J31" s="17">
        <v>55751.77</v>
      </c>
      <c r="K31" s="17">
        <f t="shared" si="4"/>
        <v>53742.400999999998</v>
      </c>
      <c r="L31" s="17">
        <f t="shared" si="5"/>
        <v>19.805999999996857</v>
      </c>
      <c r="M31" s="17"/>
      <c r="N31" s="17">
        <v>55759.642999999996</v>
      </c>
      <c r="O31" s="17">
        <f t="shared" si="6"/>
        <v>53750.273999999998</v>
      </c>
      <c r="P31" s="17">
        <v>55787.902000000002</v>
      </c>
      <c r="Q31" s="17">
        <f t="shared" si="7"/>
        <v>53769.561000000002</v>
      </c>
      <c r="R31" s="17">
        <f t="shared" si="8"/>
        <v>19.2870000000039</v>
      </c>
      <c r="S31" s="17"/>
      <c r="T31" s="17">
        <v>55740.936000000002</v>
      </c>
      <c r="U31" s="17">
        <f t="shared" si="9"/>
        <v>53722.595000000001</v>
      </c>
      <c r="V31" s="17">
        <v>55742.37</v>
      </c>
      <c r="W31" s="17">
        <f t="shared" si="10"/>
        <v>53733.001000000004</v>
      </c>
      <c r="X31" s="17">
        <f t="shared" si="11"/>
        <v>10.406000000002678</v>
      </c>
      <c r="Y31" s="14"/>
      <c r="Z31" s="17">
        <v>55759.642999999996</v>
      </c>
      <c r="AA31" s="17">
        <f t="shared" si="12"/>
        <v>53750.273999999998</v>
      </c>
      <c r="AB31" s="17">
        <v>55778.442000000003</v>
      </c>
      <c r="AC31" s="17">
        <f t="shared" si="13"/>
        <v>53760.101000000002</v>
      </c>
      <c r="AD31" s="17">
        <f t="shared" si="14"/>
        <v>9.827000000004773</v>
      </c>
    </row>
    <row r="32" spans="1:30" x14ac:dyDescent="0.2">
      <c r="A32" s="17"/>
      <c r="B32" s="17">
        <v>7266.54</v>
      </c>
      <c r="C32" s="17">
        <f t="shared" si="15"/>
        <v>2018.3409999999997</v>
      </c>
      <c r="D32" s="17">
        <v>7257.598</v>
      </c>
      <c r="E32" s="17">
        <f t="shared" si="16"/>
        <v>2009.3689999999999</v>
      </c>
      <c r="F32" s="17">
        <v>5248.1989999999996</v>
      </c>
      <c r="G32" s="17"/>
      <c r="H32" s="17">
        <v>100751.92200000001</v>
      </c>
      <c r="I32" s="17">
        <f t="shared" si="3"/>
        <v>98733.581000000006</v>
      </c>
      <c r="J32" s="17">
        <v>100762.75599999999</v>
      </c>
      <c r="K32" s="17">
        <f t="shared" si="4"/>
        <v>98753.386999999988</v>
      </c>
      <c r="L32" s="17">
        <f t="shared" si="5"/>
        <v>19.805999999982305</v>
      </c>
      <c r="M32" s="17"/>
      <c r="N32" s="17">
        <v>100770.751</v>
      </c>
      <c r="O32" s="17">
        <f t="shared" si="6"/>
        <v>98761.381999999998</v>
      </c>
      <c r="P32" s="17">
        <v>100798.98</v>
      </c>
      <c r="Q32" s="17">
        <f t="shared" si="7"/>
        <v>98780.638999999996</v>
      </c>
      <c r="R32" s="17">
        <f t="shared" si="8"/>
        <v>19.256999999997788</v>
      </c>
      <c r="S32" s="17"/>
      <c r="T32" s="17">
        <v>100751.92200000001</v>
      </c>
      <c r="U32" s="17">
        <f t="shared" si="9"/>
        <v>98733.581000000006</v>
      </c>
      <c r="V32" s="17">
        <v>100753.387</v>
      </c>
      <c r="W32" s="17">
        <f t="shared" si="10"/>
        <v>98744.017999999996</v>
      </c>
      <c r="X32" s="17">
        <f t="shared" si="11"/>
        <v>10.436999999990803</v>
      </c>
      <c r="Y32" s="14"/>
      <c r="Z32" s="17">
        <v>100770.751</v>
      </c>
      <c r="AA32" s="17">
        <f t="shared" si="12"/>
        <v>98761.381999999998</v>
      </c>
      <c r="AB32" s="17">
        <v>100789.489</v>
      </c>
      <c r="AC32" s="17">
        <f t="shared" si="13"/>
        <v>98771.148000000001</v>
      </c>
      <c r="AD32" s="17">
        <f t="shared" si="14"/>
        <v>9.7660000000032596</v>
      </c>
    </row>
    <row r="33" spans="1:30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4"/>
      <c r="Z33" s="17"/>
      <c r="AA33" s="17"/>
      <c r="AB33" s="17"/>
      <c r="AC33" s="17"/>
      <c r="AD33" s="17"/>
    </row>
    <row r="34" spans="1:30" x14ac:dyDescent="0.2">
      <c r="A34" s="17" t="s">
        <v>93</v>
      </c>
      <c r="B34" s="17"/>
      <c r="C34" s="17">
        <f>AVERAGE(C22:C32)</f>
        <v>2018.3410000000001</v>
      </c>
      <c r="D34" s="17"/>
      <c r="E34" s="17">
        <f>AVERAGE(E22:E32)</f>
        <v>2009.3689999999997</v>
      </c>
      <c r="F34" s="17"/>
      <c r="G34" s="17"/>
      <c r="H34" s="17"/>
      <c r="I34" s="17"/>
      <c r="J34" s="17"/>
      <c r="K34" s="17"/>
      <c r="L34" s="17">
        <f>AVERAGE(L22:L32)</f>
        <v>19.655909090907286</v>
      </c>
      <c r="M34" s="17"/>
      <c r="N34" s="17"/>
      <c r="O34" s="17"/>
      <c r="P34" s="17"/>
      <c r="Q34" s="17"/>
      <c r="R34" s="17">
        <f>AVERAGE(R22:R32)</f>
        <v>19.423090909089463</v>
      </c>
      <c r="S34" s="17"/>
      <c r="T34" s="17"/>
      <c r="U34" s="17"/>
      <c r="V34" s="17"/>
      <c r="W34" s="17"/>
      <c r="X34" s="17">
        <f>AVERAGE(X22:X32)</f>
        <v>10.259272727273459</v>
      </c>
      <c r="Y34" s="14"/>
      <c r="Z34" s="17"/>
      <c r="AA34" s="17"/>
      <c r="AB34" s="17"/>
      <c r="AC34" s="17"/>
      <c r="AD34" s="17">
        <f>AVERAGE(AD22:AD32)</f>
        <v>9.9404545454529973</v>
      </c>
    </row>
    <row r="35" spans="1:30" x14ac:dyDescent="0.2">
      <c r="A35" s="17" t="s">
        <v>94</v>
      </c>
      <c r="B35" s="17"/>
      <c r="C35" s="17">
        <f>STDEV(C22:C32)</f>
        <v>4.1925634183339241E-13</v>
      </c>
      <c r="D35" s="17"/>
      <c r="E35" s="17">
        <f>STDEV(E22:E32)</f>
        <v>2.9645900236585697E-13</v>
      </c>
      <c r="F35" s="17"/>
      <c r="G35" s="17"/>
      <c r="H35" s="17"/>
      <c r="I35" s="17"/>
      <c r="J35" s="17"/>
      <c r="K35" s="17"/>
      <c r="L35" s="17">
        <f>STDEV(L22:L32)</f>
        <v>0.10547459840322518</v>
      </c>
      <c r="M35" s="17"/>
      <c r="N35" s="17"/>
      <c r="O35" s="17"/>
      <c r="P35" s="17"/>
      <c r="Q35" s="17"/>
      <c r="R35" s="17">
        <f>STDEV(R22:R32)</f>
        <v>0.10610132378522716</v>
      </c>
      <c r="S35" s="17"/>
      <c r="T35" s="17"/>
      <c r="U35" s="17"/>
      <c r="V35" s="17"/>
      <c r="W35" s="17"/>
      <c r="X35" s="17">
        <f>STDEV(X22:X32)</f>
        <v>0.10980354357490933</v>
      </c>
      <c r="Y35" s="14"/>
      <c r="Z35" s="17"/>
      <c r="AA35" s="17"/>
      <c r="AB35" s="17"/>
      <c r="AC35" s="17"/>
      <c r="AD35" s="17">
        <f>STDEV(AD22:AD32)</f>
        <v>0.10123572850994134</v>
      </c>
    </row>
    <row r="36" spans="1:30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1" thickBot="1" x14ac:dyDescent="0.3">
      <c r="A38" s="17"/>
      <c r="B38" s="20" t="s">
        <v>104</v>
      </c>
      <c r="C38" s="20"/>
      <c r="D38" s="20"/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7" thickTop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2">
      <c r="A40" s="17"/>
      <c r="B40" s="19" t="s">
        <v>92</v>
      </c>
      <c r="C40" s="19"/>
      <c r="D40" s="19"/>
      <c r="E40" s="19"/>
      <c r="F40" s="19"/>
      <c r="G40" s="17"/>
      <c r="H40" s="19" t="s">
        <v>105</v>
      </c>
      <c r="I40" s="19"/>
      <c r="J40" s="19"/>
      <c r="K40" s="19"/>
      <c r="L40" s="19"/>
      <c r="M40" s="17"/>
      <c r="N40" s="19" t="s">
        <v>90</v>
      </c>
      <c r="O40" s="19"/>
      <c r="P40" s="19"/>
      <c r="Q40" s="19"/>
      <c r="R40" s="19"/>
      <c r="S40" s="17"/>
      <c r="T40" s="19" t="s">
        <v>98</v>
      </c>
      <c r="U40" s="19"/>
      <c r="V40" s="19"/>
      <c r="W40" s="19"/>
      <c r="X40" s="19"/>
      <c r="Z40" s="18" t="s">
        <v>99</v>
      </c>
      <c r="AA40" s="18"/>
      <c r="AB40" s="18"/>
      <c r="AC40" s="18"/>
      <c r="AD40" s="18"/>
    </row>
    <row r="41" spans="1:30" x14ac:dyDescent="0.2">
      <c r="A41" s="17"/>
      <c r="B41" s="19" t="s">
        <v>80</v>
      </c>
      <c r="C41" s="19"/>
      <c r="D41" s="19" t="s">
        <v>81</v>
      </c>
      <c r="E41" s="19"/>
      <c r="F41" s="17" t="s">
        <v>82</v>
      </c>
      <c r="G41" s="17"/>
      <c r="H41" s="19" t="s">
        <v>80</v>
      </c>
      <c r="I41" s="19"/>
      <c r="J41" s="19" t="s">
        <v>81</v>
      </c>
      <c r="K41" s="19"/>
      <c r="L41" s="19"/>
      <c r="M41" s="16"/>
      <c r="N41" s="19" t="s">
        <v>81</v>
      </c>
      <c r="O41" s="19"/>
      <c r="P41" s="19" t="s">
        <v>80</v>
      </c>
      <c r="Q41" s="19"/>
      <c r="R41" s="19"/>
      <c r="S41" s="17"/>
      <c r="T41" s="19" t="s">
        <v>80</v>
      </c>
      <c r="U41" s="19"/>
      <c r="V41" s="19" t="s">
        <v>81</v>
      </c>
      <c r="W41" s="19"/>
      <c r="X41" s="19"/>
      <c r="Y41" s="16"/>
      <c r="Z41" s="19" t="s">
        <v>81</v>
      </c>
      <c r="AA41" s="19"/>
      <c r="AB41" s="19" t="s">
        <v>80</v>
      </c>
      <c r="AC41" s="19"/>
      <c r="AD41" s="19"/>
    </row>
    <row r="42" spans="1:30" x14ac:dyDescent="0.2">
      <c r="A42" s="17"/>
      <c r="B42" s="16" t="s">
        <v>84</v>
      </c>
      <c r="C42" s="16" t="s">
        <v>85</v>
      </c>
      <c r="D42" s="16" t="s">
        <v>84</v>
      </c>
      <c r="E42" s="16" t="s">
        <v>85</v>
      </c>
      <c r="F42" s="16" t="s">
        <v>84</v>
      </c>
      <c r="G42" s="16"/>
      <c r="H42" s="16" t="s">
        <v>86</v>
      </c>
      <c r="I42" s="16" t="s">
        <v>87</v>
      </c>
      <c r="J42" s="16" t="s">
        <v>86</v>
      </c>
      <c r="K42" s="16" t="s">
        <v>89</v>
      </c>
      <c r="L42" s="16" t="s">
        <v>88</v>
      </c>
      <c r="M42" s="16"/>
      <c r="N42" s="16" t="s">
        <v>86</v>
      </c>
      <c r="O42" s="16" t="s">
        <v>87</v>
      </c>
      <c r="P42" s="16" t="s">
        <v>86</v>
      </c>
      <c r="Q42" s="16" t="s">
        <v>89</v>
      </c>
      <c r="R42" s="16" t="s">
        <v>91</v>
      </c>
      <c r="S42" s="17"/>
      <c r="T42" s="16" t="s">
        <v>86</v>
      </c>
      <c r="U42" s="16" t="s">
        <v>87</v>
      </c>
      <c r="V42" s="16" t="s">
        <v>86</v>
      </c>
      <c r="W42" s="16" t="s">
        <v>89</v>
      </c>
      <c r="X42" s="16" t="s">
        <v>88</v>
      </c>
      <c r="Y42" s="16"/>
      <c r="Z42" s="16" t="s">
        <v>86</v>
      </c>
      <c r="AA42" s="16" t="s">
        <v>87</v>
      </c>
      <c r="AB42" s="16" t="s">
        <v>86</v>
      </c>
      <c r="AC42" s="16" t="s">
        <v>89</v>
      </c>
      <c r="AD42" s="16" t="s">
        <v>91</v>
      </c>
    </row>
    <row r="43" spans="1:30" x14ac:dyDescent="0.2">
      <c r="A43" s="17"/>
      <c r="B43" s="17">
        <v>3821.9290000000001</v>
      </c>
      <c r="C43" s="17">
        <f>B43-F43</f>
        <v>2658.3249999999998</v>
      </c>
      <c r="D43" s="17">
        <v>3820.2510000000002</v>
      </c>
      <c r="E43" s="17">
        <f>D43-F43</f>
        <v>2656.6469999999999</v>
      </c>
      <c r="F43" s="17">
        <v>1163.604</v>
      </c>
      <c r="G43" s="17"/>
      <c r="H43" s="17">
        <v>10643.127</v>
      </c>
      <c r="I43" s="17">
        <f>H43-C$55</f>
        <v>7984.8019999999997</v>
      </c>
      <c r="J43" s="17">
        <v>10660.98</v>
      </c>
      <c r="K43" s="17">
        <f>J43-E$55</f>
        <v>8004.3333385431824</v>
      </c>
      <c r="L43" s="17">
        <f>K43-I43</f>
        <v>19.531338543182756</v>
      </c>
      <c r="M43" s="17"/>
      <c r="N43" s="17">
        <v>10668.029</v>
      </c>
      <c r="O43" s="17">
        <f t="shared" ref="O43:O53" si="17">N43-E$55</f>
        <v>8011.3823385431833</v>
      </c>
      <c r="P43" s="17">
        <v>10689.3</v>
      </c>
      <c r="Q43" s="17">
        <f t="shared" ref="Q43:Q53" si="18">P43-C$55</f>
        <v>8030.9749999999985</v>
      </c>
      <c r="R43" s="17">
        <f>Q43-O43</f>
        <v>19.592661456815222</v>
      </c>
      <c r="S43" s="17"/>
      <c r="T43" s="17">
        <v>10643.127</v>
      </c>
      <c r="U43" s="17">
        <f>T43-$C$55</f>
        <v>7984.8019999999997</v>
      </c>
      <c r="V43" s="17">
        <v>10651.55</v>
      </c>
      <c r="W43" s="17">
        <f>V43-$E$55</f>
        <v>7994.9033385431821</v>
      </c>
      <c r="X43" s="17">
        <f>W43-U43</f>
        <v>10.101338543182464</v>
      </c>
      <c r="Y43" s="17"/>
      <c r="Z43" s="17">
        <v>10668.029</v>
      </c>
      <c r="AA43" s="17">
        <f>Z43-E$55</f>
        <v>8011.3823385431833</v>
      </c>
      <c r="AB43" s="17">
        <v>10679.808999999999</v>
      </c>
      <c r="AC43" s="17">
        <f>AB43-C$55</f>
        <v>8021.4839999999986</v>
      </c>
      <c r="AD43" s="17">
        <f>AC43-AA43</f>
        <v>10.101661456815236</v>
      </c>
    </row>
    <row r="44" spans="1:30" x14ac:dyDescent="0.2">
      <c r="A44" s="17"/>
      <c r="B44" s="17">
        <v>4233.3980000000001</v>
      </c>
      <c r="C44" s="17">
        <f>B44-F44</f>
        <v>2658.3249999999998</v>
      </c>
      <c r="D44" s="17">
        <v>4231.7190000000001</v>
      </c>
      <c r="E44" s="17">
        <f>D44-F44</f>
        <v>2656.6459999999997</v>
      </c>
      <c r="F44" s="17">
        <v>1575.0730000000001</v>
      </c>
      <c r="G44" s="17"/>
      <c r="H44" s="17">
        <v>15654.112999999999</v>
      </c>
      <c r="I44" s="17">
        <f t="shared" ref="I44:I53" si="19">H44-C$55</f>
        <v>12995.787999999999</v>
      </c>
      <c r="J44" s="17">
        <v>15671.966</v>
      </c>
      <c r="K44" s="17">
        <f t="shared" ref="K44:K53" si="20">J44-E$55</f>
        <v>13015.319338543184</v>
      </c>
      <c r="L44" s="17">
        <f t="shared" ref="L44:L53" si="21">K44-I44</f>
        <v>19.531338543185484</v>
      </c>
      <c r="M44" s="17"/>
      <c r="N44" s="17">
        <v>15679.168</v>
      </c>
      <c r="O44" s="17">
        <f t="shared" si="17"/>
        <v>13022.521338543182</v>
      </c>
      <c r="P44" s="17">
        <v>15700.378000000001</v>
      </c>
      <c r="Q44" s="17">
        <f t="shared" si="18"/>
        <v>13042.053</v>
      </c>
      <c r="R44" s="17">
        <f t="shared" ref="R44:R53" si="22">Q44-O44</f>
        <v>19.531661456818256</v>
      </c>
      <c r="S44" s="17"/>
      <c r="T44" s="17">
        <v>15654.112999999999</v>
      </c>
      <c r="U44" s="17">
        <f t="shared" ref="U44:U53" si="23">T44-$C$55</f>
        <v>12995.787999999999</v>
      </c>
      <c r="V44" s="17">
        <v>15662.566999999999</v>
      </c>
      <c r="W44" s="17">
        <f t="shared" ref="W44:W53" si="24">V44-$E$55</f>
        <v>13005.920338543183</v>
      </c>
      <c r="X44" s="17">
        <f t="shared" ref="X44:X53" si="25">W44-U44</f>
        <v>10.132338543184233</v>
      </c>
      <c r="Y44" s="17"/>
      <c r="Z44" s="17">
        <v>15679.168</v>
      </c>
      <c r="AA44" s="17">
        <f t="shared" ref="AA44:AA53" si="26">Z44-E$55</f>
        <v>13022.521338543182</v>
      </c>
      <c r="AB44" s="17">
        <v>15690.887000000001</v>
      </c>
      <c r="AC44" s="17">
        <f>AB44-C$55</f>
        <v>13032.562</v>
      </c>
      <c r="AD44" s="17">
        <f t="shared" ref="AD44:AD53" si="27">AC44-AA44</f>
        <v>10.04066145681827</v>
      </c>
    </row>
    <row r="45" spans="1:30" x14ac:dyDescent="0.2">
      <c r="A45" s="17"/>
      <c r="B45" s="17">
        <v>4644.866</v>
      </c>
      <c r="C45" s="17">
        <f>B45-F45</f>
        <v>2658.3249999999998</v>
      </c>
      <c r="D45" s="17">
        <v>4643.1880000000001</v>
      </c>
      <c r="E45" s="17">
        <f>D45-F45</f>
        <v>2656.6469999999999</v>
      </c>
      <c r="F45" s="17">
        <v>1986.5409999999999</v>
      </c>
      <c r="G45" s="17"/>
      <c r="H45" s="17">
        <v>20665.099999999999</v>
      </c>
      <c r="I45" s="17">
        <f t="shared" si="19"/>
        <v>18006.774999999998</v>
      </c>
      <c r="J45" s="17">
        <v>20682.983</v>
      </c>
      <c r="K45" s="17">
        <f t="shared" si="20"/>
        <v>18026.336338543184</v>
      </c>
      <c r="L45" s="17">
        <f t="shared" si="21"/>
        <v>19.561338543186139</v>
      </c>
      <c r="M45" s="17"/>
      <c r="N45" s="17">
        <v>20690.245999999999</v>
      </c>
      <c r="O45" s="17">
        <f t="shared" si="17"/>
        <v>18033.599338543183</v>
      </c>
      <c r="P45" s="17">
        <v>20711.455999999998</v>
      </c>
      <c r="Q45" s="17">
        <f t="shared" si="18"/>
        <v>18053.130999999998</v>
      </c>
      <c r="R45" s="17">
        <f t="shared" si="22"/>
        <v>19.531661456814618</v>
      </c>
      <c r="S45" s="17"/>
      <c r="T45" s="17">
        <v>20665.099999999999</v>
      </c>
      <c r="U45" s="17">
        <f t="shared" si="23"/>
        <v>18006.774999999998</v>
      </c>
      <c r="V45" s="17">
        <v>20673.582999999999</v>
      </c>
      <c r="W45" s="17">
        <f t="shared" si="24"/>
        <v>18016.936338543183</v>
      </c>
      <c r="X45" s="17">
        <f t="shared" si="25"/>
        <v>10.161338543184684</v>
      </c>
      <c r="Y45" s="17"/>
      <c r="Z45" s="17">
        <v>20690.245999999999</v>
      </c>
      <c r="AA45" s="17">
        <f t="shared" si="26"/>
        <v>18033.599338543183</v>
      </c>
      <c r="AB45" s="17">
        <v>20701.965</v>
      </c>
      <c r="AC45" s="17">
        <f t="shared" ref="AC45:AC53" si="28">AB45-C$55</f>
        <v>18043.64</v>
      </c>
      <c r="AD45" s="17">
        <f t="shared" si="27"/>
        <v>10.040661456816451</v>
      </c>
    </row>
    <row r="46" spans="1:30" x14ac:dyDescent="0.2">
      <c r="A46" s="17"/>
      <c r="B46" s="17">
        <v>5056.335</v>
      </c>
      <c r="C46" s="17">
        <f>AVERAGE(C43:C45)</f>
        <v>2658.3249999999998</v>
      </c>
      <c r="D46" s="17">
        <v>5054.6559999999999</v>
      </c>
      <c r="E46" s="17">
        <f>AVERAGE(E43:E45)</f>
        <v>2656.6466666666665</v>
      </c>
      <c r="F46" s="17">
        <v>2398.0100000000002</v>
      </c>
      <c r="G46" s="17"/>
      <c r="H46" s="17">
        <v>25676.085999999999</v>
      </c>
      <c r="I46" s="17">
        <f t="shared" si="19"/>
        <v>23017.760999999999</v>
      </c>
      <c r="J46" s="17">
        <v>25694</v>
      </c>
      <c r="K46" s="17">
        <f t="shared" si="20"/>
        <v>23037.353338543184</v>
      </c>
      <c r="L46" s="17">
        <f t="shared" si="21"/>
        <v>19.592338543185178</v>
      </c>
      <c r="M46" s="17"/>
      <c r="N46" s="17">
        <v>25701.353999999999</v>
      </c>
      <c r="O46" s="17">
        <f t="shared" si="17"/>
        <v>23044.707338543183</v>
      </c>
      <c r="P46" s="17">
        <v>25722.503000000001</v>
      </c>
      <c r="Q46" s="17">
        <f t="shared" si="18"/>
        <v>23064.178</v>
      </c>
      <c r="R46" s="17">
        <f t="shared" si="22"/>
        <v>19.470661456816742</v>
      </c>
      <c r="S46" s="17"/>
      <c r="T46" s="17">
        <v>25676.085999999999</v>
      </c>
      <c r="U46" s="17">
        <f t="shared" si="23"/>
        <v>23017.760999999999</v>
      </c>
      <c r="V46" s="17">
        <v>25684.6</v>
      </c>
      <c r="W46" s="17">
        <f t="shared" si="24"/>
        <v>23027.953338543182</v>
      </c>
      <c r="X46" s="17">
        <f t="shared" si="25"/>
        <v>10.192338543183723</v>
      </c>
      <c r="Y46" s="17"/>
      <c r="Z46" s="17">
        <v>25701.353999999999</v>
      </c>
      <c r="AA46" s="17">
        <f t="shared" si="26"/>
        <v>23044.707338543183</v>
      </c>
      <c r="AB46" s="17">
        <v>25713.043000000001</v>
      </c>
      <c r="AC46" s="17">
        <f t="shared" si="28"/>
        <v>23054.718000000001</v>
      </c>
      <c r="AD46" s="17">
        <f t="shared" si="27"/>
        <v>10.010661456817616</v>
      </c>
    </row>
    <row r="47" spans="1:30" x14ac:dyDescent="0.2">
      <c r="A47" s="17"/>
      <c r="B47" s="17">
        <v>5467.8029999999999</v>
      </c>
      <c r="C47" s="17">
        <f t="shared" ref="C47:C53" si="29">AVERAGE(C44:C46)</f>
        <v>2658.3249999999998</v>
      </c>
      <c r="D47" s="17">
        <v>5466.1559999999999</v>
      </c>
      <c r="E47" s="17">
        <f t="shared" ref="E47:E53" si="30">AVERAGE(E44:E46)</f>
        <v>2656.6465555555556</v>
      </c>
      <c r="F47" s="17">
        <v>2809.4780000000001</v>
      </c>
      <c r="G47" s="17"/>
      <c r="H47" s="17">
        <v>30687.072</v>
      </c>
      <c r="I47" s="17">
        <f t="shared" si="19"/>
        <v>28028.746999999999</v>
      </c>
      <c r="J47" s="17">
        <v>30705.017</v>
      </c>
      <c r="K47" s="17">
        <f t="shared" si="20"/>
        <v>28048.370338543184</v>
      </c>
      <c r="L47" s="17">
        <f t="shared" si="21"/>
        <v>19.623338543184218</v>
      </c>
      <c r="M47" s="17"/>
      <c r="N47" s="17">
        <v>30712.463</v>
      </c>
      <c r="O47" s="17">
        <f t="shared" si="17"/>
        <v>28055.816338543184</v>
      </c>
      <c r="P47" s="17">
        <v>30733.580999999998</v>
      </c>
      <c r="Q47" s="17">
        <f t="shared" si="18"/>
        <v>28075.255999999998</v>
      </c>
      <c r="R47" s="17">
        <f t="shared" si="22"/>
        <v>19.439661456814065</v>
      </c>
      <c r="S47" s="17"/>
      <c r="T47" s="17">
        <v>30687.072</v>
      </c>
      <c r="U47" s="17">
        <f t="shared" si="23"/>
        <v>28028.746999999999</v>
      </c>
      <c r="V47" s="17">
        <v>30695.616999999998</v>
      </c>
      <c r="W47" s="17">
        <f t="shared" si="24"/>
        <v>28038.970338543182</v>
      </c>
      <c r="X47" s="17">
        <f t="shared" si="25"/>
        <v>10.223338543182763</v>
      </c>
      <c r="Y47" s="17"/>
      <c r="Z47" s="17">
        <v>30712.463</v>
      </c>
      <c r="AA47" s="17">
        <f t="shared" si="26"/>
        <v>28055.816338543184</v>
      </c>
      <c r="AB47" s="17">
        <v>30724.120999999999</v>
      </c>
      <c r="AC47" s="17">
        <f t="shared" si="28"/>
        <v>28065.795999999998</v>
      </c>
      <c r="AD47" s="17">
        <f t="shared" si="27"/>
        <v>9.979661456814938</v>
      </c>
    </row>
    <row r="48" spans="1:30" x14ac:dyDescent="0.2">
      <c r="A48" s="17"/>
      <c r="B48" s="17">
        <v>5879.2719999999999</v>
      </c>
      <c r="C48" s="17">
        <f t="shared" si="29"/>
        <v>2658.3249999999998</v>
      </c>
      <c r="D48" s="17">
        <v>5877.5929999999998</v>
      </c>
      <c r="E48" s="17">
        <f t="shared" si="30"/>
        <v>2656.6467407407404</v>
      </c>
      <c r="F48" s="17">
        <v>3220.9470000000001</v>
      </c>
      <c r="G48" s="17"/>
      <c r="H48" s="17">
        <v>35698.027999999998</v>
      </c>
      <c r="I48" s="17">
        <f t="shared" si="19"/>
        <v>33039.703000000001</v>
      </c>
      <c r="J48" s="17">
        <v>35716.033000000003</v>
      </c>
      <c r="K48" s="17">
        <f t="shared" si="20"/>
        <v>33059.386338543183</v>
      </c>
      <c r="L48" s="17">
        <f t="shared" si="21"/>
        <v>19.68333854318189</v>
      </c>
      <c r="M48" s="17"/>
      <c r="N48" s="17">
        <v>35723.571000000004</v>
      </c>
      <c r="O48" s="17">
        <f t="shared" si="17"/>
        <v>33066.924338543184</v>
      </c>
      <c r="P48" s="17">
        <v>35744.659</v>
      </c>
      <c r="Q48" s="17">
        <f t="shared" si="18"/>
        <v>33086.334000000003</v>
      </c>
      <c r="R48" s="17">
        <f t="shared" si="22"/>
        <v>19.409661456818867</v>
      </c>
      <c r="S48" s="17"/>
      <c r="T48" s="17">
        <v>35698.027999999998</v>
      </c>
      <c r="U48" s="17">
        <f t="shared" si="23"/>
        <v>33039.703000000001</v>
      </c>
      <c r="V48" s="17">
        <v>35706.633999999998</v>
      </c>
      <c r="W48" s="17">
        <f t="shared" si="24"/>
        <v>33049.987338543178</v>
      </c>
      <c r="X48" s="17">
        <f t="shared" si="25"/>
        <v>10.284338543177</v>
      </c>
      <c r="Y48" s="17"/>
      <c r="Z48" s="17">
        <v>35723.571000000004</v>
      </c>
      <c r="AA48" s="17">
        <f t="shared" si="26"/>
        <v>33066.924338543184</v>
      </c>
      <c r="AB48" s="17">
        <v>35735.167999999998</v>
      </c>
      <c r="AC48" s="17">
        <f t="shared" si="28"/>
        <v>33076.843000000001</v>
      </c>
      <c r="AD48" s="17">
        <f t="shared" si="27"/>
        <v>9.9186614568170626</v>
      </c>
    </row>
    <row r="49" spans="1:30" x14ac:dyDescent="0.2">
      <c r="A49" s="17"/>
      <c r="B49" s="17">
        <v>6290.74</v>
      </c>
      <c r="C49" s="17">
        <f t="shared" si="29"/>
        <v>2658.3249999999998</v>
      </c>
      <c r="D49" s="17">
        <v>6289.0619999999999</v>
      </c>
      <c r="E49" s="17">
        <f t="shared" si="30"/>
        <v>2656.6466543209876</v>
      </c>
      <c r="F49" s="17">
        <v>3632.415</v>
      </c>
      <c r="G49" s="17"/>
      <c r="H49" s="17">
        <v>40709.014000000003</v>
      </c>
      <c r="I49" s="17">
        <f t="shared" si="19"/>
        <v>38050.689000000006</v>
      </c>
      <c r="J49" s="17">
        <v>40727.050000000003</v>
      </c>
      <c r="K49" s="17">
        <f t="shared" si="20"/>
        <v>38070.403338543183</v>
      </c>
      <c r="L49" s="17">
        <f t="shared" si="21"/>
        <v>19.714338543177291</v>
      </c>
      <c r="M49" s="17"/>
      <c r="N49" s="17">
        <v>40734.648999999998</v>
      </c>
      <c r="O49" s="17">
        <f t="shared" si="17"/>
        <v>38078.002338543178</v>
      </c>
      <c r="P49" s="17">
        <v>40755.705999999998</v>
      </c>
      <c r="Q49" s="17">
        <f t="shared" si="18"/>
        <v>38097.381000000001</v>
      </c>
      <c r="R49" s="17">
        <f t="shared" si="22"/>
        <v>19.378661456823465</v>
      </c>
      <c r="S49" s="17"/>
      <c r="T49" s="17">
        <v>40709.014000000003</v>
      </c>
      <c r="U49" s="17">
        <f t="shared" si="23"/>
        <v>38050.689000000006</v>
      </c>
      <c r="V49" s="17">
        <v>40717.650999999998</v>
      </c>
      <c r="W49" s="17">
        <f t="shared" si="24"/>
        <v>38061.004338543178</v>
      </c>
      <c r="X49" s="17">
        <f t="shared" si="25"/>
        <v>10.315338543172402</v>
      </c>
      <c r="Y49" s="17"/>
      <c r="Z49" s="17">
        <v>40734.648999999998</v>
      </c>
      <c r="AA49" s="17">
        <f t="shared" si="26"/>
        <v>38078.002338543178</v>
      </c>
      <c r="AB49" s="17">
        <v>40746.245999999999</v>
      </c>
      <c r="AC49" s="17">
        <f t="shared" si="28"/>
        <v>38087.921000000002</v>
      </c>
      <c r="AD49" s="17">
        <f t="shared" si="27"/>
        <v>9.9186614568243385</v>
      </c>
    </row>
    <row r="50" spans="1:30" x14ac:dyDescent="0.2">
      <c r="A50" s="17"/>
      <c r="B50" s="17">
        <v>7113.6769999999997</v>
      </c>
      <c r="C50" s="17">
        <f t="shared" si="29"/>
        <v>2658.3249999999998</v>
      </c>
      <c r="D50" s="17">
        <v>6700.5609999999997</v>
      </c>
      <c r="E50" s="17">
        <f t="shared" si="30"/>
        <v>2656.646650205761</v>
      </c>
      <c r="F50" s="17">
        <v>4043.884</v>
      </c>
      <c r="G50" s="17"/>
      <c r="H50" s="17">
        <v>45720.000999999997</v>
      </c>
      <c r="I50" s="17">
        <f t="shared" si="19"/>
        <v>43061.675999999999</v>
      </c>
      <c r="J50" s="17">
        <v>45738.036999999997</v>
      </c>
      <c r="K50" s="17">
        <f t="shared" si="20"/>
        <v>43081.390338543177</v>
      </c>
      <c r="L50" s="17">
        <f t="shared" si="21"/>
        <v>19.714338543177291</v>
      </c>
      <c r="M50" s="17"/>
      <c r="N50" s="17">
        <v>45745.758000000002</v>
      </c>
      <c r="O50" s="17">
        <f t="shared" si="17"/>
        <v>43089.111338543182</v>
      </c>
      <c r="P50" s="17">
        <v>45766.784</v>
      </c>
      <c r="Q50" s="17">
        <f t="shared" si="18"/>
        <v>43108.459000000003</v>
      </c>
      <c r="R50" s="17">
        <f t="shared" si="22"/>
        <v>19.347661456820788</v>
      </c>
      <c r="S50" s="17"/>
      <c r="T50" s="17">
        <v>45720.000999999997</v>
      </c>
      <c r="U50" s="17">
        <f t="shared" si="23"/>
        <v>43061.675999999999</v>
      </c>
      <c r="V50" s="17">
        <v>45728.667999999998</v>
      </c>
      <c r="W50" s="17">
        <f t="shared" si="24"/>
        <v>43072.021338543178</v>
      </c>
      <c r="X50" s="17">
        <f t="shared" si="25"/>
        <v>10.345338543178514</v>
      </c>
      <c r="Y50" s="17"/>
      <c r="Z50" s="17">
        <v>45745.758000000002</v>
      </c>
      <c r="AA50" s="17">
        <f t="shared" si="26"/>
        <v>43089.111338543182</v>
      </c>
      <c r="AB50" s="17">
        <v>45757.292999999998</v>
      </c>
      <c r="AC50" s="17">
        <f t="shared" si="28"/>
        <v>43098.968000000001</v>
      </c>
      <c r="AD50" s="17">
        <f t="shared" si="27"/>
        <v>9.8566614568189834</v>
      </c>
    </row>
    <row r="51" spans="1:30" x14ac:dyDescent="0.2">
      <c r="A51" s="17"/>
      <c r="B51" s="17">
        <v>7525.1459999999997</v>
      </c>
      <c r="C51" s="17">
        <f t="shared" si="29"/>
        <v>2658.3249999999998</v>
      </c>
      <c r="D51" s="17">
        <v>7112.03</v>
      </c>
      <c r="E51" s="17">
        <f t="shared" si="30"/>
        <v>2656.6466817558298</v>
      </c>
      <c r="F51" s="17">
        <v>4455.3519999999999</v>
      </c>
      <c r="G51" s="17"/>
      <c r="H51" s="17">
        <v>50730.957000000002</v>
      </c>
      <c r="I51" s="17">
        <f t="shared" si="19"/>
        <v>48072.632000000005</v>
      </c>
      <c r="J51" s="17">
        <v>50749.053</v>
      </c>
      <c r="K51" s="17">
        <f t="shared" si="20"/>
        <v>48092.40633854318</v>
      </c>
      <c r="L51" s="17">
        <f t="shared" si="21"/>
        <v>19.774338543174963</v>
      </c>
      <c r="M51" s="17"/>
      <c r="N51" s="17">
        <v>50756.866000000002</v>
      </c>
      <c r="O51" s="17">
        <f t="shared" si="17"/>
        <v>48100.219338543182</v>
      </c>
      <c r="P51" s="17">
        <v>50777.832000000002</v>
      </c>
      <c r="Q51" s="17">
        <f t="shared" si="18"/>
        <v>48119.507000000005</v>
      </c>
      <c r="R51" s="17">
        <f t="shared" si="22"/>
        <v>19.287661456823116</v>
      </c>
      <c r="S51" s="17"/>
      <c r="T51" s="17">
        <v>50730.957000000002</v>
      </c>
      <c r="U51" s="17">
        <f t="shared" si="23"/>
        <v>48072.632000000005</v>
      </c>
      <c r="V51" s="17">
        <v>50739.654000000002</v>
      </c>
      <c r="W51" s="17">
        <f t="shared" si="24"/>
        <v>48083.007338543182</v>
      </c>
      <c r="X51" s="17">
        <f t="shared" si="25"/>
        <v>10.375338543177349</v>
      </c>
      <c r="Y51" s="17"/>
      <c r="Z51" s="17">
        <v>50756.866000000002</v>
      </c>
      <c r="AA51" s="17">
        <f t="shared" si="26"/>
        <v>48100.219338543182</v>
      </c>
      <c r="AB51" s="17">
        <v>50768.370999999999</v>
      </c>
      <c r="AC51" s="17">
        <f t="shared" si="28"/>
        <v>48110.046000000002</v>
      </c>
      <c r="AD51" s="17">
        <f t="shared" si="27"/>
        <v>9.8266614568201476</v>
      </c>
    </row>
    <row r="52" spans="1:30" x14ac:dyDescent="0.2">
      <c r="A52" s="17"/>
      <c r="B52" s="17">
        <v>7946.6139999999996</v>
      </c>
      <c r="C52" s="17">
        <f t="shared" si="29"/>
        <v>2658.3249999999998</v>
      </c>
      <c r="D52" s="17">
        <v>7523.4979999999996</v>
      </c>
      <c r="E52" s="17">
        <f t="shared" si="30"/>
        <v>2656.6466620941933</v>
      </c>
      <c r="F52" s="17">
        <v>4866.8209999999999</v>
      </c>
      <c r="G52" s="17"/>
      <c r="H52" s="17">
        <v>55741.942999999999</v>
      </c>
      <c r="I52" s="17">
        <f t="shared" si="19"/>
        <v>53083.618000000002</v>
      </c>
      <c r="J52" s="17">
        <v>55760.07</v>
      </c>
      <c r="K52" s="17">
        <f t="shared" si="20"/>
        <v>53103.42333854318</v>
      </c>
      <c r="L52" s="17">
        <f t="shared" si="21"/>
        <v>19.805338543177641</v>
      </c>
      <c r="M52" s="17"/>
      <c r="N52" s="17">
        <v>55767.974000000002</v>
      </c>
      <c r="O52" s="17">
        <f t="shared" si="17"/>
        <v>53111.327338543182</v>
      </c>
      <c r="P52" s="17">
        <v>55788.909</v>
      </c>
      <c r="Q52" s="17">
        <f t="shared" si="18"/>
        <v>53130.584000000003</v>
      </c>
      <c r="R52" s="17">
        <f t="shared" si="22"/>
        <v>19.256661456820439</v>
      </c>
      <c r="S52" s="17"/>
      <c r="T52" s="17">
        <v>55741.942999999999</v>
      </c>
      <c r="U52" s="17">
        <f t="shared" si="23"/>
        <v>53083.618000000002</v>
      </c>
      <c r="V52" s="17">
        <v>55750.671000000002</v>
      </c>
      <c r="W52" s="17">
        <f t="shared" si="24"/>
        <v>53094.024338543182</v>
      </c>
      <c r="X52" s="17">
        <f t="shared" si="25"/>
        <v>10.406338543180027</v>
      </c>
      <c r="Y52" s="17"/>
      <c r="Z52" s="17">
        <v>55767.974000000002</v>
      </c>
      <c r="AA52" s="17">
        <f t="shared" si="26"/>
        <v>53111.327338543182</v>
      </c>
      <c r="AB52" s="17">
        <v>55779.449000000001</v>
      </c>
      <c r="AC52" s="17">
        <f t="shared" si="28"/>
        <v>53121.124000000003</v>
      </c>
      <c r="AD52" s="17">
        <f t="shared" si="27"/>
        <v>9.7966614568213117</v>
      </c>
    </row>
    <row r="53" spans="1:30" x14ac:dyDescent="0.2">
      <c r="A53" s="17"/>
      <c r="B53" s="17">
        <v>8348.0830000000005</v>
      </c>
      <c r="C53" s="17">
        <f t="shared" si="29"/>
        <v>2658.3249999999998</v>
      </c>
      <c r="D53" s="17">
        <v>7934.9669999999996</v>
      </c>
      <c r="E53" s="17">
        <f t="shared" si="30"/>
        <v>2656.6466646852618</v>
      </c>
      <c r="F53" s="17">
        <v>5278.2889999999998</v>
      </c>
      <c r="G53" s="17"/>
      <c r="H53" s="17">
        <v>100752.929</v>
      </c>
      <c r="I53" s="17">
        <f t="shared" si="19"/>
        <v>98094.604000000007</v>
      </c>
      <c r="J53" s="17">
        <v>100771.087</v>
      </c>
      <c r="K53" s="17">
        <f t="shared" si="20"/>
        <v>98114.44033854318</v>
      </c>
      <c r="L53" s="17">
        <f t="shared" si="21"/>
        <v>19.836338543173042</v>
      </c>
      <c r="M53" s="17"/>
      <c r="N53" s="17">
        <v>100779.052</v>
      </c>
      <c r="O53" s="17">
        <f t="shared" si="17"/>
        <v>98122.405338543176</v>
      </c>
      <c r="P53" s="17">
        <v>100799.95699999999</v>
      </c>
      <c r="Q53" s="17">
        <f t="shared" si="18"/>
        <v>98141.631999999998</v>
      </c>
      <c r="R53" s="17">
        <f t="shared" si="22"/>
        <v>19.226661456821603</v>
      </c>
      <c r="S53" s="17"/>
      <c r="T53" s="17">
        <v>100752.929</v>
      </c>
      <c r="U53" s="17">
        <f t="shared" si="23"/>
        <v>98094.604000000007</v>
      </c>
      <c r="V53" s="17">
        <v>100761.68799999999</v>
      </c>
      <c r="W53" s="17">
        <f t="shared" si="24"/>
        <v>98105.041338543175</v>
      </c>
      <c r="X53" s="17">
        <f t="shared" si="25"/>
        <v>10.437338543168153</v>
      </c>
      <c r="Y53" s="17"/>
      <c r="Z53" s="17">
        <v>100779.052</v>
      </c>
      <c r="AA53" s="17">
        <f t="shared" si="26"/>
        <v>98122.405338543176</v>
      </c>
      <c r="AB53" s="17">
        <v>100790.496</v>
      </c>
      <c r="AC53" s="17">
        <f t="shared" si="28"/>
        <v>98132.171000000002</v>
      </c>
      <c r="AD53" s="17">
        <f t="shared" si="27"/>
        <v>9.7656614568259101</v>
      </c>
    </row>
    <row r="54" spans="1:30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x14ac:dyDescent="0.2">
      <c r="A55" s="17" t="s">
        <v>93</v>
      </c>
      <c r="B55" s="17"/>
      <c r="C55" s="17">
        <f>AVERAGE(C43:C53)</f>
        <v>2658.3250000000003</v>
      </c>
      <c r="D55" s="17"/>
      <c r="E55" s="17">
        <f>AVERAGE(E43:E53)</f>
        <v>2656.6466614568171</v>
      </c>
      <c r="F55" s="17"/>
      <c r="G55" s="17"/>
      <c r="H55" s="17"/>
      <c r="I55" s="17"/>
      <c r="J55" s="17"/>
      <c r="K55" s="17"/>
      <c r="L55" s="17">
        <f>AVERAGE(L43:L53)</f>
        <v>19.669793088635082</v>
      </c>
      <c r="M55" s="17"/>
      <c r="N55" s="17"/>
      <c r="O55" s="17"/>
      <c r="P55" s="17"/>
      <c r="Q55" s="17"/>
      <c r="R55" s="17">
        <f>AVERAGE(R43:R53)</f>
        <v>19.406661456818835</v>
      </c>
      <c r="S55" s="17"/>
      <c r="T55" s="17"/>
      <c r="U55" s="17"/>
      <c r="V55" s="17"/>
      <c r="W55" s="17"/>
      <c r="X55" s="17">
        <f>AVERAGE(X43:X53)</f>
        <v>10.27042945227012</v>
      </c>
      <c r="Y55" s="17"/>
      <c r="Z55" s="17"/>
      <c r="AA55" s="17"/>
      <c r="AB55" s="17"/>
      <c r="AC55" s="17"/>
      <c r="AD55" s="17">
        <f>AVERAGE(AD43:AD53)</f>
        <v>9.9323887295463873</v>
      </c>
    </row>
    <row r="56" spans="1:30" x14ac:dyDescent="0.2">
      <c r="A56" s="17" t="s">
        <v>94</v>
      </c>
      <c r="B56" s="17"/>
      <c r="C56" s="17">
        <f>STDEV(C43:C53)</f>
        <v>4.7694304529166021E-13</v>
      </c>
      <c r="D56" s="17"/>
      <c r="E56" s="17">
        <f>STDEV(E43:E53)</f>
        <v>2.6170147880665967E-4</v>
      </c>
      <c r="F56" s="17"/>
      <c r="G56" s="17"/>
      <c r="H56" s="17"/>
      <c r="I56" s="17"/>
      <c r="J56" s="17"/>
      <c r="K56" s="17"/>
      <c r="L56" s="17">
        <f>STDEV(L43:L53)</f>
        <v>0.10929351639666379</v>
      </c>
      <c r="M56" s="17"/>
      <c r="N56" s="17"/>
      <c r="O56" s="17"/>
      <c r="P56" s="17"/>
      <c r="Q56" s="17"/>
      <c r="R56" s="17">
        <f>STDEV(R43:R53)</f>
        <v>0.12015240321936477</v>
      </c>
      <c r="S56" s="17"/>
      <c r="T56" s="17"/>
      <c r="U56" s="17"/>
      <c r="V56" s="17"/>
      <c r="W56" s="17"/>
      <c r="X56" s="17">
        <f>STDEV(X43:X53)</f>
        <v>0.11534075996002058</v>
      </c>
      <c r="Y56" s="17"/>
      <c r="Z56" s="17"/>
      <c r="AA56" s="17"/>
      <c r="AB56" s="17"/>
      <c r="AC56" s="17"/>
      <c r="AD56" s="17">
        <f>STDEV(AD43:AD53)</f>
        <v>0.11134189769010212</v>
      </c>
    </row>
    <row r="57" spans="1:30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30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30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30" ht="21" thickBot="1" x14ac:dyDescent="0.3">
      <c r="A60" s="17"/>
      <c r="B60" s="20" t="s">
        <v>106</v>
      </c>
      <c r="C60" s="20"/>
      <c r="D60" s="20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30" ht="17" thickTop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30" x14ac:dyDescent="0.2">
      <c r="A62" s="17"/>
      <c r="B62" s="19" t="s">
        <v>92</v>
      </c>
      <c r="C62" s="19"/>
      <c r="D62" s="19"/>
      <c r="E62" s="19"/>
      <c r="F62" s="19"/>
      <c r="G62" s="17"/>
      <c r="H62" s="19" t="s">
        <v>105</v>
      </c>
      <c r="I62" s="19"/>
      <c r="J62" s="19"/>
      <c r="K62" s="19"/>
      <c r="L62" s="19"/>
      <c r="M62" s="17"/>
      <c r="N62" s="19" t="s">
        <v>90</v>
      </c>
      <c r="O62" s="19"/>
      <c r="P62" s="19"/>
      <c r="Q62" s="19"/>
      <c r="R62" s="19"/>
      <c r="S62" s="17"/>
      <c r="T62" s="19" t="s">
        <v>98</v>
      </c>
      <c r="U62" s="19"/>
      <c r="V62" s="19"/>
      <c r="W62" s="19"/>
      <c r="X62" s="19"/>
      <c r="Y62" s="17"/>
      <c r="Z62" s="18" t="s">
        <v>99</v>
      </c>
      <c r="AA62" s="18"/>
      <c r="AB62" s="18"/>
      <c r="AC62" s="18"/>
      <c r="AD62" s="18"/>
    </row>
    <row r="63" spans="1:30" x14ac:dyDescent="0.2">
      <c r="A63" s="17"/>
      <c r="B63" s="19" t="s">
        <v>80</v>
      </c>
      <c r="C63" s="19"/>
      <c r="D63" s="19" t="s">
        <v>81</v>
      </c>
      <c r="E63" s="19"/>
      <c r="F63" s="17" t="s">
        <v>82</v>
      </c>
      <c r="G63" s="17"/>
      <c r="H63" s="19" t="s">
        <v>80</v>
      </c>
      <c r="I63" s="19"/>
      <c r="J63" s="19" t="s">
        <v>81</v>
      </c>
      <c r="K63" s="19"/>
      <c r="L63" s="19"/>
      <c r="M63" s="16"/>
      <c r="N63" s="19" t="s">
        <v>81</v>
      </c>
      <c r="O63" s="19"/>
      <c r="P63" s="19" t="s">
        <v>80</v>
      </c>
      <c r="Q63" s="19"/>
      <c r="R63" s="19"/>
      <c r="S63" s="17"/>
      <c r="T63" s="19" t="s">
        <v>80</v>
      </c>
      <c r="U63" s="19"/>
      <c r="V63" s="19" t="s">
        <v>81</v>
      </c>
      <c r="W63" s="19"/>
      <c r="X63" s="19"/>
      <c r="Y63" s="16"/>
      <c r="Z63" s="19" t="s">
        <v>81</v>
      </c>
      <c r="AA63" s="19"/>
      <c r="AB63" s="19" t="s">
        <v>80</v>
      </c>
      <c r="AC63" s="19"/>
      <c r="AD63" s="19"/>
    </row>
    <row r="64" spans="1:30" x14ac:dyDescent="0.2">
      <c r="A64" s="17"/>
      <c r="B64" s="16" t="s">
        <v>84</v>
      </c>
      <c r="C64" s="16" t="s">
        <v>85</v>
      </c>
      <c r="D64" s="16" t="s">
        <v>84</v>
      </c>
      <c r="E64" s="16" t="s">
        <v>85</v>
      </c>
      <c r="F64" s="16" t="s">
        <v>84</v>
      </c>
      <c r="G64" s="16"/>
      <c r="H64" s="16" t="s">
        <v>86</v>
      </c>
      <c r="I64" s="16" t="s">
        <v>87</v>
      </c>
      <c r="J64" s="16" t="s">
        <v>86</v>
      </c>
      <c r="K64" s="16" t="s">
        <v>89</v>
      </c>
      <c r="L64" s="16" t="s">
        <v>88</v>
      </c>
      <c r="M64" s="16"/>
      <c r="N64" s="16" t="s">
        <v>86</v>
      </c>
      <c r="O64" s="16" t="s">
        <v>87</v>
      </c>
      <c r="P64" s="16" t="s">
        <v>86</v>
      </c>
      <c r="Q64" s="16" t="s">
        <v>89</v>
      </c>
      <c r="R64" s="16" t="s">
        <v>91</v>
      </c>
      <c r="S64" s="17"/>
      <c r="T64" s="16" t="s">
        <v>86</v>
      </c>
      <c r="U64" s="16" t="s">
        <v>87</v>
      </c>
      <c r="V64" s="16" t="s">
        <v>86</v>
      </c>
      <c r="W64" s="16" t="s">
        <v>89</v>
      </c>
      <c r="X64" s="16" t="s">
        <v>88</v>
      </c>
      <c r="Y64" s="16"/>
      <c r="Z64" s="16" t="s">
        <v>86</v>
      </c>
      <c r="AA64" s="16" t="s">
        <v>87</v>
      </c>
      <c r="AB64" s="16" t="s">
        <v>86</v>
      </c>
      <c r="AC64" s="16" t="s">
        <v>89</v>
      </c>
      <c r="AD64" s="16" t="s">
        <v>91</v>
      </c>
    </row>
    <row r="65" spans="1:30" x14ac:dyDescent="0.2">
      <c r="A65" s="17"/>
      <c r="B65" s="17">
        <v>3095.3969999999999</v>
      </c>
      <c r="C65" s="17">
        <f>B65-F65</f>
        <v>1956.481</v>
      </c>
      <c r="D65" s="17">
        <v>3098.0520000000001</v>
      </c>
      <c r="E65" s="17">
        <f>D65-F65</f>
        <v>1959.1360000000002</v>
      </c>
      <c r="F65" s="17">
        <v>1138.9159999999999</v>
      </c>
      <c r="G65" s="17"/>
      <c r="H65" s="17">
        <v>10686.95</v>
      </c>
      <c r="I65" s="17">
        <f>H65-$C$77</f>
        <v>8730.4787169915908</v>
      </c>
      <c r="J65" s="17">
        <v>10709.106</v>
      </c>
      <c r="K65" s="17">
        <f>J65-$E$77</f>
        <v>8749.9692221529422</v>
      </c>
      <c r="L65" s="17">
        <f>K65-I65</f>
        <v>19.490505161351393</v>
      </c>
      <c r="M65" s="17"/>
      <c r="N65" s="17">
        <v>10756.225</v>
      </c>
      <c r="O65" s="17">
        <f>N65-$E$77</f>
        <v>8797.0882221529428</v>
      </c>
      <c r="P65" s="17">
        <v>10773.132</v>
      </c>
      <c r="Q65" s="17">
        <f>P65-$C$77</f>
        <v>8816.6607169915897</v>
      </c>
      <c r="R65" s="17">
        <f>Q65-O65</f>
        <v>19.57249483864689</v>
      </c>
      <c r="S65" s="17"/>
      <c r="T65" s="17">
        <v>10686.95</v>
      </c>
      <c r="U65" s="17">
        <f>T65-$C$77</f>
        <v>8730.4787169915908</v>
      </c>
      <c r="V65" s="17">
        <v>10699.736999999999</v>
      </c>
      <c r="W65" s="17">
        <f>V65-$E$77</f>
        <v>8740.6002221529416</v>
      </c>
      <c r="X65" s="17">
        <f>W65-U65</f>
        <v>10.121505161350797</v>
      </c>
      <c r="Y65" s="17"/>
      <c r="Z65" s="17">
        <v>10756.225</v>
      </c>
      <c r="AA65" s="17">
        <f>Z65-$E$77</f>
        <v>8797.0882221529428</v>
      </c>
      <c r="AB65" s="17">
        <v>10763.641</v>
      </c>
      <c r="AC65" s="17">
        <f>AB65-$C$77</f>
        <v>8807.1697169915897</v>
      </c>
      <c r="AD65" s="17">
        <f>AC65-AA65</f>
        <v>10.081494838646904</v>
      </c>
    </row>
    <row r="66" spans="1:30" x14ac:dyDescent="0.2">
      <c r="A66" s="17"/>
      <c r="B66" s="17">
        <v>3506.866</v>
      </c>
      <c r="C66" s="17">
        <f>B66-F66</f>
        <v>1956.451</v>
      </c>
      <c r="D66" s="17">
        <v>3509.5520000000001</v>
      </c>
      <c r="E66" s="17">
        <f>D66-F66</f>
        <v>1959.1370000000002</v>
      </c>
      <c r="F66" s="17">
        <v>1550.415</v>
      </c>
      <c r="G66" s="17"/>
      <c r="H66" s="17">
        <v>15697.937</v>
      </c>
      <c r="I66" s="17">
        <f t="shared" ref="I66:I75" si="31">H66-$C$77</f>
        <v>13741.46571699159</v>
      </c>
      <c r="J66" s="17">
        <v>15720.123</v>
      </c>
      <c r="K66" s="17">
        <f t="shared" ref="K66:K75" si="32">J66-$E$77</f>
        <v>13760.986222152942</v>
      </c>
      <c r="L66" s="17">
        <f t="shared" ref="L66:L75" si="33">K66-I66</f>
        <v>19.520505161352048</v>
      </c>
      <c r="M66" s="17"/>
      <c r="N66" s="17">
        <v>15767.303</v>
      </c>
      <c r="O66" s="17">
        <f t="shared" ref="O66:O75" si="34">N66-$E$77</f>
        <v>13808.166222152942</v>
      </c>
      <c r="P66" s="17">
        <v>15784.179</v>
      </c>
      <c r="Q66" s="17">
        <f t="shared" ref="Q66:Q75" si="35">P66-$C$77</f>
        <v>13827.70771699159</v>
      </c>
      <c r="R66" s="17">
        <f t="shared" ref="R66:R75" si="36">Q66-O66</f>
        <v>19.54149483864785</v>
      </c>
      <c r="S66" s="17"/>
      <c r="T66" s="17">
        <v>15697.937</v>
      </c>
      <c r="U66" s="17">
        <f t="shared" ref="U66:U75" si="37">T66-$C$77</f>
        <v>13741.46571699159</v>
      </c>
      <c r="V66" s="17">
        <v>15710.754000000001</v>
      </c>
      <c r="W66" s="17">
        <f t="shared" ref="W66:W75" si="38">V66-$E$77</f>
        <v>13751.617222152943</v>
      </c>
      <c r="X66" s="17">
        <f t="shared" ref="X66:X75" si="39">W66-U66</f>
        <v>10.151505161353271</v>
      </c>
      <c r="Y66" s="17"/>
      <c r="Z66" s="17">
        <v>15767.303</v>
      </c>
      <c r="AA66" s="17">
        <f t="shared" ref="AA66:AA75" si="40">Z66-$E$77</f>
        <v>13808.166222152942</v>
      </c>
      <c r="AB66" s="17">
        <v>15774.718999999999</v>
      </c>
      <c r="AC66" s="17">
        <f t="shared" ref="AC66:AC75" si="41">AB66-$C$77</f>
        <v>13818.247716991589</v>
      </c>
      <c r="AD66" s="17">
        <f t="shared" ref="AD66:AD75" si="42">AC66-AA66</f>
        <v>10.081494838646904</v>
      </c>
    </row>
    <row r="67" spans="1:30" x14ac:dyDescent="0.2">
      <c r="A67" s="17"/>
      <c r="B67" s="17">
        <v>3918.3649999999998</v>
      </c>
      <c r="C67" s="17">
        <f>B67-F67</f>
        <v>1956.4819999999997</v>
      </c>
      <c r="D67" s="17">
        <v>3921.02</v>
      </c>
      <c r="E67" s="17">
        <f>D67-F67</f>
        <v>1959.1369999999999</v>
      </c>
      <c r="F67" s="17">
        <v>1961.883</v>
      </c>
      <c r="G67" s="17"/>
      <c r="H67" s="17">
        <v>20708.922999999999</v>
      </c>
      <c r="I67" s="17">
        <f t="shared" si="31"/>
        <v>18752.451716991589</v>
      </c>
      <c r="J67" s="17">
        <v>20731.14</v>
      </c>
      <c r="K67" s="17">
        <f t="shared" si="32"/>
        <v>18772.00322215294</v>
      </c>
      <c r="L67" s="17">
        <f t="shared" si="33"/>
        <v>19.551505161351088</v>
      </c>
      <c r="M67" s="17"/>
      <c r="N67" s="17">
        <v>20778.411</v>
      </c>
      <c r="O67" s="17">
        <f t="shared" si="34"/>
        <v>18819.274222152941</v>
      </c>
      <c r="P67" s="17">
        <v>20795.257000000001</v>
      </c>
      <c r="Q67" s="17">
        <f t="shared" si="35"/>
        <v>18838.785716991591</v>
      </c>
      <c r="R67" s="17">
        <f t="shared" si="36"/>
        <v>19.511494838650833</v>
      </c>
      <c r="S67" s="17"/>
      <c r="T67" s="17">
        <v>20708.922999999999</v>
      </c>
      <c r="U67" s="17">
        <f t="shared" si="37"/>
        <v>18752.451716991589</v>
      </c>
      <c r="V67" s="17">
        <v>20721.771000000001</v>
      </c>
      <c r="W67" s="17">
        <f t="shared" si="38"/>
        <v>18762.634222152941</v>
      </c>
      <c r="X67" s="17">
        <f t="shared" si="39"/>
        <v>10.18250516135231</v>
      </c>
      <c r="Y67" s="17"/>
      <c r="Z67" s="17">
        <v>20778.411</v>
      </c>
      <c r="AA67" s="17">
        <f t="shared" si="40"/>
        <v>18819.274222152941</v>
      </c>
      <c r="AB67" s="17">
        <v>20785.766</v>
      </c>
      <c r="AC67" s="17">
        <f t="shared" si="41"/>
        <v>18829.29471699159</v>
      </c>
      <c r="AD67" s="17">
        <f t="shared" si="42"/>
        <v>10.020494838649029</v>
      </c>
    </row>
    <row r="68" spans="1:30" x14ac:dyDescent="0.2">
      <c r="A68" s="17"/>
      <c r="B68" s="17">
        <v>4329.8329999999996</v>
      </c>
      <c r="C68" s="17">
        <f>AVERAGE(C65:C67)</f>
        <v>1956.4713333333332</v>
      </c>
      <c r="D68" s="17">
        <v>4332.4889999999996</v>
      </c>
      <c r="E68" s="17">
        <f>AVERAGE(E65:E67)</f>
        <v>1959.1366666666665</v>
      </c>
      <c r="F68" s="17">
        <v>2373.3519999999999</v>
      </c>
      <c r="G68" s="17"/>
      <c r="H68" s="17">
        <v>25719.909</v>
      </c>
      <c r="I68" s="17">
        <f t="shared" si="31"/>
        <v>23763.43771699159</v>
      </c>
      <c r="J68" s="17">
        <v>25742.155999999999</v>
      </c>
      <c r="K68" s="17">
        <f t="shared" si="32"/>
        <v>23783.01922215294</v>
      </c>
      <c r="L68" s="17">
        <f t="shared" si="33"/>
        <v>19.581505161349924</v>
      </c>
      <c r="M68" s="17"/>
      <c r="N68" s="17">
        <v>25789.52</v>
      </c>
      <c r="O68" s="17">
        <f t="shared" si="34"/>
        <v>23830.383222152941</v>
      </c>
      <c r="P68" s="17">
        <v>25806.334999999999</v>
      </c>
      <c r="Q68" s="17">
        <f t="shared" si="35"/>
        <v>23849.863716991589</v>
      </c>
      <c r="R68" s="17">
        <f t="shared" si="36"/>
        <v>19.480494838648156</v>
      </c>
      <c r="S68" s="17"/>
      <c r="T68" s="17">
        <v>25719.909</v>
      </c>
      <c r="U68" s="17">
        <f t="shared" si="37"/>
        <v>23763.43771699159</v>
      </c>
      <c r="V68" s="17">
        <v>25732.757000000001</v>
      </c>
      <c r="W68" s="17">
        <f t="shared" si="38"/>
        <v>23773.620222152942</v>
      </c>
      <c r="X68" s="17">
        <f t="shared" si="39"/>
        <v>10.18250516135231</v>
      </c>
      <c r="Y68" s="17"/>
      <c r="Z68" s="17">
        <v>25789.52</v>
      </c>
      <c r="AA68" s="17">
        <f t="shared" si="40"/>
        <v>23830.383222152941</v>
      </c>
      <c r="AB68" s="17">
        <v>25796.844000000001</v>
      </c>
      <c r="AC68" s="17">
        <f t="shared" si="41"/>
        <v>23840.372716991591</v>
      </c>
      <c r="AD68" s="17">
        <f t="shared" si="42"/>
        <v>9.9894948386499891</v>
      </c>
    </row>
    <row r="69" spans="1:30" x14ac:dyDescent="0.2">
      <c r="A69" s="17"/>
      <c r="B69" s="17">
        <v>4741.3019999999997</v>
      </c>
      <c r="C69" s="17">
        <f t="shared" ref="C69:C75" si="43">AVERAGE(C66:C68)</f>
        <v>1956.4681111111111</v>
      </c>
      <c r="D69" s="17">
        <v>4743.9570000000003</v>
      </c>
      <c r="E69" s="17">
        <f t="shared" ref="E69:E75" si="44">AVERAGE(E66:E68)</f>
        <v>1959.136888888889</v>
      </c>
      <c r="F69" s="17">
        <v>2784.82</v>
      </c>
      <c r="G69" s="17"/>
      <c r="H69" s="17">
        <v>30730.895</v>
      </c>
      <c r="I69" s="17">
        <f t="shared" si="31"/>
        <v>28774.42371699159</v>
      </c>
      <c r="J69" s="17">
        <v>30753.172999999999</v>
      </c>
      <c r="K69" s="17">
        <f t="shared" si="32"/>
        <v>28794.036222152939</v>
      </c>
      <c r="L69" s="17">
        <f t="shared" si="33"/>
        <v>19.612505161348963</v>
      </c>
      <c r="M69" s="17"/>
      <c r="N69" s="17">
        <v>30800.598000000002</v>
      </c>
      <c r="O69" s="17">
        <f t="shared" si="34"/>
        <v>28841.461222152942</v>
      </c>
      <c r="P69" s="17">
        <v>30817.382000000001</v>
      </c>
      <c r="Q69" s="17">
        <f t="shared" si="35"/>
        <v>28860.910716991591</v>
      </c>
      <c r="R69" s="17">
        <f t="shared" si="36"/>
        <v>19.449494838649116</v>
      </c>
      <c r="S69" s="17"/>
      <c r="T69" s="17">
        <v>30730.895</v>
      </c>
      <c r="U69" s="17">
        <f t="shared" si="37"/>
        <v>28774.42371699159</v>
      </c>
      <c r="V69" s="17">
        <v>30743.774000000001</v>
      </c>
      <c r="W69" s="17">
        <f t="shared" si="38"/>
        <v>28784.637222152942</v>
      </c>
      <c r="X69" s="17">
        <f t="shared" si="39"/>
        <v>10.21350516135135</v>
      </c>
      <c r="Y69" s="17"/>
      <c r="Z69" s="17">
        <v>30800.598000000002</v>
      </c>
      <c r="AA69" s="17">
        <f t="shared" si="40"/>
        <v>28841.461222152942</v>
      </c>
      <c r="AB69" s="17">
        <v>30807.891</v>
      </c>
      <c r="AC69" s="17">
        <f t="shared" si="41"/>
        <v>28851.41971699159</v>
      </c>
      <c r="AD69" s="17">
        <f t="shared" si="42"/>
        <v>9.9584948386473116</v>
      </c>
    </row>
    <row r="70" spans="1:30" x14ac:dyDescent="0.2">
      <c r="A70" s="17"/>
      <c r="B70" s="17">
        <v>5152.7700000000004</v>
      </c>
      <c r="C70" s="17">
        <f t="shared" si="43"/>
        <v>1956.4738148148147</v>
      </c>
      <c r="D70" s="17">
        <v>5155.4560000000001</v>
      </c>
      <c r="E70" s="17">
        <f t="shared" si="44"/>
        <v>1959.1368518518518</v>
      </c>
      <c r="F70" s="17">
        <v>3196.2890000000002</v>
      </c>
      <c r="G70" s="17"/>
      <c r="H70" s="17">
        <v>35741.851000000002</v>
      </c>
      <c r="I70" s="17">
        <f t="shared" si="31"/>
        <v>33785.379716991592</v>
      </c>
      <c r="J70" s="17">
        <v>35764.19</v>
      </c>
      <c r="K70" s="17">
        <f t="shared" si="32"/>
        <v>33805.053222152943</v>
      </c>
      <c r="L70" s="17">
        <f t="shared" si="33"/>
        <v>19.673505161350477</v>
      </c>
      <c r="M70" s="17"/>
      <c r="N70" s="17">
        <v>35811.705999999998</v>
      </c>
      <c r="O70" s="17">
        <f t="shared" si="34"/>
        <v>33852.569222152939</v>
      </c>
      <c r="P70" s="17">
        <v>35828.46</v>
      </c>
      <c r="Q70" s="17">
        <f t="shared" si="35"/>
        <v>33871.988716991589</v>
      </c>
      <c r="R70" s="17">
        <f t="shared" si="36"/>
        <v>19.41949483865028</v>
      </c>
      <c r="S70" s="17"/>
      <c r="T70" s="17">
        <v>35741.851000000002</v>
      </c>
      <c r="U70" s="17">
        <f t="shared" si="37"/>
        <v>33785.379716991592</v>
      </c>
      <c r="V70" s="17">
        <v>35754.790999999997</v>
      </c>
      <c r="W70" s="17">
        <f t="shared" si="38"/>
        <v>33795.654222152938</v>
      </c>
      <c r="X70" s="17">
        <f t="shared" si="39"/>
        <v>10.274505161345587</v>
      </c>
      <c r="Y70" s="17"/>
      <c r="Z70" s="17">
        <v>35811.705999999998</v>
      </c>
      <c r="AA70" s="17">
        <f t="shared" si="40"/>
        <v>33852.569222152939</v>
      </c>
      <c r="AB70" s="17">
        <v>35818.968999999997</v>
      </c>
      <c r="AC70" s="17">
        <f t="shared" si="41"/>
        <v>33862.497716991587</v>
      </c>
      <c r="AD70" s="17">
        <f t="shared" si="42"/>
        <v>9.9284948386484757</v>
      </c>
    </row>
    <row r="71" spans="1:30" x14ac:dyDescent="0.2">
      <c r="A71" s="17"/>
      <c r="B71" s="17">
        <v>5564.2389999999996</v>
      </c>
      <c r="C71" s="17">
        <f t="shared" si="43"/>
        <v>1956.471086419753</v>
      </c>
      <c r="D71" s="17">
        <v>5566.9250000000002</v>
      </c>
      <c r="E71" s="17">
        <f t="shared" si="44"/>
        <v>1959.1368024691358</v>
      </c>
      <c r="F71" s="17">
        <v>3607.7570000000001</v>
      </c>
      <c r="G71" s="17"/>
      <c r="H71" s="17">
        <v>40752.838000000003</v>
      </c>
      <c r="I71" s="17">
        <f t="shared" si="31"/>
        <v>38796.366716991593</v>
      </c>
      <c r="J71" s="17">
        <v>40775.207000000002</v>
      </c>
      <c r="K71" s="17">
        <f t="shared" si="32"/>
        <v>38816.070222152943</v>
      </c>
      <c r="L71" s="17">
        <f t="shared" si="33"/>
        <v>19.703505161349312</v>
      </c>
      <c r="M71" s="17"/>
      <c r="N71" s="17">
        <v>40822.813999999998</v>
      </c>
      <c r="O71" s="17">
        <f t="shared" si="34"/>
        <v>38863.677222152939</v>
      </c>
      <c r="P71" s="17">
        <v>40839.508000000002</v>
      </c>
      <c r="Q71" s="17">
        <f t="shared" si="35"/>
        <v>38883.036716991592</v>
      </c>
      <c r="R71" s="17">
        <f t="shared" si="36"/>
        <v>19.359494838652608</v>
      </c>
      <c r="S71" s="17"/>
      <c r="T71" s="17">
        <v>40752.838000000003</v>
      </c>
      <c r="U71" s="17">
        <f t="shared" si="37"/>
        <v>38796.366716991593</v>
      </c>
      <c r="V71" s="17">
        <v>40765.807999999997</v>
      </c>
      <c r="W71" s="17">
        <f t="shared" si="38"/>
        <v>38806.671222152938</v>
      </c>
      <c r="X71" s="17">
        <f t="shared" si="39"/>
        <v>10.304505161344423</v>
      </c>
      <c r="Y71" s="17"/>
      <c r="Z71" s="17">
        <v>40822.813999999998</v>
      </c>
      <c r="AA71" s="17">
        <f t="shared" si="40"/>
        <v>38863.677222152939</v>
      </c>
      <c r="AB71" s="17">
        <v>40830.046999999999</v>
      </c>
      <c r="AC71" s="17">
        <f t="shared" si="41"/>
        <v>38873.575716991589</v>
      </c>
      <c r="AD71" s="17">
        <f t="shared" si="42"/>
        <v>9.8984948386496399</v>
      </c>
    </row>
    <row r="72" spans="1:30" x14ac:dyDescent="0.2">
      <c r="A72" s="17"/>
      <c r="B72" s="17">
        <v>5975.7079999999996</v>
      </c>
      <c r="C72" s="17">
        <f t="shared" si="43"/>
        <v>1956.4710041152264</v>
      </c>
      <c r="D72" s="17">
        <v>5978.393</v>
      </c>
      <c r="E72" s="17">
        <f t="shared" si="44"/>
        <v>1959.1368477366257</v>
      </c>
      <c r="F72" s="17">
        <v>4019.2260000000001</v>
      </c>
      <c r="G72" s="17"/>
      <c r="H72" s="17">
        <v>45763.824000000001</v>
      </c>
      <c r="I72" s="17">
        <f t="shared" si="31"/>
        <v>43807.352716991591</v>
      </c>
      <c r="J72" s="17">
        <v>45786.192999999999</v>
      </c>
      <c r="K72" s="17">
        <f t="shared" si="32"/>
        <v>43827.05622215294</v>
      </c>
      <c r="L72" s="17">
        <f t="shared" si="33"/>
        <v>19.703505161349312</v>
      </c>
      <c r="M72" s="17"/>
      <c r="N72" s="17">
        <v>45833.892</v>
      </c>
      <c r="O72" s="17">
        <f t="shared" si="34"/>
        <v>43874.75522215294</v>
      </c>
      <c r="P72" s="17">
        <v>45850.584999999999</v>
      </c>
      <c r="Q72" s="17">
        <f t="shared" si="35"/>
        <v>43894.113716991589</v>
      </c>
      <c r="R72" s="17">
        <f t="shared" si="36"/>
        <v>19.358494838648767</v>
      </c>
      <c r="S72" s="17"/>
      <c r="T72" s="17">
        <v>45763.824000000001</v>
      </c>
      <c r="U72" s="17">
        <f t="shared" si="37"/>
        <v>43807.352716991591</v>
      </c>
      <c r="V72" s="17">
        <v>45776.824000000001</v>
      </c>
      <c r="W72" s="17">
        <f t="shared" si="38"/>
        <v>43817.687222152941</v>
      </c>
      <c r="X72" s="17">
        <f t="shared" si="39"/>
        <v>10.334505161350535</v>
      </c>
      <c r="Y72" s="17"/>
      <c r="Z72" s="17">
        <v>45833.892</v>
      </c>
      <c r="AA72" s="17">
        <f t="shared" si="40"/>
        <v>43874.75522215294</v>
      </c>
      <c r="AB72" s="17">
        <v>45841.093999999997</v>
      </c>
      <c r="AC72" s="17">
        <f t="shared" si="41"/>
        <v>43884.622716991587</v>
      </c>
      <c r="AD72" s="17">
        <f t="shared" si="42"/>
        <v>9.8674948386469623</v>
      </c>
    </row>
    <row r="73" spans="1:30" x14ac:dyDescent="0.2">
      <c r="A73" s="17"/>
      <c r="B73" s="17">
        <v>6387.1760000000004</v>
      </c>
      <c r="C73" s="17">
        <f t="shared" si="43"/>
        <v>1956.4719684499314</v>
      </c>
      <c r="D73" s="17">
        <v>6389.8620000000001</v>
      </c>
      <c r="E73" s="17">
        <f t="shared" si="44"/>
        <v>1959.1368340192046</v>
      </c>
      <c r="F73" s="17">
        <v>4430.6940000000004</v>
      </c>
      <c r="G73" s="17"/>
      <c r="H73" s="17">
        <v>50774.81</v>
      </c>
      <c r="I73" s="17">
        <f t="shared" si="31"/>
        <v>48818.338716991588</v>
      </c>
      <c r="J73" s="17">
        <v>50797.21</v>
      </c>
      <c r="K73" s="17">
        <f t="shared" si="32"/>
        <v>48838.07322215294</v>
      </c>
      <c r="L73" s="17">
        <f t="shared" si="33"/>
        <v>19.73450516135199</v>
      </c>
      <c r="M73" s="17"/>
      <c r="N73" s="17">
        <v>50845.000999999997</v>
      </c>
      <c r="O73" s="17">
        <f t="shared" si="34"/>
        <v>48885.864222152937</v>
      </c>
      <c r="P73" s="17">
        <v>50861.633000000002</v>
      </c>
      <c r="Q73" s="17">
        <f t="shared" si="35"/>
        <v>48905.161716991592</v>
      </c>
      <c r="R73" s="17">
        <f t="shared" si="36"/>
        <v>19.297494838654529</v>
      </c>
      <c r="S73" s="17"/>
      <c r="T73" s="17">
        <v>50774.81</v>
      </c>
      <c r="U73" s="17">
        <f t="shared" si="37"/>
        <v>48818.338716991588</v>
      </c>
      <c r="V73" s="17">
        <v>50787.841</v>
      </c>
      <c r="W73" s="17">
        <f t="shared" si="38"/>
        <v>48828.704222152941</v>
      </c>
      <c r="X73" s="17">
        <f t="shared" si="39"/>
        <v>10.365505161353212</v>
      </c>
      <c r="Y73" s="17"/>
      <c r="Z73" s="17">
        <v>50845.000999999997</v>
      </c>
      <c r="AA73" s="17">
        <f t="shared" si="40"/>
        <v>48885.864222152937</v>
      </c>
      <c r="AB73" s="17">
        <v>50852.171999999999</v>
      </c>
      <c r="AC73" s="17">
        <f t="shared" si="41"/>
        <v>48895.700716991589</v>
      </c>
      <c r="AD73" s="17">
        <f t="shared" si="42"/>
        <v>9.8364948386515607</v>
      </c>
    </row>
    <row r="74" spans="1:30" x14ac:dyDescent="0.2">
      <c r="A74" s="17"/>
      <c r="B74" s="17">
        <v>6798.6450000000004</v>
      </c>
      <c r="C74" s="17">
        <f t="shared" si="43"/>
        <v>1956.4713529949702</v>
      </c>
      <c r="D74" s="17">
        <v>6801.33</v>
      </c>
      <c r="E74" s="17">
        <f t="shared" si="44"/>
        <v>1959.1368280749887</v>
      </c>
      <c r="F74" s="17">
        <v>4842.1629999999996</v>
      </c>
      <c r="G74" s="17"/>
      <c r="H74" s="17">
        <v>55785.766000000003</v>
      </c>
      <c r="I74" s="17">
        <f t="shared" si="31"/>
        <v>53829.294716991593</v>
      </c>
      <c r="J74" s="17">
        <v>55808.226999999999</v>
      </c>
      <c r="K74" s="17">
        <f t="shared" si="32"/>
        <v>53849.09022215294</v>
      </c>
      <c r="L74" s="17">
        <f t="shared" si="33"/>
        <v>19.795505161346227</v>
      </c>
      <c r="M74" s="17"/>
      <c r="N74" s="17">
        <v>55856.108999999997</v>
      </c>
      <c r="O74" s="17">
        <f t="shared" si="34"/>
        <v>53896.972222152937</v>
      </c>
      <c r="P74" s="17">
        <v>55872.711000000003</v>
      </c>
      <c r="Q74" s="17">
        <f t="shared" si="35"/>
        <v>53916.239716991593</v>
      </c>
      <c r="R74" s="17">
        <f t="shared" si="36"/>
        <v>19.267494838655693</v>
      </c>
      <c r="S74" s="17"/>
      <c r="T74" s="17">
        <v>55785.766000000003</v>
      </c>
      <c r="U74" s="17">
        <f t="shared" si="37"/>
        <v>53829.294716991593</v>
      </c>
      <c r="V74" s="17">
        <v>55798.858</v>
      </c>
      <c r="W74" s="17">
        <f t="shared" si="38"/>
        <v>53839.721222152941</v>
      </c>
      <c r="X74" s="17">
        <f t="shared" si="39"/>
        <v>10.42650516134745</v>
      </c>
      <c r="Y74" s="17"/>
      <c r="Z74" s="17">
        <v>55856.108999999997</v>
      </c>
      <c r="AA74" s="17">
        <f t="shared" si="40"/>
        <v>53896.972222152937</v>
      </c>
      <c r="AB74" s="17">
        <v>55863.22</v>
      </c>
      <c r="AC74" s="17">
        <f t="shared" si="41"/>
        <v>53906.748716991591</v>
      </c>
      <c r="AD74" s="17">
        <f t="shared" si="42"/>
        <v>9.776494838653889</v>
      </c>
    </row>
    <row r="75" spans="1:30" x14ac:dyDescent="0.2">
      <c r="A75" s="17"/>
      <c r="B75" s="17">
        <v>7210.1130000000003</v>
      </c>
      <c r="C75" s="17">
        <f t="shared" si="43"/>
        <v>1956.4714418533761</v>
      </c>
      <c r="D75" s="17">
        <v>7212.799</v>
      </c>
      <c r="E75" s="17">
        <f t="shared" si="44"/>
        <v>1959.1368366102731</v>
      </c>
      <c r="F75" s="17">
        <v>5253.6310000000003</v>
      </c>
      <c r="G75" s="17"/>
      <c r="H75" s="17">
        <v>100796.75199999999</v>
      </c>
      <c r="I75" s="17">
        <f t="shared" si="31"/>
        <v>98840.280716991576</v>
      </c>
      <c r="J75" s="17">
        <v>100819.24400000001</v>
      </c>
      <c r="K75" s="17">
        <f t="shared" si="32"/>
        <v>98860.107222152947</v>
      </c>
      <c r="L75" s="17">
        <f t="shared" si="33"/>
        <v>19.826505161370733</v>
      </c>
      <c r="M75" s="17"/>
      <c r="N75" s="17">
        <v>100867.18700000001</v>
      </c>
      <c r="O75" s="17">
        <f t="shared" si="34"/>
        <v>98908.050222152946</v>
      </c>
      <c r="P75" s="17">
        <v>100883.758</v>
      </c>
      <c r="Q75" s="17">
        <f t="shared" si="35"/>
        <v>98927.286716991584</v>
      </c>
      <c r="R75" s="17">
        <f t="shared" si="36"/>
        <v>19.236494838638464</v>
      </c>
      <c r="S75" s="17"/>
      <c r="T75" s="17">
        <v>100796.75199999999</v>
      </c>
      <c r="U75" s="17">
        <f t="shared" si="37"/>
        <v>98840.280716991576</v>
      </c>
      <c r="V75" s="17">
        <v>100809.844</v>
      </c>
      <c r="W75" s="17">
        <f t="shared" si="38"/>
        <v>98850.707222152938</v>
      </c>
      <c r="X75" s="17">
        <f t="shared" si="39"/>
        <v>10.426505161362002</v>
      </c>
      <c r="Y75" s="17"/>
      <c r="Z75" s="17">
        <v>100867.18700000001</v>
      </c>
      <c r="AA75" s="17">
        <f t="shared" si="40"/>
        <v>98908.050222152946</v>
      </c>
      <c r="AB75" s="17">
        <v>100874.298</v>
      </c>
      <c r="AC75" s="17">
        <f t="shared" si="41"/>
        <v>98917.826716991578</v>
      </c>
      <c r="AD75" s="17">
        <f t="shared" si="42"/>
        <v>9.7764948386320611</v>
      </c>
    </row>
    <row r="76" spans="1:30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x14ac:dyDescent="0.2">
      <c r="A77" s="17" t="s">
        <v>93</v>
      </c>
      <c r="B77" s="17"/>
      <c r="C77" s="17">
        <f>AVERAGE(C65:C75)</f>
        <v>1956.4712830084106</v>
      </c>
      <c r="D77" s="17"/>
      <c r="E77" s="17">
        <f>AVERAGE(E65:E75)</f>
        <v>1959.1367778470578</v>
      </c>
      <c r="F77" s="17"/>
      <c r="G77" s="17"/>
      <c r="H77" s="17"/>
      <c r="I77" s="17"/>
      <c r="J77" s="17"/>
      <c r="K77" s="17"/>
      <c r="L77" s="17">
        <f>AVERAGE(L65:L75)</f>
        <v>19.653959706806496</v>
      </c>
      <c r="M77" s="17"/>
      <c r="N77" s="17"/>
      <c r="O77" s="17"/>
      <c r="P77" s="17"/>
      <c r="Q77" s="17"/>
      <c r="R77" s="17">
        <f>AVERAGE(R65:R75)</f>
        <v>19.40858574774029</v>
      </c>
      <c r="S77" s="17"/>
      <c r="T77" s="17"/>
      <c r="U77" s="17"/>
      <c r="V77" s="17"/>
      <c r="W77" s="17"/>
      <c r="X77" s="17">
        <f>AVERAGE(X65:X75)</f>
        <v>10.271232434078478</v>
      </c>
      <c r="Y77" s="17"/>
      <c r="Z77" s="17"/>
      <c r="AA77" s="17"/>
      <c r="AB77" s="17"/>
      <c r="AC77" s="17"/>
      <c r="AD77" s="17">
        <f>AVERAGE(AD65:AD75)</f>
        <v>9.9286766568293388</v>
      </c>
    </row>
    <row r="78" spans="1:30" x14ac:dyDescent="0.2">
      <c r="A78" s="17" t="s">
        <v>94</v>
      </c>
      <c r="B78" s="17"/>
      <c r="C78" s="17">
        <f>STDEV(C65:C75)</f>
        <v>7.9860137842767374E-3</v>
      </c>
      <c r="D78" s="17"/>
      <c r="E78" s="17">
        <f>STDEV(E65:E75)</f>
        <v>2.735945998636589E-4</v>
      </c>
      <c r="F78" s="17"/>
      <c r="G78" s="17"/>
      <c r="H78" s="17"/>
      <c r="I78" s="17"/>
      <c r="J78" s="17"/>
      <c r="K78" s="17"/>
      <c r="L78" s="17">
        <f>STDEV(L65:L75)</f>
        <v>0.11116596928821737</v>
      </c>
      <c r="M78" s="17"/>
      <c r="N78" s="17"/>
      <c r="O78" s="17"/>
      <c r="P78" s="17"/>
      <c r="Q78" s="17"/>
      <c r="R78" s="17">
        <f>STDEV(R65:R75)</f>
        <v>0.11351956179019672</v>
      </c>
      <c r="S78" s="17"/>
      <c r="T78" s="17"/>
      <c r="U78" s="17"/>
      <c r="V78" s="17"/>
      <c r="W78" s="17"/>
      <c r="X78" s="17">
        <f>STDEV(X65:X75)</f>
        <v>0.10865458196477167</v>
      </c>
      <c r="Y78" s="17"/>
      <c r="Z78" s="17"/>
      <c r="AA78" s="17"/>
      <c r="AB78" s="17"/>
      <c r="AC78" s="17"/>
      <c r="AD78" s="17">
        <f>STDEV(AD65:AD75)</f>
        <v>0.10917675410351162</v>
      </c>
    </row>
    <row r="79" spans="1:30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30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30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30" ht="21" thickBot="1" x14ac:dyDescent="0.3">
      <c r="A82" s="17"/>
      <c r="B82" s="20" t="s">
        <v>107</v>
      </c>
      <c r="C82" s="20"/>
      <c r="D82" s="20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30" ht="17" thickTop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30" x14ac:dyDescent="0.2">
      <c r="A84" s="17"/>
      <c r="B84" s="19" t="s">
        <v>92</v>
      </c>
      <c r="C84" s="19"/>
      <c r="D84" s="19"/>
      <c r="E84" s="19"/>
      <c r="F84" s="19"/>
      <c r="G84" s="17"/>
      <c r="H84" s="19" t="s">
        <v>105</v>
      </c>
      <c r="I84" s="19"/>
      <c r="J84" s="19"/>
      <c r="K84" s="19"/>
      <c r="L84" s="19"/>
      <c r="M84" s="17"/>
      <c r="N84" s="19" t="s">
        <v>90</v>
      </c>
      <c r="O84" s="19"/>
      <c r="P84" s="19"/>
      <c r="Q84" s="19"/>
      <c r="R84" s="19"/>
      <c r="S84" s="17"/>
      <c r="T84" s="19" t="s">
        <v>105</v>
      </c>
      <c r="U84" s="19"/>
      <c r="V84" s="19"/>
      <c r="W84" s="19"/>
      <c r="X84" s="19"/>
      <c r="Y84" s="17"/>
      <c r="Z84" s="19" t="s">
        <v>90</v>
      </c>
      <c r="AA84" s="19"/>
      <c r="AB84" s="19"/>
      <c r="AC84" s="19"/>
      <c r="AD84" s="19"/>
    </row>
    <row r="85" spans="1:30" x14ac:dyDescent="0.2">
      <c r="A85" s="17"/>
      <c r="B85" s="19" t="s">
        <v>80</v>
      </c>
      <c r="C85" s="19"/>
      <c r="D85" s="19" t="s">
        <v>81</v>
      </c>
      <c r="E85" s="19"/>
      <c r="F85" s="17" t="s">
        <v>82</v>
      </c>
      <c r="G85" s="17"/>
      <c r="H85" s="19" t="s">
        <v>80</v>
      </c>
      <c r="I85" s="19"/>
      <c r="J85" s="19" t="s">
        <v>81</v>
      </c>
      <c r="K85" s="19"/>
      <c r="L85" s="19"/>
      <c r="M85" s="16"/>
      <c r="N85" s="19" t="s">
        <v>81</v>
      </c>
      <c r="O85" s="19"/>
      <c r="P85" s="19" t="s">
        <v>80</v>
      </c>
      <c r="Q85" s="19"/>
      <c r="R85" s="19"/>
      <c r="S85" s="17"/>
      <c r="T85" s="19" t="s">
        <v>80</v>
      </c>
      <c r="U85" s="19"/>
      <c r="V85" s="19" t="s">
        <v>81</v>
      </c>
      <c r="W85" s="19"/>
      <c r="X85" s="19"/>
      <c r="Y85" s="16"/>
      <c r="Z85" s="19" t="s">
        <v>81</v>
      </c>
      <c r="AA85" s="19"/>
      <c r="AB85" s="19" t="s">
        <v>80</v>
      </c>
      <c r="AC85" s="19"/>
      <c r="AD85" s="19"/>
    </row>
    <row r="86" spans="1:30" x14ac:dyDescent="0.2">
      <c r="A86" s="17"/>
      <c r="B86" s="16" t="s">
        <v>84</v>
      </c>
      <c r="C86" s="16" t="s">
        <v>85</v>
      </c>
      <c r="D86" s="16" t="s">
        <v>84</v>
      </c>
      <c r="E86" s="16" t="s">
        <v>85</v>
      </c>
      <c r="F86" s="16" t="s">
        <v>84</v>
      </c>
      <c r="G86" s="16"/>
      <c r="H86" s="16" t="s">
        <v>86</v>
      </c>
      <c r="I86" s="16" t="s">
        <v>87</v>
      </c>
      <c r="J86" s="16" t="s">
        <v>86</v>
      </c>
      <c r="K86" s="16" t="s">
        <v>89</v>
      </c>
      <c r="L86" s="16" t="s">
        <v>88</v>
      </c>
      <c r="M86" s="16"/>
      <c r="N86" s="16" t="s">
        <v>86</v>
      </c>
      <c r="O86" s="16" t="s">
        <v>87</v>
      </c>
      <c r="P86" s="16" t="s">
        <v>86</v>
      </c>
      <c r="Q86" s="16" t="s">
        <v>89</v>
      </c>
      <c r="R86" s="16" t="s">
        <v>91</v>
      </c>
      <c r="S86" s="17"/>
      <c r="T86" s="16" t="s">
        <v>86</v>
      </c>
      <c r="U86" s="16" t="s">
        <v>87</v>
      </c>
      <c r="V86" s="16" t="s">
        <v>86</v>
      </c>
      <c r="W86" s="16" t="s">
        <v>89</v>
      </c>
      <c r="X86" s="16" t="s">
        <v>88</v>
      </c>
      <c r="Y86" s="16"/>
      <c r="Z86" s="16" t="s">
        <v>86</v>
      </c>
      <c r="AA86" s="16" t="s">
        <v>87</v>
      </c>
      <c r="AB86" s="16" t="s">
        <v>86</v>
      </c>
      <c r="AC86" s="16" t="s">
        <v>89</v>
      </c>
      <c r="AD86" s="16" t="s">
        <v>91</v>
      </c>
    </row>
    <row r="87" spans="1:30" x14ac:dyDescent="0.2">
      <c r="A87" s="17"/>
      <c r="B87" s="17">
        <v>2030.761</v>
      </c>
      <c r="C87" s="17">
        <f>B87-F87</f>
        <v>882.50700000000006</v>
      </c>
      <c r="D87" s="17">
        <v>2979.248</v>
      </c>
      <c r="E87" s="17">
        <f>D87-F87</f>
        <v>1830.9940000000001</v>
      </c>
      <c r="F87" s="17">
        <v>1148.2539999999999</v>
      </c>
      <c r="G87" s="17"/>
      <c r="H87" s="17">
        <v>10640.593999999999</v>
      </c>
      <c r="I87" s="17">
        <f>H87-$C$99</f>
        <v>9758.0865606961233</v>
      </c>
      <c r="J87" s="17">
        <v>11608.611999999999</v>
      </c>
      <c r="K87" s="17">
        <f>J87-$E$99</f>
        <v>9777.6043815798585</v>
      </c>
      <c r="L87" s="17">
        <f>K87-I87</f>
        <v>19.517820883735112</v>
      </c>
      <c r="M87" s="17"/>
      <c r="N87" s="17">
        <v>10646.27</v>
      </c>
      <c r="O87" s="17">
        <f>N87-$E$99</f>
        <v>8815.2623815798597</v>
      </c>
      <c r="P87" s="17">
        <v>9717.3150000000005</v>
      </c>
      <c r="Q87" s="17">
        <f>P87-$C$99</f>
        <v>8834.8075606961247</v>
      </c>
      <c r="R87" s="17">
        <f>Q87-O87</f>
        <v>19.54517911626499</v>
      </c>
      <c r="S87" s="17"/>
      <c r="T87" s="17">
        <v>10640.593999999999</v>
      </c>
      <c r="U87" s="17">
        <f>T87-$C$99</f>
        <v>9758.0865606961233</v>
      </c>
      <c r="V87" s="17">
        <v>11599.212</v>
      </c>
      <c r="W87" s="17">
        <f>V87-$E$99</f>
        <v>9768.2043815798588</v>
      </c>
      <c r="X87" s="17">
        <f>W87-U87</f>
        <v>10.117820883735476</v>
      </c>
      <c r="Y87" s="17"/>
      <c r="Z87" s="17">
        <v>10646.27</v>
      </c>
      <c r="AA87" s="17">
        <f>Z87-$E$99</f>
        <v>8815.2623815798597</v>
      </c>
      <c r="AB87" s="17">
        <v>9707.8549999999996</v>
      </c>
      <c r="AC87" s="17">
        <f>AB87-$C$99</f>
        <v>8825.3475606961238</v>
      </c>
      <c r="AD87" s="17">
        <f>AC87-AA87</f>
        <v>10.085179116264044</v>
      </c>
    </row>
    <row r="88" spans="1:30" x14ac:dyDescent="0.2">
      <c r="A88" s="17"/>
      <c r="B88" s="17">
        <v>2442.2600000000002</v>
      </c>
      <c r="C88" s="17">
        <f>B88-F88</f>
        <v>882.50700000000029</v>
      </c>
      <c r="D88" s="17">
        <v>3390.7469999999998</v>
      </c>
      <c r="E88" s="17">
        <f>D88-F88</f>
        <v>1830.9939999999999</v>
      </c>
      <c r="F88" s="17">
        <v>1559.7529999999999</v>
      </c>
      <c r="G88" s="17"/>
      <c r="H88" s="17">
        <v>15651.58</v>
      </c>
      <c r="I88" s="17">
        <f t="shared" ref="I88:I97" si="45">H88-$C$99</f>
        <v>14769.072560696124</v>
      </c>
      <c r="J88" s="17">
        <v>16619.598000000002</v>
      </c>
      <c r="K88" s="17">
        <f t="shared" ref="K88:K97" si="46">J88-$E$99</f>
        <v>14788.590381579861</v>
      </c>
      <c r="L88" s="17">
        <f t="shared" ref="L88:L97" si="47">K88-I88</f>
        <v>19.517820883736931</v>
      </c>
      <c r="M88" s="17"/>
      <c r="N88" s="17">
        <v>15657.348</v>
      </c>
      <c r="O88" s="17">
        <f t="shared" ref="O88:O97" si="48">N88-$E$99</f>
        <v>13826.340381579859</v>
      </c>
      <c r="P88" s="17">
        <v>14728.393</v>
      </c>
      <c r="Q88" s="17">
        <f t="shared" ref="Q88:Q97" si="49">P88-$C$99</f>
        <v>13845.885560696124</v>
      </c>
      <c r="R88" s="17">
        <f t="shared" ref="R88:R97" si="50">Q88-O88</f>
        <v>19.54517911626499</v>
      </c>
      <c r="S88" s="17"/>
      <c r="T88" s="17">
        <v>15651.58</v>
      </c>
      <c r="U88" s="17">
        <f t="shared" ref="U88:U97" si="51">T88-$C$99</f>
        <v>14769.072560696124</v>
      </c>
      <c r="V88" s="17">
        <v>16610.228999999999</v>
      </c>
      <c r="W88" s="17">
        <f t="shared" ref="W88:W97" si="52">V88-$E$99</f>
        <v>14779.221381579859</v>
      </c>
      <c r="X88" s="17">
        <f t="shared" ref="X88:X97" si="53">W88-U88</f>
        <v>10.148820883734516</v>
      </c>
      <c r="Y88" s="17"/>
      <c r="Z88" s="17">
        <v>15657.348</v>
      </c>
      <c r="AA88" s="17">
        <f t="shared" ref="AA88:AA97" si="54">Z88-$E$99</f>
        <v>13826.340381579859</v>
      </c>
      <c r="AB88" s="17">
        <v>14718.902</v>
      </c>
      <c r="AC88" s="17">
        <f t="shared" ref="AC88:AC97" si="55">AB88-$C$99</f>
        <v>13836.394560696124</v>
      </c>
      <c r="AD88" s="17">
        <f t="shared" ref="AD88:AD97" si="56">AC88-AA88</f>
        <v>10.054179116265004</v>
      </c>
    </row>
    <row r="89" spans="1:30" x14ac:dyDescent="0.2">
      <c r="A89" s="17"/>
      <c r="B89" s="17">
        <v>2853.7289999999998</v>
      </c>
      <c r="C89" s="17">
        <f>B89-F89</f>
        <v>882.50799999999981</v>
      </c>
      <c r="D89" s="17">
        <v>3802.2460000000001</v>
      </c>
      <c r="E89" s="17">
        <f>D89-F89</f>
        <v>1831.0250000000001</v>
      </c>
      <c r="F89" s="17">
        <v>1971.221</v>
      </c>
      <c r="G89" s="17"/>
      <c r="H89" s="17">
        <v>20662.536</v>
      </c>
      <c r="I89" s="17">
        <f t="shared" si="45"/>
        <v>19780.028560696126</v>
      </c>
      <c r="J89" s="17">
        <v>21630.615000000002</v>
      </c>
      <c r="K89" s="17">
        <f t="shared" si="46"/>
        <v>19799.607381579859</v>
      </c>
      <c r="L89" s="17">
        <f t="shared" si="47"/>
        <v>19.578820883732988</v>
      </c>
      <c r="M89" s="17"/>
      <c r="N89" s="17">
        <v>20668.456999999999</v>
      </c>
      <c r="O89" s="17">
        <f t="shared" si="48"/>
        <v>18837.449381579856</v>
      </c>
      <c r="P89" s="17">
        <v>19739.439999999999</v>
      </c>
      <c r="Q89" s="17">
        <f t="shared" si="49"/>
        <v>18856.932560696125</v>
      </c>
      <c r="R89" s="17">
        <f t="shared" si="50"/>
        <v>19.48317911626873</v>
      </c>
      <c r="S89" s="17"/>
      <c r="T89" s="17">
        <v>20662.536</v>
      </c>
      <c r="U89" s="17">
        <f t="shared" si="51"/>
        <v>19780.028560696126</v>
      </c>
      <c r="V89" s="17">
        <v>21621.215</v>
      </c>
      <c r="W89" s="17">
        <f t="shared" si="52"/>
        <v>19790.207381579858</v>
      </c>
      <c r="X89" s="17">
        <f t="shared" si="53"/>
        <v>10.178820883731532</v>
      </c>
      <c r="Y89" s="17"/>
      <c r="Z89" s="17">
        <v>20668.456999999999</v>
      </c>
      <c r="AA89" s="17">
        <f t="shared" si="54"/>
        <v>18837.449381579856</v>
      </c>
      <c r="AB89" s="17">
        <v>19729.949000000001</v>
      </c>
      <c r="AC89" s="17">
        <f t="shared" si="55"/>
        <v>18847.441560696127</v>
      </c>
      <c r="AD89" s="17">
        <f t="shared" si="56"/>
        <v>9.9921791162705631</v>
      </c>
    </row>
    <row r="90" spans="1:30" x14ac:dyDescent="0.2">
      <c r="A90" s="17"/>
      <c r="B90" s="17">
        <v>3265.1970000000001</v>
      </c>
      <c r="C90" s="17">
        <f>AVERAGE(C87:C89)</f>
        <v>882.50733333333335</v>
      </c>
      <c r="D90" s="17">
        <v>4213.7139999999999</v>
      </c>
      <c r="E90" s="17">
        <f>AVERAGE(E87:E89)</f>
        <v>1831.0043333333335</v>
      </c>
      <c r="F90" s="17">
        <v>2382.69</v>
      </c>
      <c r="G90" s="17"/>
      <c r="H90" s="17">
        <v>25673.491999999998</v>
      </c>
      <c r="I90" s="17">
        <f t="shared" si="45"/>
        <v>24790.984560696124</v>
      </c>
      <c r="J90" s="17">
        <v>26641.600999999999</v>
      </c>
      <c r="K90" s="17">
        <f t="shared" si="46"/>
        <v>24810.593381579856</v>
      </c>
      <c r="L90" s="17">
        <f t="shared" si="47"/>
        <v>19.608820883731823</v>
      </c>
      <c r="M90" s="17"/>
      <c r="N90" s="17">
        <v>25679.534</v>
      </c>
      <c r="O90" s="17">
        <f t="shared" si="48"/>
        <v>23848.526381579857</v>
      </c>
      <c r="P90" s="17">
        <v>24750.488000000001</v>
      </c>
      <c r="Q90" s="17">
        <f t="shared" si="49"/>
        <v>23867.980560696127</v>
      </c>
      <c r="R90" s="17">
        <f t="shared" si="50"/>
        <v>19.454179116270097</v>
      </c>
      <c r="S90" s="17"/>
      <c r="T90" s="17">
        <v>25673.491999999998</v>
      </c>
      <c r="U90" s="17">
        <f t="shared" si="51"/>
        <v>24790.984560696124</v>
      </c>
      <c r="V90" s="17">
        <v>26632.232</v>
      </c>
      <c r="W90" s="17">
        <f t="shared" si="52"/>
        <v>24801.224381579857</v>
      </c>
      <c r="X90" s="17">
        <f t="shared" si="53"/>
        <v>10.239820883733046</v>
      </c>
      <c r="Y90" s="17"/>
      <c r="Z90" s="17">
        <v>25679.534</v>
      </c>
      <c r="AA90" s="17">
        <f t="shared" si="54"/>
        <v>23848.526381579857</v>
      </c>
      <c r="AB90" s="17">
        <v>24741.026999999998</v>
      </c>
      <c r="AC90" s="17">
        <f t="shared" si="55"/>
        <v>23858.519560696124</v>
      </c>
      <c r="AD90" s="17">
        <f t="shared" si="56"/>
        <v>9.9931791162671288</v>
      </c>
    </row>
    <row r="91" spans="1:30" x14ac:dyDescent="0.2">
      <c r="A91" s="17"/>
      <c r="B91" s="17">
        <v>3676.6660000000002</v>
      </c>
      <c r="C91" s="17">
        <f t="shared" ref="C91:C97" si="57">AVERAGE(C88:C90)</f>
        <v>882.50744444444445</v>
      </c>
      <c r="D91" s="17">
        <v>4625.183</v>
      </c>
      <c r="E91" s="17">
        <f t="shared" ref="E91:E97" si="58">AVERAGE(E88:E90)</f>
        <v>1831.0077777777778</v>
      </c>
      <c r="F91" s="17">
        <v>2794.1579999999999</v>
      </c>
      <c r="G91" s="17"/>
      <c r="H91" s="17">
        <v>30684.477999999999</v>
      </c>
      <c r="I91" s="17">
        <f t="shared" si="45"/>
        <v>29801.970560696125</v>
      </c>
      <c r="J91" s="17">
        <v>31652.617999999999</v>
      </c>
      <c r="K91" s="17">
        <f t="shared" si="46"/>
        <v>29821.610381579856</v>
      </c>
      <c r="L91" s="17">
        <f t="shared" si="47"/>
        <v>19.639820883730863</v>
      </c>
      <c r="M91" s="17"/>
      <c r="N91" s="17">
        <v>30690.643</v>
      </c>
      <c r="O91" s="17">
        <f t="shared" si="48"/>
        <v>28859.635381579857</v>
      </c>
      <c r="P91" s="17">
        <v>29761.565999999999</v>
      </c>
      <c r="Q91" s="17">
        <f t="shared" si="49"/>
        <v>28879.058560696125</v>
      </c>
      <c r="R91" s="17">
        <f t="shared" si="50"/>
        <v>19.42317911626742</v>
      </c>
      <c r="S91" s="17"/>
      <c r="T91" s="17">
        <v>30684.477999999999</v>
      </c>
      <c r="U91" s="17">
        <f t="shared" si="51"/>
        <v>29801.970560696125</v>
      </c>
      <c r="V91" s="17">
        <v>31643.218000000001</v>
      </c>
      <c r="W91" s="17">
        <f t="shared" si="52"/>
        <v>29812.210381579858</v>
      </c>
      <c r="X91" s="17">
        <f t="shared" si="53"/>
        <v>10.239820883733046</v>
      </c>
      <c r="Y91" s="17"/>
      <c r="Z91" s="17">
        <v>30690.643</v>
      </c>
      <c r="AA91" s="17">
        <f t="shared" si="54"/>
        <v>28859.635381579857</v>
      </c>
      <c r="AB91" s="17">
        <v>29752.075000000001</v>
      </c>
      <c r="AC91" s="17">
        <f t="shared" si="55"/>
        <v>28869.567560696127</v>
      </c>
      <c r="AD91" s="17">
        <f t="shared" si="56"/>
        <v>9.9321791162692534</v>
      </c>
    </row>
    <row r="92" spans="1:30" x14ac:dyDescent="0.2">
      <c r="A92" s="17"/>
      <c r="B92" s="17">
        <v>4088.134</v>
      </c>
      <c r="C92" s="17">
        <f t="shared" si="57"/>
        <v>882.50759259259257</v>
      </c>
      <c r="D92" s="17">
        <v>5036.6509999999998</v>
      </c>
      <c r="E92" s="17">
        <f t="shared" si="58"/>
        <v>1831.0123703703705</v>
      </c>
      <c r="F92" s="17">
        <v>3205.627</v>
      </c>
      <c r="G92" s="17"/>
      <c r="H92" s="17">
        <v>35695.464999999997</v>
      </c>
      <c r="I92" s="17">
        <f t="shared" si="45"/>
        <v>34812.957560696123</v>
      </c>
      <c r="J92" s="17">
        <v>36663.635000000002</v>
      </c>
      <c r="K92" s="17">
        <f t="shared" si="46"/>
        <v>34832.627381579863</v>
      </c>
      <c r="L92" s="17">
        <f t="shared" si="47"/>
        <v>19.669820883740613</v>
      </c>
      <c r="M92" s="17"/>
      <c r="N92" s="17">
        <v>35701.720999999998</v>
      </c>
      <c r="O92" s="17">
        <f t="shared" si="48"/>
        <v>33870.713381579859</v>
      </c>
      <c r="P92" s="17">
        <v>34772.612999999998</v>
      </c>
      <c r="Q92" s="17">
        <f t="shared" si="49"/>
        <v>33890.105560696124</v>
      </c>
      <c r="R92" s="17">
        <f t="shared" si="50"/>
        <v>19.392179116264742</v>
      </c>
      <c r="S92" s="17"/>
      <c r="T92" s="17">
        <v>35695.464999999997</v>
      </c>
      <c r="U92" s="17">
        <f t="shared" si="51"/>
        <v>34812.957560696123</v>
      </c>
      <c r="V92" s="17">
        <v>36654.235000000001</v>
      </c>
      <c r="W92" s="17">
        <f t="shared" si="52"/>
        <v>34823.227381579862</v>
      </c>
      <c r="X92" s="17">
        <f t="shared" si="53"/>
        <v>10.269820883739158</v>
      </c>
      <c r="Y92" s="17"/>
      <c r="Z92" s="17">
        <v>35701.720999999998</v>
      </c>
      <c r="AA92" s="17">
        <f t="shared" si="54"/>
        <v>33870.713381579859</v>
      </c>
      <c r="AB92" s="17">
        <v>34763.152999999998</v>
      </c>
      <c r="AC92" s="17">
        <f t="shared" si="55"/>
        <v>33880.645560696124</v>
      </c>
      <c r="AD92" s="17">
        <f t="shared" si="56"/>
        <v>9.9321791162656154</v>
      </c>
    </row>
    <row r="93" spans="1:30" x14ac:dyDescent="0.2">
      <c r="A93" s="17"/>
      <c r="B93" s="17">
        <v>4499.6030000000001</v>
      </c>
      <c r="C93" s="17">
        <f t="shared" si="57"/>
        <v>882.50745679012346</v>
      </c>
      <c r="D93" s="17">
        <v>5448.12</v>
      </c>
      <c r="E93" s="17">
        <f t="shared" si="58"/>
        <v>1831.0081604938271</v>
      </c>
      <c r="F93" s="17">
        <v>3617.0949999999998</v>
      </c>
      <c r="G93" s="17"/>
      <c r="H93" s="17">
        <v>40706.42</v>
      </c>
      <c r="I93" s="17">
        <f t="shared" si="45"/>
        <v>39823.912560696124</v>
      </c>
      <c r="J93" s="17">
        <v>41674.620999999999</v>
      </c>
      <c r="K93" s="17">
        <f t="shared" si="46"/>
        <v>39843.61338157986</v>
      </c>
      <c r="L93" s="17">
        <f t="shared" si="47"/>
        <v>19.700820883736014</v>
      </c>
      <c r="M93" s="17"/>
      <c r="N93" s="17">
        <v>40712.828999999998</v>
      </c>
      <c r="O93" s="17">
        <f t="shared" si="48"/>
        <v>38881.821381579859</v>
      </c>
      <c r="P93" s="17">
        <v>39783.690999999999</v>
      </c>
      <c r="Q93" s="17">
        <f t="shared" si="49"/>
        <v>38901.183560696125</v>
      </c>
      <c r="R93" s="17">
        <f t="shared" si="50"/>
        <v>19.362179116265906</v>
      </c>
      <c r="S93" s="17"/>
      <c r="T93" s="17">
        <v>40706.42</v>
      </c>
      <c r="U93" s="17">
        <f t="shared" si="51"/>
        <v>39823.912560696124</v>
      </c>
      <c r="V93" s="17">
        <v>41665.252</v>
      </c>
      <c r="W93" s="17">
        <f t="shared" si="52"/>
        <v>39834.244381579862</v>
      </c>
      <c r="X93" s="17">
        <f t="shared" si="53"/>
        <v>10.331820883737237</v>
      </c>
      <c r="Y93" s="17"/>
      <c r="Z93" s="17">
        <v>40712.828999999998</v>
      </c>
      <c r="AA93" s="17">
        <f t="shared" si="54"/>
        <v>38881.821381579859</v>
      </c>
      <c r="AB93" s="17">
        <v>39774.199999999997</v>
      </c>
      <c r="AC93" s="17">
        <f t="shared" si="55"/>
        <v>38891.692560696123</v>
      </c>
      <c r="AD93" s="17">
        <f t="shared" si="56"/>
        <v>9.871179116264102</v>
      </c>
    </row>
    <row r="94" spans="1:30" x14ac:dyDescent="0.2">
      <c r="A94" s="17"/>
      <c r="B94" s="17">
        <v>4911.0709999999999</v>
      </c>
      <c r="C94" s="17">
        <f t="shared" si="57"/>
        <v>882.50749794238675</v>
      </c>
      <c r="D94" s="17">
        <v>5859.5879999999997</v>
      </c>
      <c r="E94" s="17">
        <f t="shared" si="58"/>
        <v>1831.0094362139916</v>
      </c>
      <c r="F94" s="17">
        <v>4028.5639999999999</v>
      </c>
      <c r="G94" s="17"/>
      <c r="H94" s="17">
        <v>45717.375999999997</v>
      </c>
      <c r="I94" s="17">
        <f t="shared" si="45"/>
        <v>44834.868560696123</v>
      </c>
      <c r="J94" s="17">
        <v>46685.637999999999</v>
      </c>
      <c r="K94" s="17">
        <f t="shared" si="46"/>
        <v>44854.63038157986</v>
      </c>
      <c r="L94" s="17">
        <f t="shared" si="47"/>
        <v>19.761820883737528</v>
      </c>
      <c r="M94" s="17"/>
      <c r="N94" s="17">
        <v>45723.906999999999</v>
      </c>
      <c r="O94" s="17">
        <f t="shared" si="48"/>
        <v>43892.89938157986</v>
      </c>
      <c r="P94" s="17">
        <v>44794.737999999998</v>
      </c>
      <c r="Q94" s="17">
        <f t="shared" si="49"/>
        <v>43912.230560696124</v>
      </c>
      <c r="R94" s="17">
        <f t="shared" si="50"/>
        <v>19.331179116263229</v>
      </c>
      <c r="S94" s="17"/>
      <c r="T94" s="17">
        <v>45717.375999999997</v>
      </c>
      <c r="U94" s="17">
        <f t="shared" si="51"/>
        <v>44834.868560696123</v>
      </c>
      <c r="V94" s="17">
        <v>46676.239000000001</v>
      </c>
      <c r="W94" s="17">
        <f t="shared" si="52"/>
        <v>44845.231381579863</v>
      </c>
      <c r="X94" s="17">
        <f t="shared" si="53"/>
        <v>10.362820883739914</v>
      </c>
      <c r="Y94" s="17"/>
      <c r="Z94" s="17">
        <v>45723.906999999999</v>
      </c>
      <c r="AA94" s="17">
        <f t="shared" si="54"/>
        <v>43892.89938157986</v>
      </c>
      <c r="AB94" s="17">
        <v>44785.247000000003</v>
      </c>
      <c r="AC94" s="17">
        <f t="shared" si="55"/>
        <v>43902.739560696129</v>
      </c>
      <c r="AD94" s="17">
        <f t="shared" si="56"/>
        <v>9.8401791162687005</v>
      </c>
    </row>
    <row r="95" spans="1:30" x14ac:dyDescent="0.2">
      <c r="A95" s="17"/>
      <c r="B95" s="17">
        <v>5322.54</v>
      </c>
      <c r="C95" s="17">
        <f t="shared" si="57"/>
        <v>882.50751577503422</v>
      </c>
      <c r="D95" s="17">
        <v>6271.0569999999998</v>
      </c>
      <c r="E95" s="17">
        <f t="shared" si="58"/>
        <v>1831.0099890260633</v>
      </c>
      <c r="F95" s="17">
        <v>4440.0320000000002</v>
      </c>
      <c r="G95" s="17"/>
      <c r="H95" s="17">
        <v>50728.362999999998</v>
      </c>
      <c r="I95" s="17">
        <f t="shared" si="45"/>
        <v>49845.855560696124</v>
      </c>
      <c r="J95" s="17">
        <v>51696.624000000003</v>
      </c>
      <c r="K95" s="17">
        <f t="shared" si="46"/>
        <v>49865.616381579865</v>
      </c>
      <c r="L95" s="17">
        <f t="shared" si="47"/>
        <v>19.760820883740962</v>
      </c>
      <c r="M95" s="17"/>
      <c r="N95" s="17">
        <v>50735.014999999999</v>
      </c>
      <c r="O95" s="17">
        <f t="shared" si="48"/>
        <v>48904.007381579861</v>
      </c>
      <c r="P95" s="17">
        <v>49805.786</v>
      </c>
      <c r="Q95" s="17">
        <f t="shared" si="49"/>
        <v>48923.278560696126</v>
      </c>
      <c r="R95" s="17">
        <f t="shared" si="50"/>
        <v>19.271179116265557</v>
      </c>
      <c r="S95" s="17"/>
      <c r="T95" s="17">
        <v>50728.362999999998</v>
      </c>
      <c r="U95" s="17">
        <f t="shared" si="51"/>
        <v>49845.855560696124</v>
      </c>
      <c r="V95" s="17">
        <v>51687.254999999997</v>
      </c>
      <c r="W95" s="17">
        <f t="shared" si="52"/>
        <v>49856.247381579858</v>
      </c>
      <c r="X95" s="17">
        <f t="shared" si="53"/>
        <v>10.391820883734908</v>
      </c>
      <c r="Y95" s="17"/>
      <c r="Z95" s="17">
        <v>50735.014999999999</v>
      </c>
      <c r="AA95" s="17">
        <f t="shared" si="54"/>
        <v>48904.007381579861</v>
      </c>
      <c r="AB95" s="17">
        <v>49796.294999999998</v>
      </c>
      <c r="AC95" s="17">
        <f t="shared" si="55"/>
        <v>48913.787560696124</v>
      </c>
      <c r="AD95" s="17">
        <f t="shared" si="56"/>
        <v>9.7801791162637528</v>
      </c>
    </row>
    <row r="96" spans="1:30" x14ac:dyDescent="0.2">
      <c r="A96" s="17"/>
      <c r="B96" s="17">
        <v>5734.0079999999998</v>
      </c>
      <c r="C96" s="17">
        <f t="shared" si="57"/>
        <v>882.50749016918144</v>
      </c>
      <c r="D96" s="17">
        <v>6682.5249999999996</v>
      </c>
      <c r="E96" s="17">
        <f t="shared" si="58"/>
        <v>1831.0091952446273</v>
      </c>
      <c r="F96" s="17">
        <v>4851.5010000000002</v>
      </c>
      <c r="G96" s="17"/>
      <c r="H96" s="17">
        <v>55739.317999999999</v>
      </c>
      <c r="I96" s="17">
        <f t="shared" si="45"/>
        <v>54856.810560696125</v>
      </c>
      <c r="J96" s="17">
        <v>56707.641000000003</v>
      </c>
      <c r="K96" s="17">
        <f t="shared" si="46"/>
        <v>54876.633381579864</v>
      </c>
      <c r="L96" s="17">
        <f t="shared" si="47"/>
        <v>19.822820883739041</v>
      </c>
      <c r="M96" s="17"/>
      <c r="N96" s="17">
        <v>55746.093000000001</v>
      </c>
      <c r="O96" s="17">
        <f t="shared" si="48"/>
        <v>53915.085381579862</v>
      </c>
      <c r="P96" s="17">
        <v>54816.832999999999</v>
      </c>
      <c r="Q96" s="17">
        <f t="shared" si="49"/>
        <v>53934.325560696125</v>
      </c>
      <c r="R96" s="17">
        <f t="shared" si="50"/>
        <v>19.24017911626288</v>
      </c>
      <c r="S96" s="17"/>
      <c r="T96" s="17">
        <v>55739.317999999999</v>
      </c>
      <c r="U96" s="17">
        <f t="shared" si="51"/>
        <v>54856.810560696125</v>
      </c>
      <c r="V96" s="17">
        <v>56698.241999999998</v>
      </c>
      <c r="W96" s="17">
        <f t="shared" si="52"/>
        <v>54867.234381579859</v>
      </c>
      <c r="X96" s="17">
        <f t="shared" si="53"/>
        <v>10.423820883734152</v>
      </c>
      <c r="Y96" s="17"/>
      <c r="Z96" s="17">
        <v>55746.093000000001</v>
      </c>
      <c r="AA96" s="17">
        <f t="shared" si="54"/>
        <v>53915.085381579862</v>
      </c>
      <c r="AB96" s="17">
        <v>54807.373</v>
      </c>
      <c r="AC96" s="17">
        <f t="shared" si="55"/>
        <v>53924.865560696126</v>
      </c>
      <c r="AD96" s="17">
        <f t="shared" si="56"/>
        <v>9.7801791162637528</v>
      </c>
    </row>
    <row r="97" spans="1:30" x14ac:dyDescent="0.2">
      <c r="A97" s="17"/>
      <c r="B97" s="17">
        <v>6145.4769999999999</v>
      </c>
      <c r="C97" s="17">
        <f t="shared" si="57"/>
        <v>882.5075012955341</v>
      </c>
      <c r="D97" s="17">
        <v>7093.9939999999997</v>
      </c>
      <c r="E97" s="17">
        <f t="shared" si="58"/>
        <v>1831.0095401615608</v>
      </c>
      <c r="F97" s="17">
        <v>5262.9690000000001</v>
      </c>
      <c r="G97" s="17"/>
      <c r="H97" s="17">
        <v>100750.274</v>
      </c>
      <c r="I97" s="17">
        <f t="shared" si="45"/>
        <v>99867.766560696124</v>
      </c>
      <c r="J97" s="17">
        <v>101718.658</v>
      </c>
      <c r="K97" s="17">
        <f t="shared" si="46"/>
        <v>99887.65038157985</v>
      </c>
      <c r="L97" s="17">
        <f t="shared" si="47"/>
        <v>19.883820883726003</v>
      </c>
      <c r="M97" s="17"/>
      <c r="N97" s="17">
        <v>110779.38800000001</v>
      </c>
      <c r="O97" s="17">
        <f t="shared" si="48"/>
        <v>108948.38038157986</v>
      </c>
      <c r="P97" s="17">
        <v>109850.03599999999</v>
      </c>
      <c r="Q97" s="17">
        <f t="shared" si="49"/>
        <v>108967.52856069611</v>
      </c>
      <c r="R97" s="17">
        <f t="shared" si="50"/>
        <v>19.148179116251413</v>
      </c>
      <c r="S97" s="17"/>
      <c r="T97" s="17">
        <v>100750.274</v>
      </c>
      <c r="U97" s="17">
        <f t="shared" si="51"/>
        <v>99867.766560696124</v>
      </c>
      <c r="V97" s="17">
        <v>101709.25900000001</v>
      </c>
      <c r="W97" s="17">
        <f t="shared" si="52"/>
        <v>99878.251381579859</v>
      </c>
      <c r="X97" s="17">
        <f t="shared" si="53"/>
        <v>10.484820883735665</v>
      </c>
      <c r="Y97" s="17"/>
      <c r="Z97" s="17">
        <v>110779.38800000001</v>
      </c>
      <c r="AA97" s="17">
        <f t="shared" si="54"/>
        <v>108948.38038157986</v>
      </c>
      <c r="AB97" s="17">
        <v>109840.545</v>
      </c>
      <c r="AC97" s="17">
        <f t="shared" si="55"/>
        <v>108958.03756069612</v>
      </c>
      <c r="AD97" s="17">
        <f t="shared" si="56"/>
        <v>9.6571791162568843</v>
      </c>
    </row>
    <row r="98" spans="1:30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x14ac:dyDescent="0.2">
      <c r="A99" s="17" t="s">
        <v>93</v>
      </c>
      <c r="B99" s="17"/>
      <c r="C99" s="17">
        <f>AVERAGE(C87:C97)</f>
        <v>882.50743930387569</v>
      </c>
      <c r="D99" s="17"/>
      <c r="E99" s="17">
        <f>AVERAGE(E87:E97)</f>
        <v>1831.0076184201412</v>
      </c>
      <c r="F99" s="17"/>
      <c r="G99" s="17"/>
      <c r="H99" s="17"/>
      <c r="I99" s="17"/>
      <c r="J99" s="17"/>
      <c r="K99" s="17"/>
      <c r="L99" s="17">
        <f>AVERAGE(L87:L97)</f>
        <v>19.678457247371625</v>
      </c>
      <c r="M99" s="17"/>
      <c r="N99" s="17"/>
      <c r="O99" s="17"/>
      <c r="P99" s="17"/>
      <c r="Q99" s="17"/>
      <c r="R99" s="17">
        <f>AVERAGE(R87:R97)</f>
        <v>19.381451843537267</v>
      </c>
      <c r="S99" s="17"/>
      <c r="T99" s="17"/>
      <c r="U99" s="17"/>
      <c r="V99" s="17"/>
      <c r="W99" s="17"/>
      <c r="X99" s="17">
        <f>AVERAGE(X87:X97)</f>
        <v>10.29000270191715</v>
      </c>
      <c r="Y99" s="17"/>
      <c r="Z99" s="17"/>
      <c r="AA99" s="17"/>
      <c r="AB99" s="17"/>
      <c r="AC99" s="17"/>
      <c r="AD99" s="17">
        <f>AVERAGE(AD87:AD97)</f>
        <v>9.9016336617198917</v>
      </c>
    </row>
    <row r="100" spans="1:30" x14ac:dyDescent="0.2">
      <c r="A100" s="17" t="s">
        <v>94</v>
      </c>
      <c r="B100" s="17"/>
      <c r="C100" s="17">
        <f>STDEV(C87:C97)</f>
        <v>2.7406785157532904E-4</v>
      </c>
      <c r="D100" s="17"/>
      <c r="E100" s="17">
        <f>STDEV(E87:E97)</f>
        <v>8.4961034020978408E-3</v>
      </c>
      <c r="F100" s="17"/>
      <c r="G100" s="17"/>
      <c r="H100" s="17"/>
      <c r="I100" s="17"/>
      <c r="J100" s="17"/>
      <c r="K100" s="17"/>
      <c r="L100" s="17">
        <f>STDEV(L87:L97)</f>
        <v>0.12049918898228129</v>
      </c>
      <c r="M100" s="17"/>
      <c r="N100" s="17"/>
      <c r="O100" s="17"/>
      <c r="P100" s="17"/>
      <c r="Q100" s="17"/>
      <c r="R100" s="17">
        <f>STDEV(R87:R97)</f>
        <v>0.12670445210284842</v>
      </c>
      <c r="S100" s="17"/>
      <c r="T100" s="17"/>
      <c r="U100" s="17"/>
      <c r="V100" s="17"/>
      <c r="W100" s="17"/>
      <c r="X100" s="17">
        <f>STDEV(X87:X97)</f>
        <v>0.11860170165959721</v>
      </c>
      <c r="Y100" s="17"/>
      <c r="Z100" s="17"/>
      <c r="AA100" s="17"/>
      <c r="AB100" s="17"/>
      <c r="AC100" s="17"/>
      <c r="AD100" s="17">
        <f>STDEV(AD87:AD97)</f>
        <v>0.13014174091283928</v>
      </c>
    </row>
    <row r="101" spans="1:30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30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30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30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30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30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30" x14ac:dyDescent="0.2">
      <c r="A107" s="17"/>
      <c r="B107" s="19" t="s">
        <v>108</v>
      </c>
      <c r="C107" s="19"/>
      <c r="D107" s="19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30" x14ac:dyDescent="0.2">
      <c r="A108" s="17"/>
      <c r="B108" s="17" t="s">
        <v>109</v>
      </c>
      <c r="C108" s="17" t="s">
        <v>110</v>
      </c>
      <c r="D108" s="17" t="s">
        <v>85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30" x14ac:dyDescent="0.2">
      <c r="A109" s="17"/>
      <c r="B109" s="17">
        <v>10646.27</v>
      </c>
      <c r="C109" s="17">
        <v>10651</v>
      </c>
      <c r="D109" s="17">
        <f>C109-B109</f>
        <v>4.7299999999995634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30" x14ac:dyDescent="0.2">
      <c r="B110" s="15">
        <v>15657.348</v>
      </c>
      <c r="C110" s="15">
        <v>15662.078</v>
      </c>
      <c r="D110" s="17">
        <f t="shared" ref="D110:D122" si="59">C110-B110</f>
        <v>4.7299999999995634</v>
      </c>
      <c r="P110" s="15"/>
    </row>
    <row r="111" spans="1:30" x14ac:dyDescent="0.2">
      <c r="B111" s="15">
        <v>20668.456999999999</v>
      </c>
      <c r="C111" s="15">
        <v>20673.187000000002</v>
      </c>
      <c r="D111" s="17">
        <f t="shared" si="59"/>
        <v>4.7300000000032014</v>
      </c>
      <c r="P111" s="15"/>
    </row>
    <row r="112" spans="1:30" x14ac:dyDescent="0.2">
      <c r="B112" s="15">
        <v>25679.534</v>
      </c>
      <c r="C112" s="15">
        <v>25684.264999999999</v>
      </c>
      <c r="D112" s="17">
        <f t="shared" si="59"/>
        <v>4.7309999999997672</v>
      </c>
      <c r="P112" s="15"/>
    </row>
    <row r="113" spans="2:16" x14ac:dyDescent="0.2">
      <c r="B113" s="15">
        <v>30690.643</v>
      </c>
      <c r="C113" s="15">
        <v>30695.373</v>
      </c>
      <c r="D113" s="17">
        <f t="shared" si="59"/>
        <v>4.7299999999995634</v>
      </c>
      <c r="P113" s="15"/>
    </row>
    <row r="114" spans="2:16" x14ac:dyDescent="0.2">
      <c r="B114" s="15">
        <v>35701.720999999998</v>
      </c>
      <c r="C114" s="15">
        <v>35706.481</v>
      </c>
      <c r="D114" s="17">
        <f t="shared" si="59"/>
        <v>4.7600000000020373</v>
      </c>
      <c r="P114" s="15"/>
    </row>
    <row r="115" spans="2:16" x14ac:dyDescent="0.2">
      <c r="B115" s="15">
        <v>40712.828999999998</v>
      </c>
      <c r="C115" s="15">
        <v>40717.559000000001</v>
      </c>
      <c r="D115" s="17">
        <f t="shared" si="59"/>
        <v>4.7300000000032014</v>
      </c>
      <c r="P115" s="15"/>
    </row>
    <row r="116" spans="2:16" x14ac:dyDescent="0.2">
      <c r="B116" s="15">
        <v>45723.906999999999</v>
      </c>
      <c r="C116" s="15">
        <v>45728.637000000002</v>
      </c>
      <c r="D116" s="17">
        <f t="shared" si="59"/>
        <v>4.7300000000032014</v>
      </c>
      <c r="P116" s="15"/>
    </row>
    <row r="117" spans="2:16" x14ac:dyDescent="0.2">
      <c r="B117" s="15">
        <v>50735.014999999999</v>
      </c>
      <c r="C117" s="15">
        <v>50739.745999999999</v>
      </c>
      <c r="D117" s="17">
        <f t="shared" si="59"/>
        <v>4.7309999999997672</v>
      </c>
    </row>
    <row r="118" spans="2:16" x14ac:dyDescent="0.2">
      <c r="B118" s="15">
        <v>55746.093000000001</v>
      </c>
      <c r="C118" s="15">
        <v>55750.822999999997</v>
      </c>
      <c r="D118" s="17">
        <f t="shared" si="59"/>
        <v>4.7299999999959255</v>
      </c>
    </row>
    <row r="119" spans="2:16" x14ac:dyDescent="0.2">
      <c r="B119" s="15">
        <v>100757.171</v>
      </c>
      <c r="C119" s="15">
        <v>100761.932</v>
      </c>
      <c r="D119" s="17">
        <f t="shared" si="59"/>
        <v>4.760999999998603</v>
      </c>
    </row>
    <row r="120" spans="2:16" x14ac:dyDescent="0.2">
      <c r="B120" s="15">
        <v>105768.28</v>
      </c>
      <c r="C120" s="15">
        <v>105773.01</v>
      </c>
      <c r="D120" s="17">
        <f t="shared" si="59"/>
        <v>4.7299999999959255</v>
      </c>
    </row>
    <row r="121" spans="2:16" x14ac:dyDescent="0.2">
      <c r="B121" s="15">
        <v>110779.38800000001</v>
      </c>
      <c r="C121" s="15">
        <v>110784.118</v>
      </c>
      <c r="D121" s="17">
        <f t="shared" si="59"/>
        <v>4.7299999999959255</v>
      </c>
    </row>
    <row r="122" spans="2:16" x14ac:dyDescent="0.2">
      <c r="B122" s="15">
        <v>115790.466</v>
      </c>
      <c r="C122" s="15">
        <v>115795.196</v>
      </c>
      <c r="D122" s="17">
        <f t="shared" si="59"/>
        <v>4.7299999999959255</v>
      </c>
    </row>
    <row r="124" spans="2:16" x14ac:dyDescent="0.2">
      <c r="D124" s="17">
        <f>AVERAGE(D109:D122)</f>
        <v>4.734499999999441</v>
      </c>
    </row>
    <row r="125" spans="2:16" x14ac:dyDescent="0.2">
      <c r="D125">
        <f>STDEV(D109:D122)</f>
        <v>1.1022703842891208E-2</v>
      </c>
    </row>
  </sheetData>
  <mergeCells count="76">
    <mergeCell ref="V63:X63"/>
    <mergeCell ref="Z63:AA63"/>
    <mergeCell ref="AB63:AD63"/>
    <mergeCell ref="Z19:AD19"/>
    <mergeCell ref="Z20:AA20"/>
    <mergeCell ref="AB20:AD20"/>
    <mergeCell ref="AB85:AD85"/>
    <mergeCell ref="B107:D107"/>
    <mergeCell ref="AB41:AD41"/>
    <mergeCell ref="T40:X40"/>
    <mergeCell ref="Z40:AD40"/>
    <mergeCell ref="N85:O85"/>
    <mergeCell ref="P85:R85"/>
    <mergeCell ref="T41:U41"/>
    <mergeCell ref="V41:X41"/>
    <mergeCell ref="Z41:AA41"/>
    <mergeCell ref="T62:X62"/>
    <mergeCell ref="Z62:AD62"/>
    <mergeCell ref="T63:U63"/>
    <mergeCell ref="T84:X84"/>
    <mergeCell ref="Z84:AD84"/>
    <mergeCell ref="T85:U85"/>
    <mergeCell ref="V85:X85"/>
    <mergeCell ref="Z85:AA85"/>
    <mergeCell ref="B85:C85"/>
    <mergeCell ref="D85:E85"/>
    <mergeCell ref="H85:I85"/>
    <mergeCell ref="J85:L85"/>
    <mergeCell ref="N63:O63"/>
    <mergeCell ref="P63:R63"/>
    <mergeCell ref="B82:E82"/>
    <mergeCell ref="B84:F84"/>
    <mergeCell ref="H84:L84"/>
    <mergeCell ref="N84:R84"/>
    <mergeCell ref="B63:C63"/>
    <mergeCell ref="D63:E63"/>
    <mergeCell ref="H63:I63"/>
    <mergeCell ref="J63:L63"/>
    <mergeCell ref="B38:E38"/>
    <mergeCell ref="B40:F40"/>
    <mergeCell ref="H40:L40"/>
    <mergeCell ref="N40:R40"/>
    <mergeCell ref="B41:C41"/>
    <mergeCell ref="D41:E41"/>
    <mergeCell ref="H41:I41"/>
    <mergeCell ref="J41:L41"/>
    <mergeCell ref="N41:O41"/>
    <mergeCell ref="P41:R41"/>
    <mergeCell ref="B60:E60"/>
    <mergeCell ref="B62:F62"/>
    <mergeCell ref="H62:L62"/>
    <mergeCell ref="N62:R62"/>
    <mergeCell ref="B2:E2"/>
    <mergeCell ref="B17:E17"/>
    <mergeCell ref="H4:L4"/>
    <mergeCell ref="N4:R4"/>
    <mergeCell ref="N19:R19"/>
    <mergeCell ref="H19:L19"/>
    <mergeCell ref="B19:F19"/>
    <mergeCell ref="B20:C20"/>
    <mergeCell ref="D20:E20"/>
    <mergeCell ref="H20:I20"/>
    <mergeCell ref="J20:L20"/>
    <mergeCell ref="N20:O20"/>
    <mergeCell ref="S5:T5"/>
    <mergeCell ref="B4:F4"/>
    <mergeCell ref="P20:R20"/>
    <mergeCell ref="B5:C5"/>
    <mergeCell ref="D5:E5"/>
    <mergeCell ref="H5:I5"/>
    <mergeCell ref="J5:L5"/>
    <mergeCell ref="N5:O5"/>
    <mergeCell ref="P5:R5"/>
    <mergeCell ref="T19:X19"/>
    <mergeCell ref="T20:U20"/>
    <mergeCell ref="V20:X2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01F4-0041-BE42-A74B-8AFA890C8454}">
  <dimension ref="A1:AD110"/>
  <sheetViews>
    <sheetView zoomScale="125" zoomScaleNormal="75" workbookViewId="0">
      <selection activeCell="J18" sqref="J18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4" max="4" width="15.33203125" customWidth="1"/>
    <col min="5" max="6" width="15.5" bestFit="1" customWidth="1"/>
    <col min="7" max="7" width="12.33203125" customWidth="1"/>
    <col min="8" max="8" width="13.33203125" bestFit="1" customWidth="1"/>
    <col min="9" max="9" width="12" bestFit="1" customWidth="1"/>
    <col min="10" max="10" width="11.5" bestFit="1" customWidth="1"/>
    <col min="11" max="11" width="11" bestFit="1" customWidth="1"/>
    <col min="12" max="12" width="16" bestFit="1" customWidth="1"/>
    <col min="13" max="13" width="14.1640625" customWidth="1"/>
    <col min="14" max="14" width="13.33203125" bestFit="1" customWidth="1"/>
    <col min="15" max="15" width="11" bestFit="1" customWidth="1"/>
    <col min="16" max="16" width="11.6640625" bestFit="1" customWidth="1"/>
    <col min="17" max="17" width="11" bestFit="1" customWidth="1"/>
    <col min="18" max="18" width="16" bestFit="1" customWidth="1"/>
    <col min="20" max="23" width="11.5" bestFit="1" customWidth="1"/>
    <col min="24" max="24" width="16" bestFit="1" customWidth="1"/>
    <col min="26" max="29" width="11.5" bestFit="1" customWidth="1"/>
    <col min="30" max="30" width="11" bestFit="1" customWidth="1"/>
  </cols>
  <sheetData>
    <row r="1" spans="1:30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21" thickBot="1" x14ac:dyDescent="0.3">
      <c r="A2" s="17"/>
      <c r="B2" s="20" t="s">
        <v>111</v>
      </c>
      <c r="C2" s="20"/>
      <c r="D2" s="20"/>
      <c r="E2" s="20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7" thickTop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x14ac:dyDescent="0.2">
      <c r="A4" s="17"/>
      <c r="B4" s="19" t="s">
        <v>92</v>
      </c>
      <c r="C4" s="19"/>
      <c r="D4" s="19"/>
      <c r="E4" s="19"/>
      <c r="F4" s="19"/>
      <c r="G4" s="17"/>
      <c r="H4" s="19" t="s">
        <v>105</v>
      </c>
      <c r="I4" s="19"/>
      <c r="J4" s="19"/>
      <c r="K4" s="19"/>
      <c r="L4" s="19"/>
      <c r="M4" s="17"/>
      <c r="N4" s="19" t="s">
        <v>90</v>
      </c>
      <c r="O4" s="19"/>
      <c r="P4" s="19"/>
      <c r="Q4" s="19"/>
      <c r="R4" s="19"/>
      <c r="S4" s="17"/>
      <c r="T4" s="19" t="s">
        <v>98</v>
      </c>
      <c r="U4" s="19"/>
      <c r="V4" s="19"/>
      <c r="W4" s="19"/>
      <c r="X4" s="19"/>
      <c r="Y4" s="14"/>
      <c r="Z4" s="18" t="s">
        <v>99</v>
      </c>
      <c r="AA4" s="18"/>
      <c r="AB4" s="18"/>
      <c r="AC4" s="18"/>
      <c r="AD4" s="18"/>
    </row>
    <row r="5" spans="1:30" x14ac:dyDescent="0.2">
      <c r="A5" s="17"/>
      <c r="B5" s="19" t="s">
        <v>80</v>
      </c>
      <c r="C5" s="19"/>
      <c r="D5" s="19" t="s">
        <v>81</v>
      </c>
      <c r="E5" s="19"/>
      <c r="F5" s="17" t="s">
        <v>82</v>
      </c>
      <c r="G5" s="17"/>
      <c r="H5" s="19" t="s">
        <v>80</v>
      </c>
      <c r="I5" s="19"/>
      <c r="J5" s="19" t="s">
        <v>81</v>
      </c>
      <c r="K5" s="19"/>
      <c r="L5" s="19"/>
      <c r="M5" s="16"/>
      <c r="N5" s="19" t="s">
        <v>81</v>
      </c>
      <c r="O5" s="19"/>
      <c r="P5" s="19" t="s">
        <v>80</v>
      </c>
      <c r="Q5" s="19"/>
      <c r="R5" s="19"/>
      <c r="S5" s="17"/>
      <c r="T5" s="19" t="s">
        <v>80</v>
      </c>
      <c r="U5" s="19"/>
      <c r="V5" s="19" t="s">
        <v>81</v>
      </c>
      <c r="W5" s="19"/>
      <c r="X5" s="19"/>
      <c r="Y5" s="14"/>
      <c r="Z5" s="19" t="s">
        <v>81</v>
      </c>
      <c r="AA5" s="19"/>
      <c r="AB5" s="19" t="s">
        <v>80</v>
      </c>
      <c r="AC5" s="19"/>
      <c r="AD5" s="19"/>
    </row>
    <row r="6" spans="1:30" x14ac:dyDescent="0.2">
      <c r="A6" s="17"/>
      <c r="B6" s="16" t="s">
        <v>84</v>
      </c>
      <c r="C6" s="16" t="s">
        <v>85</v>
      </c>
      <c r="D6" s="16" t="s">
        <v>84</v>
      </c>
      <c r="E6" s="16" t="s">
        <v>85</v>
      </c>
      <c r="F6" s="16" t="s">
        <v>84</v>
      </c>
      <c r="G6" s="16"/>
      <c r="H6" s="16" t="s">
        <v>86</v>
      </c>
      <c r="I6" s="16" t="s">
        <v>87</v>
      </c>
      <c r="J6" s="16" t="s">
        <v>86</v>
      </c>
      <c r="K6" s="16" t="s">
        <v>89</v>
      </c>
      <c r="L6" s="16" t="s">
        <v>88</v>
      </c>
      <c r="M6" s="16"/>
      <c r="N6" s="16" t="s">
        <v>86</v>
      </c>
      <c r="O6" s="16" t="s">
        <v>87</v>
      </c>
      <c r="P6" s="16" t="s">
        <v>86</v>
      </c>
      <c r="Q6" s="16" t="s">
        <v>89</v>
      </c>
      <c r="R6" s="16" t="s">
        <v>91</v>
      </c>
      <c r="S6" s="16"/>
      <c r="T6" s="16" t="s">
        <v>86</v>
      </c>
      <c r="U6" s="16" t="s">
        <v>87</v>
      </c>
      <c r="V6" s="16" t="s">
        <v>86</v>
      </c>
      <c r="W6" s="16" t="s">
        <v>89</v>
      </c>
      <c r="X6" s="16" t="s">
        <v>88</v>
      </c>
      <c r="Y6" s="14"/>
      <c r="Z6" s="16" t="s">
        <v>86</v>
      </c>
      <c r="AA6" s="16" t="s">
        <v>87</v>
      </c>
      <c r="AB6" s="16" t="s">
        <v>86</v>
      </c>
      <c r="AC6" s="16" t="s">
        <v>89</v>
      </c>
      <c r="AD6" s="16" t="s">
        <v>91</v>
      </c>
    </row>
    <row r="7" spans="1:30" x14ac:dyDescent="0.2">
      <c r="A7" s="17"/>
      <c r="B7" s="17">
        <v>3706.6039999999998</v>
      </c>
      <c r="C7" s="17">
        <f>B7-F7</f>
        <v>2518.6039999999998</v>
      </c>
      <c r="D7" s="17">
        <v>3689.0250000000001</v>
      </c>
      <c r="E7" s="17">
        <f>D7-F7</f>
        <v>2501.0250000000001</v>
      </c>
      <c r="F7" s="17">
        <v>1188</v>
      </c>
      <c r="G7" s="17"/>
      <c r="H7" s="17">
        <v>10692.565000000001</v>
      </c>
      <c r="I7" s="17">
        <f>H7-C$19</f>
        <v>8174.1823995372106</v>
      </c>
      <c r="J7" s="17">
        <v>10728.485000000001</v>
      </c>
      <c r="K7" s="17">
        <f>J7-E$19</f>
        <v>8227.6806216901532</v>
      </c>
      <c r="L7" s="17">
        <f>K7-I7</f>
        <v>53.498222152942617</v>
      </c>
      <c r="M7" s="17"/>
      <c r="N7" s="17">
        <v>10715.637000000001</v>
      </c>
      <c r="O7" s="17">
        <f>N7-E$19</f>
        <v>8214.8326216901532</v>
      </c>
      <c r="P7" s="17">
        <v>10752.777</v>
      </c>
      <c r="Q7" s="17">
        <f>P7-C$19</f>
        <v>8234.3943995372101</v>
      </c>
      <c r="R7" s="17">
        <f>Q7-O7</f>
        <v>19.561777847056874</v>
      </c>
      <c r="S7" s="17"/>
      <c r="T7" s="17">
        <v>10642.12</v>
      </c>
      <c r="U7" s="17">
        <f>T7-$C$19</f>
        <v>8123.7373995372109</v>
      </c>
      <c r="V7" s="17">
        <v>10643.249</v>
      </c>
      <c r="W7" s="17">
        <f>V7-$E$19</f>
        <v>8142.4446216901524</v>
      </c>
      <c r="X7" s="17">
        <f>W7-U7</f>
        <v>18.70722215294154</v>
      </c>
      <c r="Y7" s="14"/>
      <c r="Z7" s="17">
        <v>10659.698</v>
      </c>
      <c r="AA7" s="17">
        <f>Z7-$E$19</f>
        <v>8158.8936216901529</v>
      </c>
      <c r="AB7" s="17">
        <v>10678.741</v>
      </c>
      <c r="AC7" s="17">
        <f>AB7-C$19</f>
        <v>8160.3583995372101</v>
      </c>
      <c r="AD7" s="17">
        <f>AC7-AA7</f>
        <v>1.4647778470571211</v>
      </c>
    </row>
    <row r="8" spans="1:30" x14ac:dyDescent="0.2">
      <c r="A8" s="17"/>
      <c r="B8" s="17">
        <v>4118.0720000000001</v>
      </c>
      <c r="C8" s="17">
        <f>B8-F8</f>
        <v>2518.0720000000001</v>
      </c>
      <c r="D8" s="17">
        <v>4100.4939999999997</v>
      </c>
      <c r="E8" s="17">
        <f>D8-F8</f>
        <v>2500.4939999999997</v>
      </c>
      <c r="F8" s="17">
        <v>1600</v>
      </c>
      <c r="G8" s="17"/>
      <c r="H8" s="17">
        <v>15703.978999999999</v>
      </c>
      <c r="I8" s="17">
        <f t="shared" ref="I8:I17" si="0">H8-C$19</f>
        <v>13185.596399537209</v>
      </c>
      <c r="J8" s="17">
        <v>15739.897999999999</v>
      </c>
      <c r="K8" s="17">
        <f t="shared" ref="K8:K17" si="1">J8-E$19</f>
        <v>13239.093621690152</v>
      </c>
      <c r="L8" s="17">
        <f t="shared" ref="L8:L17" si="2">K8-I8</f>
        <v>53.497222152942413</v>
      </c>
      <c r="M8" s="17"/>
      <c r="N8" s="17">
        <v>15727.569</v>
      </c>
      <c r="O8" s="17">
        <f t="shared" ref="O8:O17" si="3">N8-E$19</f>
        <v>13226.764621690152</v>
      </c>
      <c r="P8" s="17">
        <v>15764.678</v>
      </c>
      <c r="Q8" s="17">
        <f t="shared" ref="Q8:Q17" si="4">P8-C$19</f>
        <v>13246.29539953721</v>
      </c>
      <c r="R8" s="17">
        <f t="shared" ref="R8:R17" si="5">Q8-O8</f>
        <v>19.530777847057834</v>
      </c>
      <c r="S8" s="17"/>
      <c r="T8" s="17">
        <v>15653.106</v>
      </c>
      <c r="U8" s="17">
        <f t="shared" ref="U8:U17" si="6">T8-$C$19</f>
        <v>13134.72339953721</v>
      </c>
      <c r="V8" s="17">
        <v>15654.266</v>
      </c>
      <c r="W8" s="17">
        <f t="shared" ref="W8:W17" si="7">V8-$E$19</f>
        <v>13153.461621690152</v>
      </c>
      <c r="X8" s="17">
        <f t="shared" ref="X8:X17" si="8">W8-U8</f>
        <v>18.738222152942399</v>
      </c>
      <c r="Y8" s="14"/>
      <c r="Z8" s="17">
        <v>15670.806</v>
      </c>
      <c r="AA8" s="17">
        <f t="shared" ref="AA8:AA17" si="9">Z8-$E$19</f>
        <v>13170.001621690153</v>
      </c>
      <c r="AB8" s="17">
        <v>15689.849</v>
      </c>
      <c r="AC8" s="17">
        <f t="shared" ref="AC8:AC17" si="10">AB8-C$19</f>
        <v>13171.46639953721</v>
      </c>
      <c r="AD8" s="17">
        <f t="shared" ref="AD8:AD17" si="11">AC8-AA8</f>
        <v>1.4647778470571211</v>
      </c>
    </row>
    <row r="9" spans="1:30" x14ac:dyDescent="0.2">
      <c r="A9" s="17"/>
      <c r="B9" s="17">
        <v>4529.51</v>
      </c>
      <c r="C9" s="17">
        <f>B9-F9</f>
        <v>2518.5100000000002</v>
      </c>
      <c r="D9" s="17">
        <v>4511.9319999999998</v>
      </c>
      <c r="E9" s="17">
        <f>D9-F9</f>
        <v>2500.9319999999998</v>
      </c>
      <c r="F9" s="17">
        <v>2011</v>
      </c>
      <c r="G9" s="17"/>
      <c r="H9" s="17">
        <v>20715.331999999999</v>
      </c>
      <c r="I9" s="17">
        <f t="shared" si="0"/>
        <v>18196.949399537207</v>
      </c>
      <c r="J9" s="17">
        <v>20751.312000000002</v>
      </c>
      <c r="K9" s="17">
        <f t="shared" si="1"/>
        <v>18250.507621690154</v>
      </c>
      <c r="L9" s="17">
        <f t="shared" si="2"/>
        <v>53.558222152947565</v>
      </c>
      <c r="M9" s="17"/>
      <c r="N9" s="17">
        <v>20739.471000000001</v>
      </c>
      <c r="O9" s="17">
        <f t="shared" si="3"/>
        <v>18238.666621690154</v>
      </c>
      <c r="P9" s="17">
        <v>20776.580000000002</v>
      </c>
      <c r="Q9" s="17">
        <f t="shared" si="4"/>
        <v>18258.19739953721</v>
      </c>
      <c r="R9" s="17">
        <f t="shared" si="5"/>
        <v>19.530777847056015</v>
      </c>
      <c r="S9" s="17"/>
      <c r="T9" s="17">
        <v>20664.093000000001</v>
      </c>
      <c r="U9" s="17">
        <f t="shared" si="6"/>
        <v>18145.710399537209</v>
      </c>
      <c r="V9" s="17">
        <v>20665.282999999999</v>
      </c>
      <c r="W9" s="17">
        <f t="shared" si="7"/>
        <v>18164.478621690152</v>
      </c>
      <c r="X9" s="17">
        <f t="shared" si="8"/>
        <v>18.768222152943054</v>
      </c>
      <c r="Y9" s="14"/>
      <c r="Z9" s="17">
        <v>20681.915000000001</v>
      </c>
      <c r="AA9" s="17">
        <f t="shared" si="9"/>
        <v>18181.110621690153</v>
      </c>
      <c r="AB9" s="17">
        <v>20700.927</v>
      </c>
      <c r="AC9" s="17">
        <f t="shared" si="10"/>
        <v>18182.544399537208</v>
      </c>
      <c r="AD9" s="17">
        <f t="shared" si="11"/>
        <v>1.4337778470544436</v>
      </c>
    </row>
    <row r="10" spans="1:30" x14ac:dyDescent="0.2">
      <c r="A10" s="17"/>
      <c r="B10" s="17">
        <v>4940.9790000000003</v>
      </c>
      <c r="C10" s="17">
        <f>AVERAGE(C7:C9)</f>
        <v>2518.3953333333334</v>
      </c>
      <c r="D10" s="17">
        <v>4923.3999999999996</v>
      </c>
      <c r="E10" s="17">
        <f>AVERAGE(E7:E9)</f>
        <v>2500.817</v>
      </c>
      <c r="F10" s="17">
        <v>2422</v>
      </c>
      <c r="G10" s="17"/>
      <c r="H10" s="17">
        <v>25726.715</v>
      </c>
      <c r="I10" s="17">
        <f t="shared" si="0"/>
        <v>23208.332399537208</v>
      </c>
      <c r="J10" s="17">
        <v>25762.756000000001</v>
      </c>
      <c r="K10" s="17">
        <f t="shared" si="1"/>
        <v>23261.951621690154</v>
      </c>
      <c r="L10" s="17">
        <f t="shared" si="2"/>
        <v>53.61922215294544</v>
      </c>
      <c r="M10" s="17"/>
      <c r="N10" s="17">
        <v>25751.402999999998</v>
      </c>
      <c r="O10" s="17">
        <f t="shared" si="3"/>
        <v>23250.598621690151</v>
      </c>
      <c r="P10" s="17">
        <v>25788.452000000001</v>
      </c>
      <c r="Q10" s="17">
        <f t="shared" si="4"/>
        <v>23270.069399537209</v>
      </c>
      <c r="R10" s="17">
        <f t="shared" si="5"/>
        <v>19.470777847058343</v>
      </c>
      <c r="S10" s="17"/>
      <c r="T10" s="17">
        <v>25675.079000000002</v>
      </c>
      <c r="U10" s="17">
        <f t="shared" si="6"/>
        <v>23156.69639953721</v>
      </c>
      <c r="V10" s="17">
        <v>25676.3</v>
      </c>
      <c r="W10" s="17">
        <f t="shared" si="7"/>
        <v>23175.495621690152</v>
      </c>
      <c r="X10" s="17">
        <f t="shared" si="8"/>
        <v>18.799222152942093</v>
      </c>
      <c r="Y10" s="14"/>
      <c r="Z10" s="17">
        <v>25693.023000000001</v>
      </c>
      <c r="AA10" s="17">
        <f t="shared" si="9"/>
        <v>23192.218621690154</v>
      </c>
      <c r="AB10" s="17">
        <v>25712.005000000001</v>
      </c>
      <c r="AC10" s="17">
        <f t="shared" si="10"/>
        <v>23193.622399537209</v>
      </c>
      <c r="AD10" s="17">
        <f t="shared" si="11"/>
        <v>1.4037778470556077</v>
      </c>
    </row>
    <row r="11" spans="1:30" x14ac:dyDescent="0.2">
      <c r="A11" s="17"/>
      <c r="B11" s="17">
        <v>5352.4470000000001</v>
      </c>
      <c r="C11" s="17">
        <f t="shared" ref="C11:C17" si="12">AVERAGE(C8:C10)</f>
        <v>2518.3257777777781</v>
      </c>
      <c r="D11" s="17">
        <v>5334.8689999999997</v>
      </c>
      <c r="E11" s="17">
        <f t="shared" ref="E11:E17" si="13">AVERAGE(E8:E10)</f>
        <v>2500.7476666666666</v>
      </c>
      <c r="F11" s="17">
        <v>2834</v>
      </c>
      <c r="G11" s="17"/>
      <c r="H11" s="17">
        <v>30738.098000000002</v>
      </c>
      <c r="I11" s="17">
        <f t="shared" si="0"/>
        <v>28219.71539953721</v>
      </c>
      <c r="J11" s="17">
        <v>30774.138999999999</v>
      </c>
      <c r="K11" s="17">
        <f t="shared" si="1"/>
        <v>28273.334621690152</v>
      </c>
      <c r="L11" s="17">
        <f t="shared" si="2"/>
        <v>53.619222152941802</v>
      </c>
      <c r="M11" s="17"/>
      <c r="N11" s="17">
        <v>30763.335999999999</v>
      </c>
      <c r="O11" s="17">
        <f t="shared" si="3"/>
        <v>28262.531621690152</v>
      </c>
      <c r="P11" s="17">
        <v>30800.323</v>
      </c>
      <c r="Q11" s="17">
        <f t="shared" si="4"/>
        <v>28281.940399537209</v>
      </c>
      <c r="R11" s="17">
        <f t="shared" si="5"/>
        <v>19.408777847056626</v>
      </c>
      <c r="S11" s="17"/>
      <c r="T11" s="17">
        <v>30686.064999999999</v>
      </c>
      <c r="U11" s="17">
        <f t="shared" si="6"/>
        <v>28167.682399537207</v>
      </c>
      <c r="V11" s="17">
        <v>30687.315999999999</v>
      </c>
      <c r="W11" s="17">
        <f t="shared" si="7"/>
        <v>28186.511621690152</v>
      </c>
      <c r="X11" s="17">
        <f t="shared" si="8"/>
        <v>18.829222152944567</v>
      </c>
      <c r="Y11" s="14"/>
      <c r="Z11" s="17">
        <v>30704.132000000001</v>
      </c>
      <c r="AA11" s="17">
        <f t="shared" si="9"/>
        <v>28203.327621690154</v>
      </c>
      <c r="AB11" s="17">
        <v>30723.052</v>
      </c>
      <c r="AC11" s="17">
        <f t="shared" si="10"/>
        <v>28204.669399537208</v>
      </c>
      <c r="AD11" s="17">
        <f t="shared" si="11"/>
        <v>1.3417778470538906</v>
      </c>
    </row>
    <row r="12" spans="1:30" x14ac:dyDescent="0.2">
      <c r="A12" s="17"/>
      <c r="B12" s="17">
        <v>5763.9160000000002</v>
      </c>
      <c r="C12" s="17">
        <f t="shared" si="12"/>
        <v>2518.4103703703709</v>
      </c>
      <c r="D12" s="17">
        <v>5746.3680000000004</v>
      </c>
      <c r="E12" s="17">
        <f t="shared" si="13"/>
        <v>2500.8322222222218</v>
      </c>
      <c r="F12" s="17">
        <v>3245</v>
      </c>
      <c r="G12" s="17"/>
      <c r="H12" s="17">
        <v>35749.481</v>
      </c>
      <c r="I12" s="17">
        <f t="shared" si="0"/>
        <v>33231.098399537208</v>
      </c>
      <c r="J12" s="17">
        <v>35785.582999999999</v>
      </c>
      <c r="K12" s="17">
        <f t="shared" si="1"/>
        <v>33284.778621690151</v>
      </c>
      <c r="L12" s="17">
        <f t="shared" si="2"/>
        <v>53.680222152943315</v>
      </c>
      <c r="M12" s="17"/>
      <c r="N12" s="17">
        <v>35775.237999999998</v>
      </c>
      <c r="O12" s="17">
        <f t="shared" si="3"/>
        <v>33274.43362169015</v>
      </c>
      <c r="P12" s="17">
        <v>35812.224999999999</v>
      </c>
      <c r="Q12" s="17">
        <f t="shared" si="4"/>
        <v>33293.842399537207</v>
      </c>
      <c r="R12" s="17">
        <f t="shared" si="5"/>
        <v>19.408777847056626</v>
      </c>
      <c r="S12" s="17"/>
      <c r="T12" s="17">
        <v>35697.021000000001</v>
      </c>
      <c r="U12" s="17">
        <f t="shared" si="6"/>
        <v>33178.638399537209</v>
      </c>
      <c r="V12" s="17">
        <v>35698.303</v>
      </c>
      <c r="W12" s="17">
        <f t="shared" si="7"/>
        <v>33197.498621690153</v>
      </c>
      <c r="X12" s="17">
        <f t="shared" si="8"/>
        <v>18.860222152943606</v>
      </c>
      <c r="Y12" s="14"/>
      <c r="Z12" s="17">
        <v>35715.209000000003</v>
      </c>
      <c r="AA12" s="17">
        <f t="shared" si="9"/>
        <v>33214.404621690155</v>
      </c>
      <c r="AB12" s="17">
        <v>35734.129999999997</v>
      </c>
      <c r="AC12" s="17">
        <f t="shared" si="10"/>
        <v>33215.747399537206</v>
      </c>
      <c r="AD12" s="17">
        <f t="shared" si="11"/>
        <v>1.3427778470504563</v>
      </c>
    </row>
    <row r="13" spans="1:30" x14ac:dyDescent="0.2">
      <c r="A13" s="17"/>
      <c r="B13" s="17">
        <v>6175.384</v>
      </c>
      <c r="C13" s="17">
        <f t="shared" si="12"/>
        <v>2518.3771604938279</v>
      </c>
      <c r="D13" s="17">
        <v>6157.8360000000002</v>
      </c>
      <c r="E13" s="17">
        <f t="shared" si="13"/>
        <v>2500.7989629629628</v>
      </c>
      <c r="F13" s="17">
        <v>3657</v>
      </c>
      <c r="G13" s="17"/>
      <c r="H13" s="17">
        <v>40760.864000000001</v>
      </c>
      <c r="I13" s="17">
        <f t="shared" si="0"/>
        <v>38242.48139953721</v>
      </c>
      <c r="J13" s="17">
        <v>40796.997000000003</v>
      </c>
      <c r="K13" s="17">
        <f t="shared" si="1"/>
        <v>38296.192621690156</v>
      </c>
      <c r="L13" s="17">
        <f t="shared" si="2"/>
        <v>53.711222152945993</v>
      </c>
      <c r="M13" s="17"/>
      <c r="N13" s="17">
        <v>40787.17</v>
      </c>
      <c r="O13" s="17">
        <f t="shared" si="3"/>
        <v>38286.365621690151</v>
      </c>
      <c r="P13" s="17">
        <v>40824.095999999998</v>
      </c>
      <c r="Q13" s="17">
        <f t="shared" si="4"/>
        <v>38305.713399537206</v>
      </c>
      <c r="R13" s="17">
        <f t="shared" si="5"/>
        <v>19.347777847055113</v>
      </c>
      <c r="S13" s="17"/>
      <c r="T13" s="17">
        <v>40708.006999999998</v>
      </c>
      <c r="U13" s="17">
        <f t="shared" si="6"/>
        <v>38189.624399537206</v>
      </c>
      <c r="V13" s="17">
        <v>40709.32</v>
      </c>
      <c r="W13" s="17">
        <f t="shared" si="7"/>
        <v>38208.515621690152</v>
      </c>
      <c r="X13" s="17">
        <f t="shared" si="8"/>
        <v>18.891222152946284</v>
      </c>
      <c r="Y13" s="14"/>
      <c r="Z13" s="17">
        <v>40726.317999999999</v>
      </c>
      <c r="AA13" s="17">
        <f t="shared" si="9"/>
        <v>38225.513621690152</v>
      </c>
      <c r="AB13" s="17">
        <v>40745.207999999999</v>
      </c>
      <c r="AC13" s="17">
        <f t="shared" si="10"/>
        <v>38226.825399537207</v>
      </c>
      <c r="AD13" s="17">
        <f t="shared" si="11"/>
        <v>1.3117778470550547</v>
      </c>
    </row>
    <row r="14" spans="1:30" x14ac:dyDescent="0.2">
      <c r="A14" s="17"/>
      <c r="B14" s="17">
        <v>6586.8530000000001</v>
      </c>
      <c r="C14" s="17">
        <f t="shared" si="12"/>
        <v>2518.3711028806592</v>
      </c>
      <c r="D14" s="17">
        <v>6569.3050000000003</v>
      </c>
      <c r="E14" s="17">
        <f t="shared" si="13"/>
        <v>2500.7929506172836</v>
      </c>
      <c r="F14" s="17">
        <v>4068</v>
      </c>
      <c r="G14" s="17"/>
      <c r="H14" s="17">
        <v>45772.247000000003</v>
      </c>
      <c r="I14" s="17">
        <f t="shared" si="0"/>
        <v>43253.864399537211</v>
      </c>
      <c r="J14" s="17">
        <v>45808.41</v>
      </c>
      <c r="K14" s="17">
        <f t="shared" si="1"/>
        <v>43307.605621690156</v>
      </c>
      <c r="L14" s="17">
        <f t="shared" si="2"/>
        <v>53.741222152944829</v>
      </c>
      <c r="M14" s="17"/>
      <c r="N14" s="17">
        <v>45799.072</v>
      </c>
      <c r="O14" s="17">
        <f t="shared" si="3"/>
        <v>43298.267621690153</v>
      </c>
      <c r="P14" s="17">
        <v>45835.968000000001</v>
      </c>
      <c r="Q14" s="17">
        <f t="shared" si="4"/>
        <v>43317.585399537209</v>
      </c>
      <c r="R14" s="17">
        <f t="shared" si="5"/>
        <v>19.317777847056277</v>
      </c>
      <c r="S14" s="17"/>
      <c r="T14" s="17">
        <v>45718.993999999999</v>
      </c>
      <c r="U14" s="17">
        <f t="shared" si="6"/>
        <v>43200.611399537207</v>
      </c>
      <c r="V14" s="17">
        <v>45720.336000000003</v>
      </c>
      <c r="W14" s="17">
        <f t="shared" si="7"/>
        <v>43219.531621690156</v>
      </c>
      <c r="X14" s="17">
        <f t="shared" si="8"/>
        <v>18.920222152948554</v>
      </c>
      <c r="Y14" s="14"/>
      <c r="Z14" s="17">
        <v>45737.425999999999</v>
      </c>
      <c r="AA14" s="17">
        <f t="shared" si="9"/>
        <v>43236.621621690152</v>
      </c>
      <c r="AB14" s="17">
        <v>45756.286</v>
      </c>
      <c r="AC14" s="17">
        <f t="shared" si="10"/>
        <v>43237.903399537208</v>
      </c>
      <c r="AD14" s="17">
        <f t="shared" si="11"/>
        <v>1.2817778470562189</v>
      </c>
    </row>
    <row r="15" spans="1:30" x14ac:dyDescent="0.2">
      <c r="A15" s="17"/>
      <c r="B15" s="17">
        <v>6998.3209999999999</v>
      </c>
      <c r="C15" s="17">
        <f t="shared" si="12"/>
        <v>2518.3862112482861</v>
      </c>
      <c r="D15" s="17">
        <v>6980.7730000000001</v>
      </c>
      <c r="E15" s="17">
        <f t="shared" si="13"/>
        <v>2500.8080452674894</v>
      </c>
      <c r="F15" s="17">
        <v>4480</v>
      </c>
      <c r="G15" s="17"/>
      <c r="H15" s="17">
        <v>50783.63</v>
      </c>
      <c r="I15" s="17">
        <f t="shared" si="0"/>
        <v>48265.247399537206</v>
      </c>
      <c r="J15" s="17">
        <v>50819.824000000001</v>
      </c>
      <c r="K15" s="17">
        <f t="shared" si="1"/>
        <v>48319.019621690153</v>
      </c>
      <c r="L15" s="17">
        <f t="shared" si="2"/>
        <v>53.772222152947506</v>
      </c>
      <c r="M15" s="17"/>
      <c r="N15" s="17">
        <v>50811.004000000001</v>
      </c>
      <c r="O15" s="17">
        <f t="shared" si="3"/>
        <v>48310.199621690153</v>
      </c>
      <c r="P15" s="17">
        <v>50847.868999999999</v>
      </c>
      <c r="Q15" s="17">
        <f t="shared" si="4"/>
        <v>48329.486399537207</v>
      </c>
      <c r="R15" s="17">
        <f t="shared" si="5"/>
        <v>19.2867778470536</v>
      </c>
      <c r="S15" s="17"/>
      <c r="T15" s="17">
        <v>50729.98</v>
      </c>
      <c r="U15" s="17">
        <f t="shared" si="6"/>
        <v>48211.597399537211</v>
      </c>
      <c r="V15" s="17">
        <v>50731.353000000003</v>
      </c>
      <c r="W15" s="17">
        <f t="shared" si="7"/>
        <v>48230.548621690155</v>
      </c>
      <c r="X15" s="17">
        <f t="shared" si="8"/>
        <v>18.951222152943956</v>
      </c>
      <c r="Y15" s="14"/>
      <c r="Z15" s="17">
        <v>50748.535000000003</v>
      </c>
      <c r="AA15" s="17">
        <f t="shared" si="9"/>
        <v>48247.730621690156</v>
      </c>
      <c r="AB15" s="17">
        <v>50767.364000000001</v>
      </c>
      <c r="AC15" s="17">
        <f t="shared" si="10"/>
        <v>48248.98139953721</v>
      </c>
      <c r="AD15" s="17">
        <f t="shared" si="11"/>
        <v>1.2507778470535413</v>
      </c>
    </row>
    <row r="16" spans="1:30" x14ac:dyDescent="0.2">
      <c r="A16" s="17"/>
      <c r="B16" s="17">
        <v>7409.79</v>
      </c>
      <c r="C16" s="17">
        <f t="shared" si="12"/>
        <v>2518.3781582075912</v>
      </c>
      <c r="D16" s="17">
        <v>7392.2420000000002</v>
      </c>
      <c r="E16" s="17">
        <f t="shared" si="13"/>
        <v>2500.7999862825786</v>
      </c>
      <c r="F16" s="17">
        <v>4891</v>
      </c>
      <c r="G16" s="17"/>
      <c r="H16" s="17">
        <v>55794.982000000004</v>
      </c>
      <c r="I16" s="17">
        <f t="shared" si="0"/>
        <v>53276.599399537212</v>
      </c>
      <c r="J16" s="17">
        <v>55831.237000000001</v>
      </c>
      <c r="K16" s="17">
        <f t="shared" si="1"/>
        <v>53330.432621690154</v>
      </c>
      <c r="L16" s="17">
        <f t="shared" si="2"/>
        <v>53.833222152941744</v>
      </c>
      <c r="M16" s="17"/>
      <c r="N16" s="17">
        <v>55822.906000000003</v>
      </c>
      <c r="O16" s="17">
        <f t="shared" si="3"/>
        <v>53322.101621690155</v>
      </c>
      <c r="P16" s="17">
        <v>55859.741000000002</v>
      </c>
      <c r="Q16" s="17">
        <f t="shared" si="4"/>
        <v>53341.35839953721</v>
      </c>
      <c r="R16" s="17">
        <f t="shared" si="5"/>
        <v>19.256777847054764</v>
      </c>
      <c r="S16" s="17"/>
      <c r="T16" s="17">
        <v>55740.936000000002</v>
      </c>
      <c r="U16" s="17">
        <f t="shared" si="6"/>
        <v>53222.55339953721</v>
      </c>
      <c r="V16" s="17">
        <v>55742.37</v>
      </c>
      <c r="W16" s="17">
        <f t="shared" si="7"/>
        <v>53241.565621690155</v>
      </c>
      <c r="X16" s="17">
        <f t="shared" si="8"/>
        <v>19.012222152945469</v>
      </c>
      <c r="Y16" s="14"/>
      <c r="Z16" s="17">
        <v>55759.642999999996</v>
      </c>
      <c r="AA16" s="17">
        <f t="shared" si="9"/>
        <v>53258.838621690149</v>
      </c>
      <c r="AB16" s="17">
        <v>55778.442000000003</v>
      </c>
      <c r="AC16" s="17">
        <f t="shared" si="10"/>
        <v>53260.059399537211</v>
      </c>
      <c r="AD16" s="17">
        <f t="shared" si="11"/>
        <v>1.2207778470619814</v>
      </c>
    </row>
    <row r="17" spans="1:30" x14ac:dyDescent="0.2">
      <c r="A17" s="17"/>
      <c r="B17" s="17">
        <v>7821.2579999999998</v>
      </c>
      <c r="C17" s="17">
        <f t="shared" si="12"/>
        <v>2518.3784907788454</v>
      </c>
      <c r="D17" s="17">
        <v>7803.71</v>
      </c>
      <c r="E17" s="17">
        <f t="shared" si="13"/>
        <v>2500.8003273891172</v>
      </c>
      <c r="F17" s="17">
        <v>5303</v>
      </c>
      <c r="G17" s="17"/>
      <c r="H17" s="17">
        <v>100806.36500000001</v>
      </c>
      <c r="I17" s="17">
        <f t="shared" si="0"/>
        <v>98287.982399537213</v>
      </c>
      <c r="J17" s="17">
        <v>100842.651</v>
      </c>
      <c r="K17" s="17">
        <f t="shared" si="1"/>
        <v>98341.846621690143</v>
      </c>
      <c r="L17" s="17">
        <f t="shared" si="2"/>
        <v>53.864222152929869</v>
      </c>
      <c r="M17" s="17"/>
      <c r="N17" s="17">
        <v>100834.838</v>
      </c>
      <c r="O17" s="17">
        <f t="shared" si="3"/>
        <v>98334.033621690149</v>
      </c>
      <c r="P17" s="17">
        <v>100871.643</v>
      </c>
      <c r="Q17" s="17">
        <f t="shared" si="4"/>
        <v>98353.260399537205</v>
      </c>
      <c r="R17" s="17">
        <f t="shared" si="5"/>
        <v>19.226777847055928</v>
      </c>
      <c r="S17" s="17"/>
      <c r="T17" s="17">
        <v>100751.92200000001</v>
      </c>
      <c r="U17" s="17">
        <f t="shared" si="6"/>
        <v>98233.539399537214</v>
      </c>
      <c r="V17" s="17">
        <v>100753.387</v>
      </c>
      <c r="W17" s="17">
        <f t="shared" si="7"/>
        <v>98252.582621690148</v>
      </c>
      <c r="X17" s="17">
        <f t="shared" si="8"/>
        <v>19.043222152933595</v>
      </c>
      <c r="Y17" s="14"/>
      <c r="Z17" s="17">
        <v>100770.751</v>
      </c>
      <c r="AA17" s="17">
        <f t="shared" si="9"/>
        <v>98269.946621690149</v>
      </c>
      <c r="AB17" s="17">
        <v>100789.489</v>
      </c>
      <c r="AC17" s="17">
        <f t="shared" si="10"/>
        <v>98271.10639953721</v>
      </c>
      <c r="AD17" s="17">
        <f t="shared" si="11"/>
        <v>1.159777847060468</v>
      </c>
    </row>
    <row r="18" spans="1:30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4"/>
      <c r="Z18" s="17"/>
      <c r="AA18" s="17"/>
      <c r="AB18" s="17"/>
      <c r="AC18" s="17"/>
      <c r="AD18" s="17"/>
    </row>
    <row r="19" spans="1:30" x14ac:dyDescent="0.2">
      <c r="A19" s="17" t="s">
        <v>93</v>
      </c>
      <c r="B19" s="17"/>
      <c r="C19" s="17">
        <f>AVERAGE(C7:C17)</f>
        <v>2518.3826004627904</v>
      </c>
      <c r="D19" s="17"/>
      <c r="E19" s="17">
        <f>AVERAGE(E7:E17)</f>
        <v>2500.8043783098474</v>
      </c>
      <c r="F19" s="17"/>
      <c r="G19" s="17"/>
      <c r="H19" s="17"/>
      <c r="I19" s="17"/>
      <c r="J19" s="17"/>
      <c r="K19" s="17"/>
      <c r="L19" s="17">
        <f>AVERAGE(L7:L17)</f>
        <v>53.672222152943007</v>
      </c>
      <c r="M19" s="17"/>
      <c r="N19" s="17"/>
      <c r="O19" s="17"/>
      <c r="P19" s="17"/>
      <c r="Q19" s="17"/>
      <c r="R19" s="17">
        <f>AVERAGE(R7:R17)</f>
        <v>19.395232392510728</v>
      </c>
      <c r="S19" s="17"/>
      <c r="T19" s="17"/>
      <c r="U19" s="17"/>
      <c r="V19" s="17"/>
      <c r="W19" s="17"/>
      <c r="X19" s="17">
        <f>AVERAGE(X7:X17)</f>
        <v>18.86549488021592</v>
      </c>
      <c r="Y19" s="14"/>
      <c r="Z19" s="17"/>
      <c r="AA19" s="17"/>
      <c r="AB19" s="17"/>
      <c r="AC19" s="17"/>
      <c r="AD19" s="17">
        <f>AVERAGE(AD7:AD17)</f>
        <v>1.3342323925105368</v>
      </c>
    </row>
    <row r="20" spans="1:30" x14ac:dyDescent="0.2">
      <c r="A20" s="17" t="s">
        <v>94</v>
      </c>
      <c r="B20" s="17"/>
      <c r="C20" s="17">
        <f>STDEV(C7:C17)</f>
        <v>0.12887769570298616</v>
      </c>
      <c r="D20" s="17"/>
      <c r="E20" s="17">
        <f>STDEV(E7:E17)</f>
        <v>0.12870733730360642</v>
      </c>
      <c r="F20" s="17"/>
      <c r="G20" s="17"/>
      <c r="H20" s="17"/>
      <c r="I20" s="17"/>
      <c r="J20" s="17"/>
      <c r="K20" s="17"/>
      <c r="L20" s="17">
        <f>STDEV(L7:L17)</f>
        <v>0.1259547537789312</v>
      </c>
      <c r="M20" s="17"/>
      <c r="N20" s="17"/>
      <c r="O20" s="17"/>
      <c r="P20" s="17"/>
      <c r="Q20" s="17"/>
      <c r="R20" s="17">
        <f>STDEV(R7:R17)</f>
        <v>0.11752307317069113</v>
      </c>
      <c r="S20" s="17"/>
      <c r="T20" s="17"/>
      <c r="U20" s="17"/>
      <c r="V20" s="17"/>
      <c r="W20" s="17"/>
      <c r="X20" s="17">
        <f>STDEV(X7:X17)</f>
        <v>0.10980354357538237</v>
      </c>
      <c r="Y20" s="14"/>
      <c r="Z20" s="17"/>
      <c r="AA20" s="17"/>
      <c r="AB20" s="17"/>
      <c r="AC20" s="17"/>
      <c r="AD20" s="17">
        <f>STDEV(AD7:AD17)</f>
        <v>0.10123572851041046</v>
      </c>
    </row>
    <row r="21" spans="1:3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">
      <c r="A23" s="17"/>
      <c r="B23" s="20" t="s">
        <v>112</v>
      </c>
      <c r="C23" s="20"/>
      <c r="D23" s="20"/>
      <c r="E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7" thickTop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7"/>
      <c r="B25" s="19" t="s">
        <v>92</v>
      </c>
      <c r="C25" s="19"/>
      <c r="D25" s="19"/>
      <c r="E25" s="19"/>
      <c r="F25" s="19"/>
      <c r="G25" s="17"/>
      <c r="H25" s="19" t="s">
        <v>105</v>
      </c>
      <c r="I25" s="19"/>
      <c r="J25" s="19"/>
      <c r="K25" s="19"/>
      <c r="L25" s="19"/>
      <c r="M25" s="17"/>
      <c r="N25" s="19" t="s">
        <v>90</v>
      </c>
      <c r="O25" s="19"/>
      <c r="P25" s="19"/>
      <c r="Q25" s="19"/>
      <c r="R25" s="19"/>
      <c r="S25" s="17"/>
      <c r="T25" s="19" t="s">
        <v>98</v>
      </c>
      <c r="U25" s="19"/>
      <c r="V25" s="19"/>
      <c r="W25" s="19"/>
      <c r="X25" s="19"/>
      <c r="Z25" s="18" t="s">
        <v>99</v>
      </c>
      <c r="AA25" s="18"/>
      <c r="AB25" s="18"/>
      <c r="AC25" s="18"/>
      <c r="AD25" s="18"/>
    </row>
    <row r="26" spans="1:30" x14ac:dyDescent="0.2">
      <c r="A26" s="17"/>
      <c r="B26" s="19" t="s">
        <v>80</v>
      </c>
      <c r="C26" s="19"/>
      <c r="D26" s="19" t="s">
        <v>81</v>
      </c>
      <c r="E26" s="19"/>
      <c r="F26" s="17" t="s">
        <v>82</v>
      </c>
      <c r="G26" s="17"/>
      <c r="H26" s="19" t="s">
        <v>80</v>
      </c>
      <c r="I26" s="19"/>
      <c r="J26" s="19" t="s">
        <v>81</v>
      </c>
      <c r="K26" s="19"/>
      <c r="L26" s="19"/>
      <c r="M26" s="16"/>
      <c r="N26" s="19" t="s">
        <v>81</v>
      </c>
      <c r="O26" s="19"/>
      <c r="P26" s="19" t="s">
        <v>80</v>
      </c>
      <c r="Q26" s="19"/>
      <c r="R26" s="19"/>
      <c r="S26" s="17"/>
      <c r="T26" s="19" t="s">
        <v>80</v>
      </c>
      <c r="U26" s="19"/>
      <c r="V26" s="19" t="s">
        <v>81</v>
      </c>
      <c r="W26" s="19"/>
      <c r="X26" s="19"/>
      <c r="Y26" s="16"/>
      <c r="Z26" s="19" t="s">
        <v>81</v>
      </c>
      <c r="AA26" s="19"/>
      <c r="AB26" s="19" t="s">
        <v>80</v>
      </c>
      <c r="AC26" s="19"/>
      <c r="AD26" s="19"/>
    </row>
    <row r="27" spans="1:30" x14ac:dyDescent="0.2">
      <c r="A27" s="17"/>
      <c r="B27" s="16" t="s">
        <v>84</v>
      </c>
      <c r="C27" s="16" t="s">
        <v>85</v>
      </c>
      <c r="D27" s="16" t="s">
        <v>84</v>
      </c>
      <c r="E27" s="16" t="s">
        <v>85</v>
      </c>
      <c r="F27" s="16" t="s">
        <v>84</v>
      </c>
      <c r="G27" s="16"/>
      <c r="H27" s="16" t="s">
        <v>86</v>
      </c>
      <c r="I27" s="16" t="s">
        <v>87</v>
      </c>
      <c r="J27" s="16" t="s">
        <v>86</v>
      </c>
      <c r="K27" s="16" t="s">
        <v>89</v>
      </c>
      <c r="L27" s="16" t="s">
        <v>88</v>
      </c>
      <c r="M27" s="16"/>
      <c r="N27" s="16" t="s">
        <v>86</v>
      </c>
      <c r="O27" s="16" t="s">
        <v>87</v>
      </c>
      <c r="P27" s="16" t="s">
        <v>86</v>
      </c>
      <c r="Q27" s="16" t="s">
        <v>89</v>
      </c>
      <c r="R27" s="16" t="s">
        <v>91</v>
      </c>
      <c r="S27" s="17"/>
      <c r="T27" s="16" t="s">
        <v>86</v>
      </c>
      <c r="U27" s="16" t="s">
        <v>87</v>
      </c>
      <c r="V27" s="16" t="s">
        <v>86</v>
      </c>
      <c r="W27" s="16" t="s">
        <v>89</v>
      </c>
      <c r="X27" s="16" t="s">
        <v>88</v>
      </c>
      <c r="Y27" s="16"/>
      <c r="Z27" s="16" t="s">
        <v>86</v>
      </c>
      <c r="AA27" s="16" t="s">
        <v>87</v>
      </c>
      <c r="AB27" s="16" t="s">
        <v>86</v>
      </c>
      <c r="AC27" s="16" t="s">
        <v>89</v>
      </c>
      <c r="AD27" s="16" t="s">
        <v>91</v>
      </c>
    </row>
    <row r="28" spans="1:30" x14ac:dyDescent="0.2">
      <c r="A28" s="17"/>
      <c r="B28" s="17">
        <v>3821.9290000000001</v>
      </c>
      <c r="C28" s="17">
        <f>B28-F28</f>
        <v>2658.3249999999998</v>
      </c>
      <c r="D28" s="17">
        <v>3820.2510000000002</v>
      </c>
      <c r="E28" s="17">
        <f>D28-F28</f>
        <v>2656.6469999999999</v>
      </c>
      <c r="F28" s="17">
        <v>1163.604</v>
      </c>
      <c r="G28" s="17"/>
      <c r="H28" s="17">
        <v>10643.127</v>
      </c>
      <c r="I28" s="17">
        <f>H28-C$40</f>
        <v>7984.8019999999997</v>
      </c>
      <c r="J28" s="17">
        <v>10660.98</v>
      </c>
      <c r="K28" s="17">
        <f>J28-E$40</f>
        <v>8004.3333385431824</v>
      </c>
      <c r="L28" s="17">
        <f>K28-I28</f>
        <v>19.531338543182756</v>
      </c>
      <c r="M28" s="17"/>
      <c r="N28" s="17">
        <v>10668.029</v>
      </c>
      <c r="O28" s="17">
        <f t="shared" ref="O28:O38" si="14">N28-E$40</f>
        <v>8011.3823385431833</v>
      </c>
      <c r="P28" s="17">
        <v>10689.3</v>
      </c>
      <c r="Q28" s="17">
        <f t="shared" ref="Q28:Q38" si="15">P28-C$40</f>
        <v>8030.9749999999985</v>
      </c>
      <c r="R28" s="17">
        <f>Q28-O28</f>
        <v>19.592661456815222</v>
      </c>
      <c r="S28" s="17"/>
      <c r="T28" s="17">
        <v>10643.127</v>
      </c>
      <c r="U28" s="17">
        <f>T28-$C$40</f>
        <v>7984.8019999999997</v>
      </c>
      <c r="V28" s="17">
        <v>10651.55</v>
      </c>
      <c r="W28" s="17">
        <f>V28-$E$40</f>
        <v>7994.9033385431821</v>
      </c>
      <c r="X28" s="17">
        <f>W28-U28</f>
        <v>10.101338543182464</v>
      </c>
      <c r="Y28" s="17"/>
      <c r="Z28" s="17">
        <v>10668.029</v>
      </c>
      <c r="AA28" s="17">
        <f>Z28-E$40</f>
        <v>8011.3823385431833</v>
      </c>
      <c r="AB28" s="17">
        <v>10679.808999999999</v>
      </c>
      <c r="AC28" s="17">
        <f>AB28-C$40</f>
        <v>8021.4839999999986</v>
      </c>
      <c r="AD28" s="17">
        <f>AC28-AA28</f>
        <v>10.101661456815236</v>
      </c>
    </row>
    <row r="29" spans="1:30" x14ac:dyDescent="0.2">
      <c r="A29" s="17"/>
      <c r="B29" s="17">
        <v>4233.3980000000001</v>
      </c>
      <c r="C29" s="17">
        <f>B29-F29</f>
        <v>2658.3249999999998</v>
      </c>
      <c r="D29" s="17">
        <v>4231.7190000000001</v>
      </c>
      <c r="E29" s="17">
        <f>D29-F29</f>
        <v>2656.6459999999997</v>
      </c>
      <c r="F29" s="17">
        <v>1575.0730000000001</v>
      </c>
      <c r="G29" s="17"/>
      <c r="H29" s="17">
        <v>15654.112999999999</v>
      </c>
      <c r="I29" s="17">
        <f t="shared" ref="I29:I38" si="16">H29-C$40</f>
        <v>12995.787999999999</v>
      </c>
      <c r="J29" s="17">
        <v>15671.966</v>
      </c>
      <c r="K29" s="17">
        <f t="shared" ref="K29:K38" si="17">J29-E$40</f>
        <v>13015.319338543184</v>
      </c>
      <c r="L29" s="17">
        <f t="shared" ref="L29:L38" si="18">K29-I29</f>
        <v>19.531338543185484</v>
      </c>
      <c r="M29" s="17"/>
      <c r="N29" s="17">
        <v>15679.168</v>
      </c>
      <c r="O29" s="17">
        <f t="shared" si="14"/>
        <v>13022.521338543182</v>
      </c>
      <c r="P29" s="17">
        <v>15700.378000000001</v>
      </c>
      <c r="Q29" s="17">
        <f t="shared" si="15"/>
        <v>13042.053</v>
      </c>
      <c r="R29" s="17">
        <f t="shared" ref="R29:R38" si="19">Q29-O29</f>
        <v>19.531661456818256</v>
      </c>
      <c r="S29" s="17"/>
      <c r="T29" s="17">
        <v>15654.112999999999</v>
      </c>
      <c r="U29" s="17">
        <f t="shared" ref="U29:U38" si="20">T29-$C$40</f>
        <v>12995.787999999999</v>
      </c>
      <c r="V29" s="17">
        <v>15662.566999999999</v>
      </c>
      <c r="W29" s="17">
        <f t="shared" ref="W29:W38" si="21">V29-$E$40</f>
        <v>13005.920338543183</v>
      </c>
      <c r="X29" s="17">
        <f t="shared" ref="X29:X38" si="22">W29-U29</f>
        <v>10.132338543184233</v>
      </c>
      <c r="Y29" s="17"/>
      <c r="Z29" s="17">
        <v>15679.168</v>
      </c>
      <c r="AA29" s="17">
        <f t="shared" ref="AA29:AA38" si="23">Z29-E$40</f>
        <v>13022.521338543182</v>
      </c>
      <c r="AB29" s="17">
        <v>15690.887000000001</v>
      </c>
      <c r="AC29" s="17">
        <f>AB29-C$40</f>
        <v>13032.562</v>
      </c>
      <c r="AD29" s="17">
        <f t="shared" ref="AD29:AD38" si="24">AC29-AA29</f>
        <v>10.04066145681827</v>
      </c>
    </row>
    <row r="30" spans="1:30" x14ac:dyDescent="0.2">
      <c r="A30" s="17"/>
      <c r="B30" s="17">
        <v>4644.866</v>
      </c>
      <c r="C30" s="17">
        <f>B30-F30</f>
        <v>2658.3249999999998</v>
      </c>
      <c r="D30" s="17">
        <v>4643.1880000000001</v>
      </c>
      <c r="E30" s="17">
        <f>D30-F30</f>
        <v>2656.6469999999999</v>
      </c>
      <c r="F30" s="17">
        <v>1986.5409999999999</v>
      </c>
      <c r="G30" s="17"/>
      <c r="H30" s="17">
        <v>20665.099999999999</v>
      </c>
      <c r="I30" s="17">
        <f t="shared" si="16"/>
        <v>18006.774999999998</v>
      </c>
      <c r="J30" s="17">
        <v>20682.983</v>
      </c>
      <c r="K30" s="17">
        <f t="shared" si="17"/>
        <v>18026.336338543184</v>
      </c>
      <c r="L30" s="17">
        <f t="shared" si="18"/>
        <v>19.561338543186139</v>
      </c>
      <c r="M30" s="17"/>
      <c r="N30" s="17">
        <v>20690.245999999999</v>
      </c>
      <c r="O30" s="17">
        <f t="shared" si="14"/>
        <v>18033.599338543183</v>
      </c>
      <c r="P30" s="17">
        <v>20711.455999999998</v>
      </c>
      <c r="Q30" s="17">
        <f t="shared" si="15"/>
        <v>18053.130999999998</v>
      </c>
      <c r="R30" s="17">
        <f t="shared" si="19"/>
        <v>19.531661456814618</v>
      </c>
      <c r="S30" s="17"/>
      <c r="T30" s="17">
        <v>20665.099999999999</v>
      </c>
      <c r="U30" s="17">
        <f t="shared" si="20"/>
        <v>18006.774999999998</v>
      </c>
      <c r="V30" s="17">
        <v>20673.582999999999</v>
      </c>
      <c r="W30" s="17">
        <f t="shared" si="21"/>
        <v>18016.936338543183</v>
      </c>
      <c r="X30" s="17">
        <f t="shared" si="22"/>
        <v>10.161338543184684</v>
      </c>
      <c r="Y30" s="17"/>
      <c r="Z30" s="17">
        <v>20690.245999999999</v>
      </c>
      <c r="AA30" s="17">
        <f t="shared" si="23"/>
        <v>18033.599338543183</v>
      </c>
      <c r="AB30" s="17">
        <v>20701.965</v>
      </c>
      <c r="AC30" s="17">
        <f t="shared" ref="AC30:AC38" si="25">AB30-C$40</f>
        <v>18043.64</v>
      </c>
      <c r="AD30" s="17">
        <f t="shared" si="24"/>
        <v>10.040661456816451</v>
      </c>
    </row>
    <row r="31" spans="1:30" x14ac:dyDescent="0.2">
      <c r="A31" s="17"/>
      <c r="B31" s="17">
        <v>5056.335</v>
      </c>
      <c r="C31" s="17">
        <f>AVERAGE(C28:C30)</f>
        <v>2658.3249999999998</v>
      </c>
      <c r="D31" s="17">
        <v>5054.6559999999999</v>
      </c>
      <c r="E31" s="17">
        <f>AVERAGE(E28:E30)</f>
        <v>2656.6466666666665</v>
      </c>
      <c r="F31" s="17">
        <v>2398.0100000000002</v>
      </c>
      <c r="G31" s="17"/>
      <c r="H31" s="17">
        <v>25676.085999999999</v>
      </c>
      <c r="I31" s="17">
        <f t="shared" si="16"/>
        <v>23017.760999999999</v>
      </c>
      <c r="J31" s="17">
        <v>25694</v>
      </c>
      <c r="K31" s="17">
        <f t="shared" si="17"/>
        <v>23037.353338543184</v>
      </c>
      <c r="L31" s="17">
        <f t="shared" si="18"/>
        <v>19.592338543185178</v>
      </c>
      <c r="M31" s="17"/>
      <c r="N31" s="17">
        <v>25701.353999999999</v>
      </c>
      <c r="O31" s="17">
        <f t="shared" si="14"/>
        <v>23044.707338543183</v>
      </c>
      <c r="P31" s="17">
        <v>25722.503000000001</v>
      </c>
      <c r="Q31" s="17">
        <f t="shared" si="15"/>
        <v>23064.178</v>
      </c>
      <c r="R31" s="17">
        <f t="shared" si="19"/>
        <v>19.470661456816742</v>
      </c>
      <c r="S31" s="17"/>
      <c r="T31" s="17">
        <v>25676.085999999999</v>
      </c>
      <c r="U31" s="17">
        <f t="shared" si="20"/>
        <v>23017.760999999999</v>
      </c>
      <c r="V31" s="17">
        <v>25684.6</v>
      </c>
      <c r="W31" s="17">
        <f t="shared" si="21"/>
        <v>23027.953338543182</v>
      </c>
      <c r="X31" s="17">
        <f t="shared" si="22"/>
        <v>10.192338543183723</v>
      </c>
      <c r="Y31" s="17"/>
      <c r="Z31" s="17">
        <v>25701.353999999999</v>
      </c>
      <c r="AA31" s="17">
        <f t="shared" si="23"/>
        <v>23044.707338543183</v>
      </c>
      <c r="AB31" s="17">
        <v>25713.043000000001</v>
      </c>
      <c r="AC31" s="17">
        <f t="shared" si="25"/>
        <v>23054.718000000001</v>
      </c>
      <c r="AD31" s="17">
        <f t="shared" si="24"/>
        <v>10.010661456817616</v>
      </c>
    </row>
    <row r="32" spans="1:30" x14ac:dyDescent="0.2">
      <c r="A32" s="17"/>
      <c r="B32" s="17">
        <v>5467.8029999999999</v>
      </c>
      <c r="C32" s="17">
        <f t="shared" ref="C32:C38" si="26">AVERAGE(C29:C31)</f>
        <v>2658.3249999999998</v>
      </c>
      <c r="D32" s="17">
        <v>5466.1559999999999</v>
      </c>
      <c r="E32" s="17">
        <f t="shared" ref="E32:E38" si="27">AVERAGE(E29:E31)</f>
        <v>2656.6465555555556</v>
      </c>
      <c r="F32" s="17">
        <v>2809.4780000000001</v>
      </c>
      <c r="G32" s="17"/>
      <c r="H32" s="17">
        <v>30687.072</v>
      </c>
      <c r="I32" s="17">
        <f t="shared" si="16"/>
        <v>28028.746999999999</v>
      </c>
      <c r="J32" s="17">
        <v>30705.017</v>
      </c>
      <c r="K32" s="17">
        <f t="shared" si="17"/>
        <v>28048.370338543184</v>
      </c>
      <c r="L32" s="17">
        <f t="shared" si="18"/>
        <v>19.623338543184218</v>
      </c>
      <c r="M32" s="17"/>
      <c r="N32" s="17">
        <v>30712.463</v>
      </c>
      <c r="O32" s="17">
        <f t="shared" si="14"/>
        <v>28055.816338543184</v>
      </c>
      <c r="P32" s="17">
        <v>30733.580999999998</v>
      </c>
      <c r="Q32" s="17">
        <f t="shared" si="15"/>
        <v>28075.255999999998</v>
      </c>
      <c r="R32" s="17">
        <f t="shared" si="19"/>
        <v>19.439661456814065</v>
      </c>
      <c r="S32" s="17"/>
      <c r="T32" s="17">
        <v>30687.072</v>
      </c>
      <c r="U32" s="17">
        <f t="shared" si="20"/>
        <v>28028.746999999999</v>
      </c>
      <c r="V32" s="17">
        <v>30695.616999999998</v>
      </c>
      <c r="W32" s="17">
        <f t="shared" si="21"/>
        <v>28038.970338543182</v>
      </c>
      <c r="X32" s="17">
        <f t="shared" si="22"/>
        <v>10.223338543182763</v>
      </c>
      <c r="Y32" s="17"/>
      <c r="Z32" s="17">
        <v>30712.463</v>
      </c>
      <c r="AA32" s="17">
        <f t="shared" si="23"/>
        <v>28055.816338543184</v>
      </c>
      <c r="AB32" s="17">
        <v>30724.120999999999</v>
      </c>
      <c r="AC32" s="17">
        <f t="shared" si="25"/>
        <v>28065.795999999998</v>
      </c>
      <c r="AD32" s="17">
        <f t="shared" si="24"/>
        <v>9.979661456814938</v>
      </c>
    </row>
    <row r="33" spans="1:30" x14ac:dyDescent="0.2">
      <c r="A33" s="17"/>
      <c r="B33" s="17">
        <v>5879.2719999999999</v>
      </c>
      <c r="C33" s="17">
        <f t="shared" si="26"/>
        <v>2658.3249999999998</v>
      </c>
      <c r="D33" s="17">
        <v>5877.5929999999998</v>
      </c>
      <c r="E33" s="17">
        <f t="shared" si="27"/>
        <v>2656.6467407407404</v>
      </c>
      <c r="F33" s="17">
        <v>3220.9470000000001</v>
      </c>
      <c r="G33" s="17"/>
      <c r="H33" s="17">
        <v>35698.027999999998</v>
      </c>
      <c r="I33" s="17">
        <f t="shared" si="16"/>
        <v>33039.703000000001</v>
      </c>
      <c r="J33" s="17">
        <v>35716.033000000003</v>
      </c>
      <c r="K33" s="17">
        <f t="shared" si="17"/>
        <v>33059.386338543183</v>
      </c>
      <c r="L33" s="17">
        <f t="shared" si="18"/>
        <v>19.68333854318189</v>
      </c>
      <c r="M33" s="17"/>
      <c r="N33" s="17">
        <v>35723.571000000004</v>
      </c>
      <c r="O33" s="17">
        <f t="shared" si="14"/>
        <v>33066.924338543184</v>
      </c>
      <c r="P33" s="17">
        <v>35744.659</v>
      </c>
      <c r="Q33" s="17">
        <f t="shared" si="15"/>
        <v>33086.334000000003</v>
      </c>
      <c r="R33" s="17">
        <f t="shared" si="19"/>
        <v>19.409661456818867</v>
      </c>
      <c r="S33" s="17"/>
      <c r="T33" s="17">
        <v>35698.027999999998</v>
      </c>
      <c r="U33" s="17">
        <f t="shared" si="20"/>
        <v>33039.703000000001</v>
      </c>
      <c r="V33" s="17">
        <v>35706.633999999998</v>
      </c>
      <c r="W33" s="17">
        <f t="shared" si="21"/>
        <v>33049.987338543178</v>
      </c>
      <c r="X33" s="17">
        <f t="shared" si="22"/>
        <v>10.284338543177</v>
      </c>
      <c r="Y33" s="17"/>
      <c r="Z33" s="17">
        <v>35723.571000000004</v>
      </c>
      <c r="AA33" s="17">
        <f t="shared" si="23"/>
        <v>33066.924338543184</v>
      </c>
      <c r="AB33" s="17">
        <v>35735.167999999998</v>
      </c>
      <c r="AC33" s="17">
        <f t="shared" si="25"/>
        <v>33076.843000000001</v>
      </c>
      <c r="AD33" s="17">
        <f t="shared" si="24"/>
        <v>9.9186614568170626</v>
      </c>
    </row>
    <row r="34" spans="1:30" x14ac:dyDescent="0.2">
      <c r="A34" s="17"/>
      <c r="B34" s="17">
        <v>6290.74</v>
      </c>
      <c r="C34" s="17">
        <f t="shared" si="26"/>
        <v>2658.3249999999998</v>
      </c>
      <c r="D34" s="17">
        <v>6289.0619999999999</v>
      </c>
      <c r="E34" s="17">
        <f t="shared" si="27"/>
        <v>2656.6466543209876</v>
      </c>
      <c r="F34" s="17">
        <v>3632.415</v>
      </c>
      <c r="G34" s="17"/>
      <c r="H34" s="17">
        <v>40709.014000000003</v>
      </c>
      <c r="I34" s="17">
        <f t="shared" si="16"/>
        <v>38050.689000000006</v>
      </c>
      <c r="J34" s="17">
        <v>40727.050000000003</v>
      </c>
      <c r="K34" s="17">
        <f t="shared" si="17"/>
        <v>38070.403338543183</v>
      </c>
      <c r="L34" s="17">
        <f t="shared" si="18"/>
        <v>19.714338543177291</v>
      </c>
      <c r="M34" s="17"/>
      <c r="N34" s="17">
        <v>40734.648999999998</v>
      </c>
      <c r="O34" s="17">
        <f t="shared" si="14"/>
        <v>38078.002338543178</v>
      </c>
      <c r="P34" s="17">
        <v>40755.705999999998</v>
      </c>
      <c r="Q34" s="17">
        <f t="shared" si="15"/>
        <v>38097.381000000001</v>
      </c>
      <c r="R34" s="17">
        <f t="shared" si="19"/>
        <v>19.378661456823465</v>
      </c>
      <c r="S34" s="17"/>
      <c r="T34" s="17">
        <v>40709.014000000003</v>
      </c>
      <c r="U34" s="17">
        <f t="shared" si="20"/>
        <v>38050.689000000006</v>
      </c>
      <c r="V34" s="17">
        <v>40717.650999999998</v>
      </c>
      <c r="W34" s="17">
        <f t="shared" si="21"/>
        <v>38061.004338543178</v>
      </c>
      <c r="X34" s="17">
        <f t="shared" si="22"/>
        <v>10.315338543172402</v>
      </c>
      <c r="Y34" s="17"/>
      <c r="Z34" s="17">
        <v>40734.648999999998</v>
      </c>
      <c r="AA34" s="17">
        <f t="shared" si="23"/>
        <v>38078.002338543178</v>
      </c>
      <c r="AB34" s="17">
        <v>40746.245999999999</v>
      </c>
      <c r="AC34" s="17">
        <f t="shared" si="25"/>
        <v>38087.921000000002</v>
      </c>
      <c r="AD34" s="17">
        <f t="shared" si="24"/>
        <v>9.9186614568243385</v>
      </c>
    </row>
    <row r="35" spans="1:30" x14ac:dyDescent="0.2">
      <c r="A35" s="17"/>
      <c r="B35" s="17">
        <v>7113.6769999999997</v>
      </c>
      <c r="C35" s="17">
        <f t="shared" si="26"/>
        <v>2658.3249999999998</v>
      </c>
      <c r="D35" s="17">
        <v>6700.5609999999997</v>
      </c>
      <c r="E35" s="17">
        <f t="shared" si="27"/>
        <v>2656.646650205761</v>
      </c>
      <c r="F35" s="17">
        <v>4043.884</v>
      </c>
      <c r="G35" s="17"/>
      <c r="H35" s="17">
        <v>45720.000999999997</v>
      </c>
      <c r="I35" s="17">
        <f t="shared" si="16"/>
        <v>43061.675999999999</v>
      </c>
      <c r="J35" s="17">
        <v>45738.036999999997</v>
      </c>
      <c r="K35" s="17">
        <f t="shared" si="17"/>
        <v>43081.390338543177</v>
      </c>
      <c r="L35" s="17">
        <f t="shared" si="18"/>
        <v>19.714338543177291</v>
      </c>
      <c r="M35" s="17"/>
      <c r="N35" s="17">
        <v>45745.758000000002</v>
      </c>
      <c r="O35" s="17">
        <f t="shared" si="14"/>
        <v>43089.111338543182</v>
      </c>
      <c r="P35" s="17">
        <v>45766.784</v>
      </c>
      <c r="Q35" s="17">
        <f t="shared" si="15"/>
        <v>43108.459000000003</v>
      </c>
      <c r="R35" s="17">
        <f t="shared" si="19"/>
        <v>19.347661456820788</v>
      </c>
      <c r="S35" s="17"/>
      <c r="T35" s="17">
        <v>45720.000999999997</v>
      </c>
      <c r="U35" s="17">
        <f t="shared" si="20"/>
        <v>43061.675999999999</v>
      </c>
      <c r="V35" s="17">
        <v>45728.667999999998</v>
      </c>
      <c r="W35" s="17">
        <f t="shared" si="21"/>
        <v>43072.021338543178</v>
      </c>
      <c r="X35" s="17">
        <f t="shared" si="22"/>
        <v>10.345338543178514</v>
      </c>
      <c r="Y35" s="17"/>
      <c r="Z35" s="17">
        <v>45745.758000000002</v>
      </c>
      <c r="AA35" s="17">
        <f t="shared" si="23"/>
        <v>43089.111338543182</v>
      </c>
      <c r="AB35" s="17">
        <v>45757.292999999998</v>
      </c>
      <c r="AC35" s="17">
        <f t="shared" si="25"/>
        <v>43098.968000000001</v>
      </c>
      <c r="AD35" s="17">
        <f t="shared" si="24"/>
        <v>9.8566614568189834</v>
      </c>
    </row>
    <row r="36" spans="1:30" x14ac:dyDescent="0.2">
      <c r="A36" s="17"/>
      <c r="B36" s="17">
        <v>7525.1459999999997</v>
      </c>
      <c r="C36" s="17">
        <f t="shared" si="26"/>
        <v>2658.3249999999998</v>
      </c>
      <c r="D36" s="17">
        <v>7112.03</v>
      </c>
      <c r="E36" s="17">
        <f t="shared" si="27"/>
        <v>2656.6466817558298</v>
      </c>
      <c r="F36" s="17">
        <v>4455.3519999999999</v>
      </c>
      <c r="G36" s="17"/>
      <c r="H36" s="17">
        <v>50730.957000000002</v>
      </c>
      <c r="I36" s="17">
        <f t="shared" si="16"/>
        <v>48072.632000000005</v>
      </c>
      <c r="J36" s="17">
        <v>50749.053</v>
      </c>
      <c r="K36" s="17">
        <f t="shared" si="17"/>
        <v>48092.40633854318</v>
      </c>
      <c r="L36" s="17">
        <f t="shared" si="18"/>
        <v>19.774338543174963</v>
      </c>
      <c r="M36" s="17"/>
      <c r="N36" s="17">
        <v>50756.866000000002</v>
      </c>
      <c r="O36" s="17">
        <f t="shared" si="14"/>
        <v>48100.219338543182</v>
      </c>
      <c r="P36" s="17">
        <v>50777.832000000002</v>
      </c>
      <c r="Q36" s="17">
        <f t="shared" si="15"/>
        <v>48119.507000000005</v>
      </c>
      <c r="R36" s="17">
        <f t="shared" si="19"/>
        <v>19.287661456823116</v>
      </c>
      <c r="S36" s="17"/>
      <c r="T36" s="17">
        <v>50730.957000000002</v>
      </c>
      <c r="U36" s="17">
        <f t="shared" si="20"/>
        <v>48072.632000000005</v>
      </c>
      <c r="V36" s="17">
        <v>50739.654000000002</v>
      </c>
      <c r="W36" s="17">
        <f t="shared" si="21"/>
        <v>48083.007338543182</v>
      </c>
      <c r="X36" s="17">
        <f t="shared" si="22"/>
        <v>10.375338543177349</v>
      </c>
      <c r="Y36" s="17"/>
      <c r="Z36" s="17">
        <v>50756.866000000002</v>
      </c>
      <c r="AA36" s="17">
        <f t="shared" si="23"/>
        <v>48100.219338543182</v>
      </c>
      <c r="AB36" s="17">
        <v>50768.370999999999</v>
      </c>
      <c r="AC36" s="17">
        <f t="shared" si="25"/>
        <v>48110.046000000002</v>
      </c>
      <c r="AD36" s="17">
        <f t="shared" si="24"/>
        <v>9.8266614568201476</v>
      </c>
    </row>
    <row r="37" spans="1:30" x14ac:dyDescent="0.2">
      <c r="A37" s="17"/>
      <c r="B37" s="17">
        <v>7946.6139999999996</v>
      </c>
      <c r="C37" s="17">
        <f t="shared" si="26"/>
        <v>2658.3249999999998</v>
      </c>
      <c r="D37" s="17">
        <v>7523.4979999999996</v>
      </c>
      <c r="E37" s="17">
        <f t="shared" si="27"/>
        <v>2656.6466620941933</v>
      </c>
      <c r="F37" s="17">
        <v>4866.8209999999999</v>
      </c>
      <c r="G37" s="17"/>
      <c r="H37" s="17">
        <v>55741.942999999999</v>
      </c>
      <c r="I37" s="17">
        <f t="shared" si="16"/>
        <v>53083.618000000002</v>
      </c>
      <c r="J37" s="17">
        <v>55760.07</v>
      </c>
      <c r="K37" s="17">
        <f t="shared" si="17"/>
        <v>53103.42333854318</v>
      </c>
      <c r="L37" s="17">
        <f t="shared" si="18"/>
        <v>19.805338543177641</v>
      </c>
      <c r="M37" s="17"/>
      <c r="N37" s="17">
        <v>55767.974000000002</v>
      </c>
      <c r="O37" s="17">
        <f t="shared" si="14"/>
        <v>53111.327338543182</v>
      </c>
      <c r="P37" s="17">
        <v>55788.909</v>
      </c>
      <c r="Q37" s="17">
        <f t="shared" si="15"/>
        <v>53130.584000000003</v>
      </c>
      <c r="R37" s="17">
        <f t="shared" si="19"/>
        <v>19.256661456820439</v>
      </c>
      <c r="S37" s="17"/>
      <c r="T37" s="17">
        <v>55741.942999999999</v>
      </c>
      <c r="U37" s="17">
        <f t="shared" si="20"/>
        <v>53083.618000000002</v>
      </c>
      <c r="V37" s="17">
        <v>55750.671000000002</v>
      </c>
      <c r="W37" s="17">
        <f t="shared" si="21"/>
        <v>53094.024338543182</v>
      </c>
      <c r="X37" s="17">
        <f t="shared" si="22"/>
        <v>10.406338543180027</v>
      </c>
      <c r="Y37" s="17"/>
      <c r="Z37" s="17">
        <v>55767.974000000002</v>
      </c>
      <c r="AA37" s="17">
        <f t="shared" si="23"/>
        <v>53111.327338543182</v>
      </c>
      <c r="AB37" s="17">
        <v>55779.449000000001</v>
      </c>
      <c r="AC37" s="17">
        <f t="shared" si="25"/>
        <v>53121.124000000003</v>
      </c>
      <c r="AD37" s="17">
        <f t="shared" si="24"/>
        <v>9.7966614568213117</v>
      </c>
    </row>
    <row r="38" spans="1:30" x14ac:dyDescent="0.2">
      <c r="A38" s="17"/>
      <c r="B38" s="17">
        <v>8348.0830000000005</v>
      </c>
      <c r="C38" s="17">
        <f t="shared" si="26"/>
        <v>2658.3249999999998</v>
      </c>
      <c r="D38" s="17">
        <v>7934.9669999999996</v>
      </c>
      <c r="E38" s="17">
        <f t="shared" si="27"/>
        <v>2656.6466646852618</v>
      </c>
      <c r="F38" s="17">
        <v>5278.2889999999998</v>
      </c>
      <c r="G38" s="17"/>
      <c r="H38" s="17">
        <v>100752.929</v>
      </c>
      <c r="I38" s="17">
        <f t="shared" si="16"/>
        <v>98094.604000000007</v>
      </c>
      <c r="J38" s="17">
        <v>100771.087</v>
      </c>
      <c r="K38" s="17">
        <f t="shared" si="17"/>
        <v>98114.44033854318</v>
      </c>
      <c r="L38" s="17">
        <f t="shared" si="18"/>
        <v>19.836338543173042</v>
      </c>
      <c r="M38" s="17"/>
      <c r="N38" s="17">
        <v>100779.052</v>
      </c>
      <c r="O38" s="17">
        <f t="shared" si="14"/>
        <v>98122.405338543176</v>
      </c>
      <c r="P38" s="17">
        <v>100799.95699999999</v>
      </c>
      <c r="Q38" s="17">
        <f t="shared" si="15"/>
        <v>98141.631999999998</v>
      </c>
      <c r="R38" s="17">
        <f t="shared" si="19"/>
        <v>19.226661456821603</v>
      </c>
      <c r="S38" s="17"/>
      <c r="T38" s="17">
        <v>100752.929</v>
      </c>
      <c r="U38" s="17">
        <f t="shared" si="20"/>
        <v>98094.604000000007</v>
      </c>
      <c r="V38" s="17">
        <v>100761.68799999999</v>
      </c>
      <c r="W38" s="17">
        <f t="shared" si="21"/>
        <v>98105.041338543175</v>
      </c>
      <c r="X38" s="17">
        <f t="shared" si="22"/>
        <v>10.437338543168153</v>
      </c>
      <c r="Y38" s="17"/>
      <c r="Z38" s="17">
        <v>100779.052</v>
      </c>
      <c r="AA38" s="17">
        <f t="shared" si="23"/>
        <v>98122.405338543176</v>
      </c>
      <c r="AB38" s="17">
        <v>100790.496</v>
      </c>
      <c r="AC38" s="17">
        <f t="shared" si="25"/>
        <v>98132.171000000002</v>
      </c>
      <c r="AD38" s="17">
        <f t="shared" si="24"/>
        <v>9.7656614568259101</v>
      </c>
    </row>
    <row r="39" spans="1:30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x14ac:dyDescent="0.2">
      <c r="A40" s="17" t="s">
        <v>93</v>
      </c>
      <c r="B40" s="17"/>
      <c r="C40" s="17">
        <f>AVERAGE(C28:C38)</f>
        <v>2658.3250000000003</v>
      </c>
      <c r="D40" s="17"/>
      <c r="E40" s="17">
        <f>AVERAGE(E28:E38)</f>
        <v>2656.6466614568171</v>
      </c>
      <c r="F40" s="17"/>
      <c r="G40" s="17"/>
      <c r="H40" s="17"/>
      <c r="I40" s="17"/>
      <c r="J40" s="17"/>
      <c r="K40" s="17"/>
      <c r="L40" s="17">
        <f>AVERAGE(L28:L38)</f>
        <v>19.669793088635082</v>
      </c>
      <c r="M40" s="17"/>
      <c r="N40" s="17"/>
      <c r="O40" s="17"/>
      <c r="P40" s="17"/>
      <c r="Q40" s="17"/>
      <c r="R40" s="17">
        <f>AVERAGE(R28:R38)</f>
        <v>19.406661456818835</v>
      </c>
      <c r="S40" s="17"/>
      <c r="T40" s="17"/>
      <c r="U40" s="17"/>
      <c r="V40" s="17"/>
      <c r="W40" s="17"/>
      <c r="X40" s="17">
        <f>AVERAGE(X28:X38)</f>
        <v>10.27042945227012</v>
      </c>
      <c r="Y40" s="17"/>
      <c r="Z40" s="17"/>
      <c r="AA40" s="17"/>
      <c r="AB40" s="17"/>
      <c r="AC40" s="17"/>
      <c r="AD40" s="17">
        <f>AVERAGE(AD28:AD38)</f>
        <v>9.9323887295463873</v>
      </c>
    </row>
    <row r="41" spans="1:30" x14ac:dyDescent="0.2">
      <c r="A41" s="17" t="s">
        <v>94</v>
      </c>
      <c r="B41" s="17"/>
      <c r="C41" s="17">
        <f>STDEV(C28:C38)</f>
        <v>4.7694304529166021E-13</v>
      </c>
      <c r="D41" s="17"/>
      <c r="E41" s="17">
        <f>STDEV(E28:E38)</f>
        <v>2.6170147880665967E-4</v>
      </c>
      <c r="F41" s="17"/>
      <c r="G41" s="17"/>
      <c r="H41" s="17"/>
      <c r="I41" s="17"/>
      <c r="J41" s="17"/>
      <c r="K41" s="17"/>
      <c r="L41" s="17">
        <f>STDEV(L28:L38)</f>
        <v>0.10929351639666379</v>
      </c>
      <c r="M41" s="17"/>
      <c r="N41" s="17"/>
      <c r="O41" s="17"/>
      <c r="P41" s="17"/>
      <c r="Q41" s="17"/>
      <c r="R41" s="17">
        <f>STDEV(R28:R38)</f>
        <v>0.12015240321936477</v>
      </c>
      <c r="S41" s="17"/>
      <c r="T41" s="17"/>
      <c r="U41" s="17"/>
      <c r="V41" s="17"/>
      <c r="W41" s="17"/>
      <c r="X41" s="17">
        <f>STDEV(X28:X38)</f>
        <v>0.11534075996002058</v>
      </c>
      <c r="Y41" s="17"/>
      <c r="Z41" s="17"/>
      <c r="AA41" s="17"/>
      <c r="AB41" s="17"/>
      <c r="AC41" s="17"/>
      <c r="AD41" s="17">
        <f>STDEV(AD28:AD38)</f>
        <v>0.11134189769010212</v>
      </c>
    </row>
    <row r="42" spans="1:30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30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30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30" ht="21" thickBot="1" x14ac:dyDescent="0.3">
      <c r="A45" s="17"/>
      <c r="B45" s="20" t="s">
        <v>106</v>
      </c>
      <c r="C45" s="20"/>
      <c r="D45" s="20"/>
      <c r="E45" s="20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30" ht="17" thickTop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30" x14ac:dyDescent="0.2">
      <c r="A47" s="17"/>
      <c r="B47" s="19" t="s">
        <v>92</v>
      </c>
      <c r="C47" s="19"/>
      <c r="D47" s="19"/>
      <c r="E47" s="19"/>
      <c r="F47" s="19"/>
      <c r="G47" s="17"/>
      <c r="H47" s="19" t="s">
        <v>105</v>
      </c>
      <c r="I47" s="19"/>
      <c r="J47" s="19"/>
      <c r="K47" s="19"/>
      <c r="L47" s="19"/>
      <c r="M47" s="17"/>
      <c r="N47" s="19" t="s">
        <v>90</v>
      </c>
      <c r="O47" s="19"/>
      <c r="P47" s="19"/>
      <c r="Q47" s="19"/>
      <c r="R47" s="19"/>
      <c r="S47" s="17"/>
      <c r="T47" s="19" t="s">
        <v>98</v>
      </c>
      <c r="U47" s="19"/>
      <c r="V47" s="19"/>
      <c r="W47" s="19"/>
      <c r="X47" s="19"/>
      <c r="Y47" s="17"/>
      <c r="Z47" s="18" t="s">
        <v>99</v>
      </c>
      <c r="AA47" s="18"/>
      <c r="AB47" s="18"/>
      <c r="AC47" s="18"/>
      <c r="AD47" s="18"/>
    </row>
    <row r="48" spans="1:30" x14ac:dyDescent="0.2">
      <c r="A48" s="17"/>
      <c r="B48" s="19" t="s">
        <v>80</v>
      </c>
      <c r="C48" s="19"/>
      <c r="D48" s="19" t="s">
        <v>81</v>
      </c>
      <c r="E48" s="19"/>
      <c r="F48" s="17" t="s">
        <v>82</v>
      </c>
      <c r="G48" s="17"/>
      <c r="H48" s="19" t="s">
        <v>80</v>
      </c>
      <c r="I48" s="19"/>
      <c r="J48" s="19" t="s">
        <v>81</v>
      </c>
      <c r="K48" s="19"/>
      <c r="L48" s="19"/>
      <c r="M48" s="16"/>
      <c r="N48" s="19" t="s">
        <v>81</v>
      </c>
      <c r="O48" s="19"/>
      <c r="P48" s="19" t="s">
        <v>80</v>
      </c>
      <c r="Q48" s="19"/>
      <c r="R48" s="19"/>
      <c r="S48" s="17"/>
      <c r="T48" s="19" t="s">
        <v>80</v>
      </c>
      <c r="U48" s="19"/>
      <c r="V48" s="19" t="s">
        <v>81</v>
      </c>
      <c r="W48" s="19"/>
      <c r="X48" s="19"/>
      <c r="Y48" s="16"/>
      <c r="Z48" s="19" t="s">
        <v>81</v>
      </c>
      <c r="AA48" s="19"/>
      <c r="AB48" s="19" t="s">
        <v>80</v>
      </c>
      <c r="AC48" s="19"/>
      <c r="AD48" s="19"/>
    </row>
    <row r="49" spans="1:30" x14ac:dyDescent="0.2">
      <c r="A49" s="17"/>
      <c r="B49" s="16" t="s">
        <v>84</v>
      </c>
      <c r="C49" s="16" t="s">
        <v>85</v>
      </c>
      <c r="D49" s="16" t="s">
        <v>84</v>
      </c>
      <c r="E49" s="16" t="s">
        <v>85</v>
      </c>
      <c r="F49" s="16" t="s">
        <v>84</v>
      </c>
      <c r="G49" s="16"/>
      <c r="H49" s="16" t="s">
        <v>86</v>
      </c>
      <c r="I49" s="16" t="s">
        <v>87</v>
      </c>
      <c r="J49" s="16" t="s">
        <v>86</v>
      </c>
      <c r="K49" s="16" t="s">
        <v>89</v>
      </c>
      <c r="L49" s="16" t="s">
        <v>88</v>
      </c>
      <c r="M49" s="16"/>
      <c r="N49" s="16" t="s">
        <v>86</v>
      </c>
      <c r="O49" s="16" t="s">
        <v>87</v>
      </c>
      <c r="P49" s="16" t="s">
        <v>86</v>
      </c>
      <c r="Q49" s="16" t="s">
        <v>89</v>
      </c>
      <c r="R49" s="16" t="s">
        <v>91</v>
      </c>
      <c r="S49" s="17"/>
      <c r="T49" s="16" t="s">
        <v>86</v>
      </c>
      <c r="U49" s="16" t="s">
        <v>87</v>
      </c>
      <c r="V49" s="16" t="s">
        <v>86</v>
      </c>
      <c r="W49" s="16" t="s">
        <v>89</v>
      </c>
      <c r="X49" s="16" t="s">
        <v>88</v>
      </c>
      <c r="Y49" s="16"/>
      <c r="Z49" s="16" t="s">
        <v>86</v>
      </c>
      <c r="AA49" s="16" t="s">
        <v>87</v>
      </c>
      <c r="AB49" s="16" t="s">
        <v>86</v>
      </c>
      <c r="AC49" s="16" t="s">
        <v>89</v>
      </c>
      <c r="AD49" s="16" t="s">
        <v>91</v>
      </c>
    </row>
    <row r="50" spans="1:30" x14ac:dyDescent="0.2">
      <c r="A50" s="17"/>
      <c r="B50" s="17">
        <v>3095.3969999999999</v>
      </c>
      <c r="C50" s="17">
        <f>B50-F50</f>
        <v>1956.481</v>
      </c>
      <c r="D50" s="17">
        <v>3098.0520000000001</v>
      </c>
      <c r="E50" s="17">
        <f>D50-F50</f>
        <v>1959.1360000000002</v>
      </c>
      <c r="F50" s="17">
        <v>1138.9159999999999</v>
      </c>
      <c r="G50" s="17"/>
      <c r="H50" s="17">
        <v>10686.95</v>
      </c>
      <c r="I50" s="17">
        <f>H50-$C$62</f>
        <v>8730.4787169915908</v>
      </c>
      <c r="J50" s="17">
        <v>10709.106</v>
      </c>
      <c r="K50" s="17">
        <f>J50-$E$62</f>
        <v>8749.9692221529422</v>
      </c>
      <c r="L50" s="17">
        <f>K50-I50</f>
        <v>19.490505161351393</v>
      </c>
      <c r="M50" s="17"/>
      <c r="N50" s="17">
        <v>10756.225</v>
      </c>
      <c r="O50" s="17">
        <f>N50-$E$62</f>
        <v>8797.0882221529428</v>
      </c>
      <c r="P50" s="17">
        <v>10773.132</v>
      </c>
      <c r="Q50" s="17">
        <f>P50-$C$62</f>
        <v>8816.6607169915897</v>
      </c>
      <c r="R50" s="17">
        <f>Q50-O50</f>
        <v>19.57249483864689</v>
      </c>
      <c r="S50" s="17"/>
      <c r="T50" s="17">
        <v>10686.95</v>
      </c>
      <c r="U50" s="17">
        <f>T50-$C$62</f>
        <v>8730.4787169915908</v>
      </c>
      <c r="V50" s="17">
        <v>10699.736999999999</v>
      </c>
      <c r="W50" s="17">
        <f>V50-$E$62</f>
        <v>8740.6002221529416</v>
      </c>
      <c r="X50" s="17">
        <f>W50-U50</f>
        <v>10.121505161350797</v>
      </c>
      <c r="Y50" s="17"/>
      <c r="Z50" s="17">
        <v>10756.225</v>
      </c>
      <c r="AA50" s="17">
        <f>Z50-$E$62</f>
        <v>8797.0882221529428</v>
      </c>
      <c r="AB50" s="17">
        <v>10763.641</v>
      </c>
      <c r="AC50" s="17">
        <f>AB50-$C$62</f>
        <v>8807.1697169915897</v>
      </c>
      <c r="AD50" s="17">
        <f>AC50-AA50</f>
        <v>10.081494838646904</v>
      </c>
    </row>
    <row r="51" spans="1:30" x14ac:dyDescent="0.2">
      <c r="A51" s="17"/>
      <c r="B51" s="17">
        <v>3506.866</v>
      </c>
      <c r="C51" s="17">
        <f>B51-F51</f>
        <v>1956.451</v>
      </c>
      <c r="D51" s="17">
        <v>3509.5520000000001</v>
      </c>
      <c r="E51" s="17">
        <f>D51-F51</f>
        <v>1959.1370000000002</v>
      </c>
      <c r="F51" s="17">
        <v>1550.415</v>
      </c>
      <c r="G51" s="17"/>
      <c r="H51" s="17">
        <v>15697.937</v>
      </c>
      <c r="I51" s="17">
        <f t="shared" ref="I51:I60" si="28">H51-$C$62</f>
        <v>13741.46571699159</v>
      </c>
      <c r="J51" s="17">
        <v>15720.123</v>
      </c>
      <c r="K51" s="17">
        <f t="shared" ref="K51:K60" si="29">J51-$E$62</f>
        <v>13760.986222152942</v>
      </c>
      <c r="L51" s="17">
        <f t="shared" ref="L51:L60" si="30">K51-I51</f>
        <v>19.520505161352048</v>
      </c>
      <c r="M51" s="17"/>
      <c r="N51" s="17">
        <v>15767.303</v>
      </c>
      <c r="O51" s="17">
        <f t="shared" ref="O51:O60" si="31">N51-$E$62</f>
        <v>13808.166222152942</v>
      </c>
      <c r="P51" s="17">
        <v>15784.179</v>
      </c>
      <c r="Q51" s="17">
        <f t="shared" ref="Q51:Q60" si="32">P51-$C$62</f>
        <v>13827.70771699159</v>
      </c>
      <c r="R51" s="17">
        <f t="shared" ref="R51:R60" si="33">Q51-O51</f>
        <v>19.54149483864785</v>
      </c>
      <c r="S51" s="17"/>
      <c r="T51" s="17">
        <v>15697.937</v>
      </c>
      <c r="U51" s="17">
        <f t="shared" ref="U51:U60" si="34">T51-$C$62</f>
        <v>13741.46571699159</v>
      </c>
      <c r="V51" s="17">
        <v>15710.754000000001</v>
      </c>
      <c r="W51" s="17">
        <f t="shared" ref="W51:W60" si="35">V51-$E$62</f>
        <v>13751.617222152943</v>
      </c>
      <c r="X51" s="17">
        <f t="shared" ref="X51:X60" si="36">W51-U51</f>
        <v>10.151505161353271</v>
      </c>
      <c r="Y51" s="17"/>
      <c r="Z51" s="17">
        <v>15767.303</v>
      </c>
      <c r="AA51" s="17">
        <f t="shared" ref="AA51:AA60" si="37">Z51-$E$62</f>
        <v>13808.166222152942</v>
      </c>
      <c r="AB51" s="17">
        <v>15774.718999999999</v>
      </c>
      <c r="AC51" s="17">
        <f t="shared" ref="AC51:AC60" si="38">AB51-$C$62</f>
        <v>13818.247716991589</v>
      </c>
      <c r="AD51" s="17">
        <f t="shared" ref="AD51:AD60" si="39">AC51-AA51</f>
        <v>10.081494838646904</v>
      </c>
    </row>
    <row r="52" spans="1:30" x14ac:dyDescent="0.2">
      <c r="A52" s="17"/>
      <c r="B52" s="17">
        <v>3918.3649999999998</v>
      </c>
      <c r="C52" s="17">
        <f>B52-F52</f>
        <v>1956.4819999999997</v>
      </c>
      <c r="D52" s="17">
        <v>3921.02</v>
      </c>
      <c r="E52" s="17">
        <f>D52-F52</f>
        <v>1959.1369999999999</v>
      </c>
      <c r="F52" s="17">
        <v>1961.883</v>
      </c>
      <c r="G52" s="17"/>
      <c r="H52" s="17">
        <v>20708.922999999999</v>
      </c>
      <c r="I52" s="17">
        <f t="shared" si="28"/>
        <v>18752.451716991589</v>
      </c>
      <c r="J52" s="17">
        <v>20731.14</v>
      </c>
      <c r="K52" s="17">
        <f t="shared" si="29"/>
        <v>18772.00322215294</v>
      </c>
      <c r="L52" s="17">
        <f t="shared" si="30"/>
        <v>19.551505161351088</v>
      </c>
      <c r="M52" s="17"/>
      <c r="N52" s="17">
        <v>20778.411</v>
      </c>
      <c r="O52" s="17">
        <f t="shared" si="31"/>
        <v>18819.274222152941</v>
      </c>
      <c r="P52" s="17">
        <v>20795.257000000001</v>
      </c>
      <c r="Q52" s="17">
        <f t="shared" si="32"/>
        <v>18838.785716991591</v>
      </c>
      <c r="R52" s="17">
        <f t="shared" si="33"/>
        <v>19.511494838650833</v>
      </c>
      <c r="S52" s="17"/>
      <c r="T52" s="17">
        <v>20708.922999999999</v>
      </c>
      <c r="U52" s="17">
        <f t="shared" si="34"/>
        <v>18752.451716991589</v>
      </c>
      <c r="V52" s="17">
        <v>20721.771000000001</v>
      </c>
      <c r="W52" s="17">
        <f t="shared" si="35"/>
        <v>18762.634222152941</v>
      </c>
      <c r="X52" s="17">
        <f t="shared" si="36"/>
        <v>10.18250516135231</v>
      </c>
      <c r="Y52" s="17"/>
      <c r="Z52" s="17">
        <v>20778.411</v>
      </c>
      <c r="AA52" s="17">
        <f t="shared" si="37"/>
        <v>18819.274222152941</v>
      </c>
      <c r="AB52" s="17">
        <v>20785.766</v>
      </c>
      <c r="AC52" s="17">
        <f t="shared" si="38"/>
        <v>18829.29471699159</v>
      </c>
      <c r="AD52" s="17">
        <f t="shared" si="39"/>
        <v>10.020494838649029</v>
      </c>
    </row>
    <row r="53" spans="1:30" x14ac:dyDescent="0.2">
      <c r="A53" s="17"/>
      <c r="B53" s="17">
        <v>4329.8329999999996</v>
      </c>
      <c r="C53" s="17">
        <f>AVERAGE(C50:C52)</f>
        <v>1956.4713333333332</v>
      </c>
      <c r="D53" s="17">
        <v>4332.4889999999996</v>
      </c>
      <c r="E53" s="17">
        <f>AVERAGE(E50:E52)</f>
        <v>1959.1366666666665</v>
      </c>
      <c r="F53" s="17">
        <v>2373.3519999999999</v>
      </c>
      <c r="G53" s="17"/>
      <c r="H53" s="17">
        <v>25719.909</v>
      </c>
      <c r="I53" s="17">
        <f t="shared" si="28"/>
        <v>23763.43771699159</v>
      </c>
      <c r="J53" s="17">
        <v>25742.155999999999</v>
      </c>
      <c r="K53" s="17">
        <f t="shared" si="29"/>
        <v>23783.01922215294</v>
      </c>
      <c r="L53" s="17">
        <f t="shared" si="30"/>
        <v>19.581505161349924</v>
      </c>
      <c r="M53" s="17"/>
      <c r="N53" s="17">
        <v>25789.52</v>
      </c>
      <c r="O53" s="17">
        <f t="shared" si="31"/>
        <v>23830.383222152941</v>
      </c>
      <c r="P53" s="17">
        <v>25806.334999999999</v>
      </c>
      <c r="Q53" s="17">
        <f t="shared" si="32"/>
        <v>23849.863716991589</v>
      </c>
      <c r="R53" s="17">
        <f t="shared" si="33"/>
        <v>19.480494838648156</v>
      </c>
      <c r="S53" s="17"/>
      <c r="T53" s="17">
        <v>25719.909</v>
      </c>
      <c r="U53" s="17">
        <f t="shared" si="34"/>
        <v>23763.43771699159</v>
      </c>
      <c r="V53" s="17">
        <v>25732.757000000001</v>
      </c>
      <c r="W53" s="17">
        <f t="shared" si="35"/>
        <v>23773.620222152942</v>
      </c>
      <c r="X53" s="17">
        <f t="shared" si="36"/>
        <v>10.18250516135231</v>
      </c>
      <c r="Y53" s="17"/>
      <c r="Z53" s="17">
        <v>25789.52</v>
      </c>
      <c r="AA53" s="17">
        <f t="shared" si="37"/>
        <v>23830.383222152941</v>
      </c>
      <c r="AB53" s="17">
        <v>25796.844000000001</v>
      </c>
      <c r="AC53" s="17">
        <f t="shared" si="38"/>
        <v>23840.372716991591</v>
      </c>
      <c r="AD53" s="17">
        <f t="shared" si="39"/>
        <v>9.9894948386499891</v>
      </c>
    </row>
    <row r="54" spans="1:30" x14ac:dyDescent="0.2">
      <c r="A54" s="17"/>
      <c r="B54" s="17">
        <v>4741.3019999999997</v>
      </c>
      <c r="C54" s="17">
        <f t="shared" ref="C54:C60" si="40">AVERAGE(C51:C53)</f>
        <v>1956.4681111111111</v>
      </c>
      <c r="D54" s="17">
        <v>4743.9570000000003</v>
      </c>
      <c r="E54" s="17">
        <f t="shared" ref="E54:E60" si="41">AVERAGE(E51:E53)</f>
        <v>1959.136888888889</v>
      </c>
      <c r="F54" s="17">
        <v>2784.82</v>
      </c>
      <c r="G54" s="17"/>
      <c r="H54" s="17">
        <v>30730.895</v>
      </c>
      <c r="I54" s="17">
        <f t="shared" si="28"/>
        <v>28774.42371699159</v>
      </c>
      <c r="J54" s="17">
        <v>30753.172999999999</v>
      </c>
      <c r="K54" s="17">
        <f t="shared" si="29"/>
        <v>28794.036222152939</v>
      </c>
      <c r="L54" s="17">
        <f t="shared" si="30"/>
        <v>19.612505161348963</v>
      </c>
      <c r="M54" s="17"/>
      <c r="N54" s="17">
        <v>30800.598000000002</v>
      </c>
      <c r="O54" s="17">
        <f t="shared" si="31"/>
        <v>28841.461222152942</v>
      </c>
      <c r="P54" s="17">
        <v>30817.382000000001</v>
      </c>
      <c r="Q54" s="17">
        <f t="shared" si="32"/>
        <v>28860.910716991591</v>
      </c>
      <c r="R54" s="17">
        <f t="shared" si="33"/>
        <v>19.449494838649116</v>
      </c>
      <c r="S54" s="17"/>
      <c r="T54" s="17">
        <v>30730.895</v>
      </c>
      <c r="U54" s="17">
        <f t="shared" si="34"/>
        <v>28774.42371699159</v>
      </c>
      <c r="V54" s="17">
        <v>30743.774000000001</v>
      </c>
      <c r="W54" s="17">
        <f t="shared" si="35"/>
        <v>28784.637222152942</v>
      </c>
      <c r="X54" s="17">
        <f t="shared" si="36"/>
        <v>10.21350516135135</v>
      </c>
      <c r="Y54" s="17"/>
      <c r="Z54" s="17">
        <v>30800.598000000002</v>
      </c>
      <c r="AA54" s="17">
        <f t="shared" si="37"/>
        <v>28841.461222152942</v>
      </c>
      <c r="AB54" s="17">
        <v>30807.891</v>
      </c>
      <c r="AC54" s="17">
        <f t="shared" si="38"/>
        <v>28851.41971699159</v>
      </c>
      <c r="AD54" s="17">
        <f t="shared" si="39"/>
        <v>9.9584948386473116</v>
      </c>
    </row>
    <row r="55" spans="1:30" x14ac:dyDescent="0.2">
      <c r="A55" s="17"/>
      <c r="B55" s="17">
        <v>5152.7700000000004</v>
      </c>
      <c r="C55" s="17">
        <f t="shared" si="40"/>
        <v>1956.4738148148147</v>
      </c>
      <c r="D55" s="17">
        <v>5155.4560000000001</v>
      </c>
      <c r="E55" s="17">
        <f t="shared" si="41"/>
        <v>1959.1368518518518</v>
      </c>
      <c r="F55" s="17">
        <v>3196.2890000000002</v>
      </c>
      <c r="G55" s="17"/>
      <c r="H55" s="17">
        <v>35741.851000000002</v>
      </c>
      <c r="I55" s="17">
        <f t="shared" si="28"/>
        <v>33785.379716991592</v>
      </c>
      <c r="J55" s="17">
        <v>35764.19</v>
      </c>
      <c r="K55" s="17">
        <f t="shared" si="29"/>
        <v>33805.053222152943</v>
      </c>
      <c r="L55" s="17">
        <f t="shared" si="30"/>
        <v>19.673505161350477</v>
      </c>
      <c r="M55" s="17"/>
      <c r="N55" s="17">
        <v>35811.705999999998</v>
      </c>
      <c r="O55" s="17">
        <f t="shared" si="31"/>
        <v>33852.569222152939</v>
      </c>
      <c r="P55" s="17">
        <v>35828.46</v>
      </c>
      <c r="Q55" s="17">
        <f t="shared" si="32"/>
        <v>33871.988716991589</v>
      </c>
      <c r="R55" s="17">
        <f t="shared" si="33"/>
        <v>19.41949483865028</v>
      </c>
      <c r="S55" s="17"/>
      <c r="T55" s="17">
        <v>35741.851000000002</v>
      </c>
      <c r="U55" s="17">
        <f t="shared" si="34"/>
        <v>33785.379716991592</v>
      </c>
      <c r="V55" s="17">
        <v>35754.790999999997</v>
      </c>
      <c r="W55" s="17">
        <f t="shared" si="35"/>
        <v>33795.654222152938</v>
      </c>
      <c r="X55" s="17">
        <f t="shared" si="36"/>
        <v>10.274505161345587</v>
      </c>
      <c r="Y55" s="17"/>
      <c r="Z55" s="17">
        <v>35811.705999999998</v>
      </c>
      <c r="AA55" s="17">
        <f t="shared" si="37"/>
        <v>33852.569222152939</v>
      </c>
      <c r="AB55" s="17">
        <v>35818.968999999997</v>
      </c>
      <c r="AC55" s="17">
        <f t="shared" si="38"/>
        <v>33862.497716991587</v>
      </c>
      <c r="AD55" s="17">
        <f t="shared" si="39"/>
        <v>9.9284948386484757</v>
      </c>
    </row>
    <row r="56" spans="1:30" x14ac:dyDescent="0.2">
      <c r="A56" s="17"/>
      <c r="B56" s="17">
        <v>5564.2389999999996</v>
      </c>
      <c r="C56" s="17">
        <f t="shared" si="40"/>
        <v>1956.471086419753</v>
      </c>
      <c r="D56" s="17">
        <v>5566.9250000000002</v>
      </c>
      <c r="E56" s="17">
        <f t="shared" si="41"/>
        <v>1959.1368024691358</v>
      </c>
      <c r="F56" s="17">
        <v>3607.7570000000001</v>
      </c>
      <c r="G56" s="17"/>
      <c r="H56" s="17">
        <v>40752.838000000003</v>
      </c>
      <c r="I56" s="17">
        <f t="shared" si="28"/>
        <v>38796.366716991593</v>
      </c>
      <c r="J56" s="17">
        <v>40775.207000000002</v>
      </c>
      <c r="K56" s="17">
        <f t="shared" si="29"/>
        <v>38816.070222152943</v>
      </c>
      <c r="L56" s="17">
        <f t="shared" si="30"/>
        <v>19.703505161349312</v>
      </c>
      <c r="M56" s="17"/>
      <c r="N56" s="17">
        <v>40822.813999999998</v>
      </c>
      <c r="O56" s="17">
        <f t="shared" si="31"/>
        <v>38863.677222152939</v>
      </c>
      <c r="P56" s="17">
        <v>40839.508000000002</v>
      </c>
      <c r="Q56" s="17">
        <f t="shared" si="32"/>
        <v>38883.036716991592</v>
      </c>
      <c r="R56" s="17">
        <f t="shared" si="33"/>
        <v>19.359494838652608</v>
      </c>
      <c r="S56" s="17"/>
      <c r="T56" s="17">
        <v>40752.838000000003</v>
      </c>
      <c r="U56" s="17">
        <f t="shared" si="34"/>
        <v>38796.366716991593</v>
      </c>
      <c r="V56" s="17">
        <v>40765.807999999997</v>
      </c>
      <c r="W56" s="17">
        <f t="shared" si="35"/>
        <v>38806.671222152938</v>
      </c>
      <c r="X56" s="17">
        <f t="shared" si="36"/>
        <v>10.304505161344423</v>
      </c>
      <c r="Y56" s="17"/>
      <c r="Z56" s="17">
        <v>40822.813999999998</v>
      </c>
      <c r="AA56" s="17">
        <f t="shared" si="37"/>
        <v>38863.677222152939</v>
      </c>
      <c r="AB56" s="17">
        <v>40830.046999999999</v>
      </c>
      <c r="AC56" s="17">
        <f t="shared" si="38"/>
        <v>38873.575716991589</v>
      </c>
      <c r="AD56" s="17">
        <f t="shared" si="39"/>
        <v>9.8984948386496399</v>
      </c>
    </row>
    <row r="57" spans="1:30" x14ac:dyDescent="0.2">
      <c r="A57" s="17"/>
      <c r="B57" s="17">
        <v>5975.7079999999996</v>
      </c>
      <c r="C57" s="17">
        <f t="shared" si="40"/>
        <v>1956.4710041152264</v>
      </c>
      <c r="D57" s="17">
        <v>5978.393</v>
      </c>
      <c r="E57" s="17">
        <f t="shared" si="41"/>
        <v>1959.1368477366257</v>
      </c>
      <c r="F57" s="17">
        <v>4019.2260000000001</v>
      </c>
      <c r="G57" s="17"/>
      <c r="H57" s="17">
        <v>45763.824000000001</v>
      </c>
      <c r="I57" s="17">
        <f t="shared" si="28"/>
        <v>43807.352716991591</v>
      </c>
      <c r="J57" s="17">
        <v>45786.192999999999</v>
      </c>
      <c r="K57" s="17">
        <f t="shared" si="29"/>
        <v>43827.05622215294</v>
      </c>
      <c r="L57" s="17">
        <f t="shared" si="30"/>
        <v>19.703505161349312</v>
      </c>
      <c r="M57" s="17"/>
      <c r="N57" s="17">
        <v>45833.892</v>
      </c>
      <c r="O57" s="17">
        <f t="shared" si="31"/>
        <v>43874.75522215294</v>
      </c>
      <c r="P57" s="17">
        <v>45850.584999999999</v>
      </c>
      <c r="Q57" s="17">
        <f t="shared" si="32"/>
        <v>43894.113716991589</v>
      </c>
      <c r="R57" s="17">
        <f t="shared" si="33"/>
        <v>19.358494838648767</v>
      </c>
      <c r="S57" s="17"/>
      <c r="T57" s="17">
        <v>45763.824000000001</v>
      </c>
      <c r="U57" s="17">
        <f t="shared" si="34"/>
        <v>43807.352716991591</v>
      </c>
      <c r="V57" s="17">
        <v>45776.824000000001</v>
      </c>
      <c r="W57" s="17">
        <f t="shared" si="35"/>
        <v>43817.687222152941</v>
      </c>
      <c r="X57" s="17">
        <f t="shared" si="36"/>
        <v>10.334505161350535</v>
      </c>
      <c r="Y57" s="17"/>
      <c r="Z57" s="17">
        <v>45833.892</v>
      </c>
      <c r="AA57" s="17">
        <f t="shared" si="37"/>
        <v>43874.75522215294</v>
      </c>
      <c r="AB57" s="17">
        <v>45841.093999999997</v>
      </c>
      <c r="AC57" s="17">
        <f t="shared" si="38"/>
        <v>43884.622716991587</v>
      </c>
      <c r="AD57" s="17">
        <f t="shared" si="39"/>
        <v>9.8674948386469623</v>
      </c>
    </row>
    <row r="58" spans="1:30" x14ac:dyDescent="0.2">
      <c r="A58" s="17"/>
      <c r="B58" s="17">
        <v>6387.1760000000004</v>
      </c>
      <c r="C58" s="17">
        <f t="shared" si="40"/>
        <v>1956.4719684499314</v>
      </c>
      <c r="D58" s="17">
        <v>6389.8620000000001</v>
      </c>
      <c r="E58" s="17">
        <f t="shared" si="41"/>
        <v>1959.1368340192046</v>
      </c>
      <c r="F58" s="17">
        <v>4430.6940000000004</v>
      </c>
      <c r="G58" s="17"/>
      <c r="H58" s="17">
        <v>50774.81</v>
      </c>
      <c r="I58" s="17">
        <f t="shared" si="28"/>
        <v>48818.338716991588</v>
      </c>
      <c r="J58" s="17">
        <v>50797.21</v>
      </c>
      <c r="K58" s="17">
        <f t="shared" si="29"/>
        <v>48838.07322215294</v>
      </c>
      <c r="L58" s="17">
        <f t="shared" si="30"/>
        <v>19.73450516135199</v>
      </c>
      <c r="M58" s="17"/>
      <c r="N58" s="17">
        <v>50845.000999999997</v>
      </c>
      <c r="O58" s="17">
        <f t="shared" si="31"/>
        <v>48885.864222152937</v>
      </c>
      <c r="P58" s="17">
        <v>50861.633000000002</v>
      </c>
      <c r="Q58" s="17">
        <f t="shared" si="32"/>
        <v>48905.161716991592</v>
      </c>
      <c r="R58" s="17">
        <f t="shared" si="33"/>
        <v>19.297494838654529</v>
      </c>
      <c r="S58" s="17"/>
      <c r="T58" s="17">
        <v>50774.81</v>
      </c>
      <c r="U58" s="17">
        <f t="shared" si="34"/>
        <v>48818.338716991588</v>
      </c>
      <c r="V58" s="17">
        <v>50787.841</v>
      </c>
      <c r="W58" s="17">
        <f t="shared" si="35"/>
        <v>48828.704222152941</v>
      </c>
      <c r="X58" s="17">
        <f t="shared" si="36"/>
        <v>10.365505161353212</v>
      </c>
      <c r="Y58" s="17"/>
      <c r="Z58" s="17">
        <v>50845.000999999997</v>
      </c>
      <c r="AA58" s="17">
        <f t="shared" si="37"/>
        <v>48885.864222152937</v>
      </c>
      <c r="AB58" s="17">
        <v>50852.171999999999</v>
      </c>
      <c r="AC58" s="17">
        <f t="shared" si="38"/>
        <v>48895.700716991589</v>
      </c>
      <c r="AD58" s="17">
        <f t="shared" si="39"/>
        <v>9.8364948386515607</v>
      </c>
    </row>
    <row r="59" spans="1:30" x14ac:dyDescent="0.2">
      <c r="A59" s="17"/>
      <c r="B59" s="17">
        <v>6798.6450000000004</v>
      </c>
      <c r="C59" s="17">
        <f t="shared" si="40"/>
        <v>1956.4713529949702</v>
      </c>
      <c r="D59" s="17">
        <v>6801.33</v>
      </c>
      <c r="E59" s="17">
        <f t="shared" si="41"/>
        <v>1959.1368280749887</v>
      </c>
      <c r="F59" s="17">
        <v>4842.1629999999996</v>
      </c>
      <c r="G59" s="17"/>
      <c r="H59" s="17">
        <v>55785.766000000003</v>
      </c>
      <c r="I59" s="17">
        <f t="shared" si="28"/>
        <v>53829.294716991593</v>
      </c>
      <c r="J59" s="17">
        <v>55808.226999999999</v>
      </c>
      <c r="K59" s="17">
        <f t="shared" si="29"/>
        <v>53849.09022215294</v>
      </c>
      <c r="L59" s="17">
        <f t="shared" si="30"/>
        <v>19.795505161346227</v>
      </c>
      <c r="M59" s="17"/>
      <c r="N59" s="17">
        <v>55856.108999999997</v>
      </c>
      <c r="O59" s="17">
        <f t="shared" si="31"/>
        <v>53896.972222152937</v>
      </c>
      <c r="P59" s="17">
        <v>55872.711000000003</v>
      </c>
      <c r="Q59" s="17">
        <f t="shared" si="32"/>
        <v>53916.239716991593</v>
      </c>
      <c r="R59" s="17">
        <f t="shared" si="33"/>
        <v>19.267494838655693</v>
      </c>
      <c r="S59" s="17"/>
      <c r="T59" s="17">
        <v>55785.766000000003</v>
      </c>
      <c r="U59" s="17">
        <f t="shared" si="34"/>
        <v>53829.294716991593</v>
      </c>
      <c r="V59" s="17">
        <v>55798.858</v>
      </c>
      <c r="W59" s="17">
        <f t="shared" si="35"/>
        <v>53839.721222152941</v>
      </c>
      <c r="X59" s="17">
        <f t="shared" si="36"/>
        <v>10.42650516134745</v>
      </c>
      <c r="Y59" s="17"/>
      <c r="Z59" s="17">
        <v>55856.108999999997</v>
      </c>
      <c r="AA59" s="17">
        <f t="shared" si="37"/>
        <v>53896.972222152937</v>
      </c>
      <c r="AB59" s="17">
        <v>55863.22</v>
      </c>
      <c r="AC59" s="17">
        <f t="shared" si="38"/>
        <v>53906.748716991591</v>
      </c>
      <c r="AD59" s="17">
        <f t="shared" si="39"/>
        <v>9.776494838653889</v>
      </c>
    </row>
    <row r="60" spans="1:30" x14ac:dyDescent="0.2">
      <c r="A60" s="17"/>
      <c r="B60" s="17">
        <v>7210.1130000000003</v>
      </c>
      <c r="C60" s="17">
        <f t="shared" si="40"/>
        <v>1956.4714418533761</v>
      </c>
      <c r="D60" s="17">
        <v>7212.799</v>
      </c>
      <c r="E60" s="17">
        <f t="shared" si="41"/>
        <v>1959.1368366102731</v>
      </c>
      <c r="F60" s="17">
        <v>5253.6310000000003</v>
      </c>
      <c r="G60" s="17"/>
      <c r="H60" s="17">
        <v>100796.75199999999</v>
      </c>
      <c r="I60" s="17">
        <f t="shared" si="28"/>
        <v>98840.280716991576</v>
      </c>
      <c r="J60" s="17">
        <v>100819.24400000001</v>
      </c>
      <c r="K60" s="17">
        <f t="shared" si="29"/>
        <v>98860.107222152947</v>
      </c>
      <c r="L60" s="17">
        <f t="shared" si="30"/>
        <v>19.826505161370733</v>
      </c>
      <c r="M60" s="17"/>
      <c r="N60" s="17">
        <v>100867.18700000001</v>
      </c>
      <c r="O60" s="17">
        <f t="shared" si="31"/>
        <v>98908.050222152946</v>
      </c>
      <c r="P60" s="17">
        <v>100883.758</v>
      </c>
      <c r="Q60" s="17">
        <f t="shared" si="32"/>
        <v>98927.286716991584</v>
      </c>
      <c r="R60" s="17">
        <f t="shared" si="33"/>
        <v>19.236494838638464</v>
      </c>
      <c r="S60" s="17"/>
      <c r="T60" s="17">
        <v>100796.75199999999</v>
      </c>
      <c r="U60" s="17">
        <f t="shared" si="34"/>
        <v>98840.280716991576</v>
      </c>
      <c r="V60" s="17">
        <v>100809.844</v>
      </c>
      <c r="W60" s="17">
        <f t="shared" si="35"/>
        <v>98850.707222152938</v>
      </c>
      <c r="X60" s="17">
        <f t="shared" si="36"/>
        <v>10.426505161362002</v>
      </c>
      <c r="Y60" s="17"/>
      <c r="Z60" s="17">
        <v>100867.18700000001</v>
      </c>
      <c r="AA60" s="17">
        <f t="shared" si="37"/>
        <v>98908.050222152946</v>
      </c>
      <c r="AB60" s="17">
        <v>100874.298</v>
      </c>
      <c r="AC60" s="17">
        <f t="shared" si="38"/>
        <v>98917.826716991578</v>
      </c>
      <c r="AD60" s="17">
        <f t="shared" si="39"/>
        <v>9.7764948386320611</v>
      </c>
    </row>
    <row r="61" spans="1:30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x14ac:dyDescent="0.2">
      <c r="A62" s="17" t="s">
        <v>93</v>
      </c>
      <c r="B62" s="17"/>
      <c r="C62" s="17">
        <f>AVERAGE(C50:C60)</f>
        <v>1956.4712830084106</v>
      </c>
      <c r="D62" s="17"/>
      <c r="E62" s="17">
        <f>AVERAGE(E50:E60)</f>
        <v>1959.1367778470578</v>
      </c>
      <c r="F62" s="17"/>
      <c r="G62" s="17"/>
      <c r="H62" s="17"/>
      <c r="I62" s="17"/>
      <c r="J62" s="17"/>
      <c r="K62" s="17"/>
      <c r="L62" s="17">
        <f>AVERAGE(L50:L60)</f>
        <v>19.653959706806496</v>
      </c>
      <c r="M62" s="17"/>
      <c r="N62" s="17"/>
      <c r="O62" s="17"/>
      <c r="P62" s="17"/>
      <c r="Q62" s="17"/>
      <c r="R62" s="17">
        <f>AVERAGE(R50:R60)</f>
        <v>19.40858574774029</v>
      </c>
      <c r="S62" s="17"/>
      <c r="T62" s="17"/>
      <c r="U62" s="17"/>
      <c r="V62" s="17"/>
      <c r="W62" s="17"/>
      <c r="X62" s="17">
        <f>AVERAGE(X50:X60)</f>
        <v>10.271232434078478</v>
      </c>
      <c r="Y62" s="17"/>
      <c r="Z62" s="17"/>
      <c r="AA62" s="17"/>
      <c r="AB62" s="17"/>
      <c r="AC62" s="17"/>
      <c r="AD62" s="17">
        <f>AVERAGE(AD50:AD60)</f>
        <v>9.9286766568293388</v>
      </c>
    </row>
    <row r="63" spans="1:30" x14ac:dyDescent="0.2">
      <c r="A63" s="17" t="s">
        <v>94</v>
      </c>
      <c r="B63" s="17"/>
      <c r="C63" s="17">
        <f>STDEV(C50:C60)</f>
        <v>7.9860137842767374E-3</v>
      </c>
      <c r="D63" s="17"/>
      <c r="E63" s="17">
        <f>STDEV(E50:E60)</f>
        <v>2.735945998636589E-4</v>
      </c>
      <c r="F63" s="17"/>
      <c r="G63" s="17"/>
      <c r="H63" s="17"/>
      <c r="I63" s="17"/>
      <c r="J63" s="17"/>
      <c r="K63" s="17"/>
      <c r="L63" s="17">
        <f>STDEV(L50:L60)</f>
        <v>0.11116596928821737</v>
      </c>
      <c r="M63" s="17"/>
      <c r="N63" s="17"/>
      <c r="O63" s="17"/>
      <c r="P63" s="17"/>
      <c r="Q63" s="17"/>
      <c r="R63" s="17">
        <f>STDEV(R50:R60)</f>
        <v>0.11351956179019672</v>
      </c>
      <c r="S63" s="17"/>
      <c r="T63" s="17"/>
      <c r="U63" s="17"/>
      <c r="V63" s="17"/>
      <c r="W63" s="17"/>
      <c r="X63" s="17">
        <f>STDEV(X50:X60)</f>
        <v>0.10865458196477167</v>
      </c>
      <c r="Y63" s="17"/>
      <c r="Z63" s="17"/>
      <c r="AA63" s="17"/>
      <c r="AB63" s="17"/>
      <c r="AC63" s="17"/>
      <c r="AD63" s="17">
        <f>STDEV(AD50:AD60)</f>
        <v>0.10917675410351162</v>
      </c>
    </row>
    <row r="64" spans="1:30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30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:30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30" ht="21" thickBot="1" x14ac:dyDescent="0.3">
      <c r="A67" s="17"/>
      <c r="B67" s="20" t="s">
        <v>107</v>
      </c>
      <c r="C67" s="20"/>
      <c r="D67" s="20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1:30" ht="17" thickTop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30" x14ac:dyDescent="0.2">
      <c r="A69" s="17"/>
      <c r="B69" s="19" t="s">
        <v>92</v>
      </c>
      <c r="C69" s="19"/>
      <c r="D69" s="19"/>
      <c r="E69" s="19"/>
      <c r="F69" s="19"/>
      <c r="G69" s="17"/>
      <c r="H69" s="19" t="s">
        <v>105</v>
      </c>
      <c r="I69" s="19"/>
      <c r="J69" s="19"/>
      <c r="K69" s="19"/>
      <c r="L69" s="19"/>
      <c r="M69" s="17"/>
      <c r="N69" s="19" t="s">
        <v>90</v>
      </c>
      <c r="O69" s="19"/>
      <c r="P69" s="19"/>
      <c r="Q69" s="19"/>
      <c r="R69" s="19"/>
      <c r="S69" s="17"/>
      <c r="T69" s="19" t="s">
        <v>105</v>
      </c>
      <c r="U69" s="19"/>
      <c r="V69" s="19"/>
      <c r="W69" s="19"/>
      <c r="X69" s="19"/>
      <c r="Y69" s="17"/>
      <c r="Z69" s="19" t="s">
        <v>90</v>
      </c>
      <c r="AA69" s="19"/>
      <c r="AB69" s="19"/>
      <c r="AC69" s="19"/>
      <c r="AD69" s="19"/>
    </row>
    <row r="70" spans="1:30" x14ac:dyDescent="0.2">
      <c r="A70" s="17"/>
      <c r="B70" s="19" t="s">
        <v>80</v>
      </c>
      <c r="C70" s="19"/>
      <c r="D70" s="19" t="s">
        <v>81</v>
      </c>
      <c r="E70" s="19"/>
      <c r="F70" s="17" t="s">
        <v>82</v>
      </c>
      <c r="G70" s="17"/>
      <c r="H70" s="19" t="s">
        <v>80</v>
      </c>
      <c r="I70" s="19"/>
      <c r="J70" s="19" t="s">
        <v>81</v>
      </c>
      <c r="K70" s="19"/>
      <c r="L70" s="19"/>
      <c r="M70" s="16"/>
      <c r="N70" s="19" t="s">
        <v>81</v>
      </c>
      <c r="O70" s="19"/>
      <c r="P70" s="19" t="s">
        <v>80</v>
      </c>
      <c r="Q70" s="19"/>
      <c r="R70" s="19"/>
      <c r="S70" s="17"/>
      <c r="T70" s="19" t="s">
        <v>80</v>
      </c>
      <c r="U70" s="19"/>
      <c r="V70" s="19" t="s">
        <v>81</v>
      </c>
      <c r="W70" s="19"/>
      <c r="X70" s="19"/>
      <c r="Y70" s="16"/>
      <c r="Z70" s="19" t="s">
        <v>81</v>
      </c>
      <c r="AA70" s="19"/>
      <c r="AB70" s="19" t="s">
        <v>80</v>
      </c>
      <c r="AC70" s="19"/>
      <c r="AD70" s="19"/>
    </row>
    <row r="71" spans="1:30" x14ac:dyDescent="0.2">
      <c r="A71" s="17"/>
      <c r="B71" s="16" t="s">
        <v>84</v>
      </c>
      <c r="C71" s="16" t="s">
        <v>85</v>
      </c>
      <c r="D71" s="16" t="s">
        <v>84</v>
      </c>
      <c r="E71" s="16" t="s">
        <v>85</v>
      </c>
      <c r="F71" s="16" t="s">
        <v>84</v>
      </c>
      <c r="G71" s="16"/>
      <c r="H71" s="16" t="s">
        <v>86</v>
      </c>
      <c r="I71" s="16" t="s">
        <v>87</v>
      </c>
      <c r="J71" s="16" t="s">
        <v>86</v>
      </c>
      <c r="K71" s="16" t="s">
        <v>89</v>
      </c>
      <c r="L71" s="16" t="s">
        <v>88</v>
      </c>
      <c r="M71" s="16"/>
      <c r="N71" s="16" t="s">
        <v>86</v>
      </c>
      <c r="O71" s="16" t="s">
        <v>87</v>
      </c>
      <c r="P71" s="16" t="s">
        <v>86</v>
      </c>
      <c r="Q71" s="16" t="s">
        <v>89</v>
      </c>
      <c r="R71" s="16" t="s">
        <v>91</v>
      </c>
      <c r="S71" s="17"/>
      <c r="T71" s="16" t="s">
        <v>86</v>
      </c>
      <c r="U71" s="16" t="s">
        <v>87</v>
      </c>
      <c r="V71" s="16" t="s">
        <v>86</v>
      </c>
      <c r="W71" s="16" t="s">
        <v>89</v>
      </c>
      <c r="X71" s="16" t="s">
        <v>88</v>
      </c>
      <c r="Y71" s="16"/>
      <c r="Z71" s="16" t="s">
        <v>86</v>
      </c>
      <c r="AA71" s="16" t="s">
        <v>87</v>
      </c>
      <c r="AB71" s="16" t="s">
        <v>86</v>
      </c>
      <c r="AC71" s="16" t="s">
        <v>89</v>
      </c>
      <c r="AD71" s="16" t="s">
        <v>91</v>
      </c>
    </row>
    <row r="72" spans="1:30" x14ac:dyDescent="0.2">
      <c r="A72" s="17"/>
      <c r="B72" s="17">
        <v>2030.761</v>
      </c>
      <c r="C72" s="17">
        <f>B72-F72</f>
        <v>882.50700000000006</v>
      </c>
      <c r="D72" s="17">
        <v>2979.248</v>
      </c>
      <c r="E72" s="17">
        <f>D72-F72</f>
        <v>1830.9940000000001</v>
      </c>
      <c r="F72" s="17">
        <v>1148.2539999999999</v>
      </c>
      <c r="G72" s="17"/>
      <c r="H72" s="17">
        <v>10640.593999999999</v>
      </c>
      <c r="I72" s="17">
        <f>H72-$C$84</f>
        <v>9758.0865606961233</v>
      </c>
      <c r="J72" s="17">
        <v>11608.611999999999</v>
      </c>
      <c r="K72" s="17">
        <f>J72-$E$84</f>
        <v>9777.6043815798585</v>
      </c>
      <c r="L72" s="17">
        <f>K72-I72</f>
        <v>19.517820883735112</v>
      </c>
      <c r="M72" s="17"/>
      <c r="N72" s="17">
        <v>10646.27</v>
      </c>
      <c r="O72" s="17">
        <f>N72-$E$84</f>
        <v>8815.2623815798597</v>
      </c>
      <c r="P72" s="17">
        <v>9717.3150000000005</v>
      </c>
      <c r="Q72" s="17">
        <f>P72-$C$84</f>
        <v>8834.8075606961247</v>
      </c>
      <c r="R72" s="17">
        <f>Q72-O72</f>
        <v>19.54517911626499</v>
      </c>
      <c r="S72" s="17"/>
      <c r="T72" s="17">
        <v>10640.593999999999</v>
      </c>
      <c r="U72" s="17">
        <f>T72-$C$84</f>
        <v>9758.0865606961233</v>
      </c>
      <c r="V72" s="17">
        <v>11599.212</v>
      </c>
      <c r="W72" s="17">
        <f>V72-$E$84</f>
        <v>9768.2043815798588</v>
      </c>
      <c r="X72" s="17">
        <f>W72-U72</f>
        <v>10.117820883735476</v>
      </c>
      <c r="Y72" s="17"/>
      <c r="Z72" s="17">
        <v>10646.27</v>
      </c>
      <c r="AA72" s="17">
        <f>Z72-$E$84</f>
        <v>8815.2623815798597</v>
      </c>
      <c r="AB72" s="17">
        <v>9707.8549999999996</v>
      </c>
      <c r="AC72" s="17">
        <f>AB72-$C$84</f>
        <v>8825.3475606961238</v>
      </c>
      <c r="AD72" s="17">
        <f>AC72-AA72</f>
        <v>10.085179116264044</v>
      </c>
    </row>
    <row r="73" spans="1:30" x14ac:dyDescent="0.2">
      <c r="A73" s="17"/>
      <c r="B73" s="17">
        <v>2442.2600000000002</v>
      </c>
      <c r="C73" s="17">
        <f>B73-F73</f>
        <v>882.50700000000029</v>
      </c>
      <c r="D73" s="17">
        <v>3390.7469999999998</v>
      </c>
      <c r="E73" s="17">
        <f>D73-F73</f>
        <v>1830.9939999999999</v>
      </c>
      <c r="F73" s="17">
        <v>1559.7529999999999</v>
      </c>
      <c r="G73" s="17"/>
      <c r="H73" s="17">
        <v>15651.58</v>
      </c>
      <c r="I73" s="17">
        <f t="shared" ref="I73:I82" si="42">H73-$C$84</f>
        <v>14769.072560696124</v>
      </c>
      <c r="J73" s="17">
        <v>16619.598000000002</v>
      </c>
      <c r="K73" s="17">
        <f t="shared" ref="K73:K82" si="43">J73-$E$84</f>
        <v>14788.590381579861</v>
      </c>
      <c r="L73" s="17">
        <f t="shared" ref="L73:L82" si="44">K73-I73</f>
        <v>19.517820883736931</v>
      </c>
      <c r="M73" s="17"/>
      <c r="N73" s="17">
        <v>15657.348</v>
      </c>
      <c r="O73" s="17">
        <f t="shared" ref="O73:O82" si="45">N73-$E$84</f>
        <v>13826.340381579859</v>
      </c>
      <c r="P73" s="17">
        <v>14728.393</v>
      </c>
      <c r="Q73" s="17">
        <f t="shared" ref="Q73:Q82" si="46">P73-$C$84</f>
        <v>13845.885560696124</v>
      </c>
      <c r="R73" s="17">
        <f t="shared" ref="R73:R82" si="47">Q73-O73</f>
        <v>19.54517911626499</v>
      </c>
      <c r="S73" s="17"/>
      <c r="T73" s="17">
        <v>15651.58</v>
      </c>
      <c r="U73" s="17">
        <f t="shared" ref="U73:U82" si="48">T73-$C$84</f>
        <v>14769.072560696124</v>
      </c>
      <c r="V73" s="17">
        <v>16610.228999999999</v>
      </c>
      <c r="W73" s="17">
        <f t="shared" ref="W73:W82" si="49">V73-$E$84</f>
        <v>14779.221381579859</v>
      </c>
      <c r="X73" s="17">
        <f t="shared" ref="X73:X82" si="50">W73-U73</f>
        <v>10.148820883734516</v>
      </c>
      <c r="Y73" s="17"/>
      <c r="Z73" s="17">
        <v>15657.348</v>
      </c>
      <c r="AA73" s="17">
        <f t="shared" ref="AA73:AA82" si="51">Z73-$E$84</f>
        <v>13826.340381579859</v>
      </c>
      <c r="AB73" s="17">
        <v>14718.902</v>
      </c>
      <c r="AC73" s="17">
        <f t="shared" ref="AC73:AC82" si="52">AB73-$C$84</f>
        <v>13836.394560696124</v>
      </c>
      <c r="AD73" s="17">
        <f t="shared" ref="AD73:AD82" si="53">AC73-AA73</f>
        <v>10.054179116265004</v>
      </c>
    </row>
    <row r="74" spans="1:30" x14ac:dyDescent="0.2">
      <c r="A74" s="17"/>
      <c r="B74" s="17">
        <v>2853.7289999999998</v>
      </c>
      <c r="C74" s="17">
        <f>B74-F74</f>
        <v>882.50799999999981</v>
      </c>
      <c r="D74" s="17">
        <v>3802.2460000000001</v>
      </c>
      <c r="E74" s="17">
        <f>D74-F74</f>
        <v>1831.0250000000001</v>
      </c>
      <c r="F74" s="17">
        <v>1971.221</v>
      </c>
      <c r="G74" s="17"/>
      <c r="H74" s="17">
        <v>20662.536</v>
      </c>
      <c r="I74" s="17">
        <f t="shared" si="42"/>
        <v>19780.028560696126</v>
      </c>
      <c r="J74" s="17">
        <v>21630.615000000002</v>
      </c>
      <c r="K74" s="17">
        <f t="shared" si="43"/>
        <v>19799.607381579859</v>
      </c>
      <c r="L74" s="17">
        <f t="shared" si="44"/>
        <v>19.578820883732988</v>
      </c>
      <c r="M74" s="17"/>
      <c r="N74" s="17">
        <v>20668.456999999999</v>
      </c>
      <c r="O74" s="17">
        <f t="shared" si="45"/>
        <v>18837.449381579856</v>
      </c>
      <c r="P74" s="17">
        <v>19739.439999999999</v>
      </c>
      <c r="Q74" s="17">
        <f t="shared" si="46"/>
        <v>18856.932560696125</v>
      </c>
      <c r="R74" s="17">
        <f t="shared" si="47"/>
        <v>19.48317911626873</v>
      </c>
      <c r="S74" s="17"/>
      <c r="T74" s="17">
        <v>20662.536</v>
      </c>
      <c r="U74" s="17">
        <f t="shared" si="48"/>
        <v>19780.028560696126</v>
      </c>
      <c r="V74" s="17">
        <v>21621.215</v>
      </c>
      <c r="W74" s="17">
        <f t="shared" si="49"/>
        <v>19790.207381579858</v>
      </c>
      <c r="X74" s="17">
        <f t="shared" si="50"/>
        <v>10.178820883731532</v>
      </c>
      <c r="Y74" s="17"/>
      <c r="Z74" s="17">
        <v>20668.456999999999</v>
      </c>
      <c r="AA74" s="17">
        <f t="shared" si="51"/>
        <v>18837.449381579856</v>
      </c>
      <c r="AB74" s="17">
        <v>19729.949000000001</v>
      </c>
      <c r="AC74" s="17">
        <f t="shared" si="52"/>
        <v>18847.441560696127</v>
      </c>
      <c r="AD74" s="17">
        <f t="shared" si="53"/>
        <v>9.9921791162705631</v>
      </c>
    </row>
    <row r="75" spans="1:30" x14ac:dyDescent="0.2">
      <c r="A75" s="17"/>
      <c r="B75" s="17">
        <v>3265.1970000000001</v>
      </c>
      <c r="C75" s="17">
        <f>AVERAGE(C72:C74)</f>
        <v>882.50733333333335</v>
      </c>
      <c r="D75" s="17">
        <v>4213.7139999999999</v>
      </c>
      <c r="E75" s="17">
        <f>AVERAGE(E72:E74)</f>
        <v>1831.0043333333335</v>
      </c>
      <c r="F75" s="17">
        <v>2382.69</v>
      </c>
      <c r="G75" s="17"/>
      <c r="H75" s="17">
        <v>25673.491999999998</v>
      </c>
      <c r="I75" s="17">
        <f t="shared" si="42"/>
        <v>24790.984560696124</v>
      </c>
      <c r="J75" s="17">
        <v>26641.600999999999</v>
      </c>
      <c r="K75" s="17">
        <f t="shared" si="43"/>
        <v>24810.593381579856</v>
      </c>
      <c r="L75" s="17">
        <f t="shared" si="44"/>
        <v>19.608820883731823</v>
      </c>
      <c r="M75" s="17"/>
      <c r="N75" s="17">
        <v>25679.534</v>
      </c>
      <c r="O75" s="17">
        <f t="shared" si="45"/>
        <v>23848.526381579857</v>
      </c>
      <c r="P75" s="17">
        <v>24750.488000000001</v>
      </c>
      <c r="Q75" s="17">
        <f t="shared" si="46"/>
        <v>23867.980560696127</v>
      </c>
      <c r="R75" s="17">
        <f t="shared" si="47"/>
        <v>19.454179116270097</v>
      </c>
      <c r="S75" s="17"/>
      <c r="T75" s="17">
        <v>25673.491999999998</v>
      </c>
      <c r="U75" s="17">
        <f t="shared" si="48"/>
        <v>24790.984560696124</v>
      </c>
      <c r="V75" s="17">
        <v>26632.232</v>
      </c>
      <c r="W75" s="17">
        <f t="shared" si="49"/>
        <v>24801.224381579857</v>
      </c>
      <c r="X75" s="17">
        <f t="shared" si="50"/>
        <v>10.239820883733046</v>
      </c>
      <c r="Y75" s="17"/>
      <c r="Z75" s="17">
        <v>25679.534</v>
      </c>
      <c r="AA75" s="17">
        <f t="shared" si="51"/>
        <v>23848.526381579857</v>
      </c>
      <c r="AB75" s="17">
        <v>24741.026999999998</v>
      </c>
      <c r="AC75" s="17">
        <f t="shared" si="52"/>
        <v>23858.519560696124</v>
      </c>
      <c r="AD75" s="17">
        <f t="shared" si="53"/>
        <v>9.9931791162671288</v>
      </c>
    </row>
    <row r="76" spans="1:30" x14ac:dyDescent="0.2">
      <c r="A76" s="17"/>
      <c r="B76" s="17">
        <v>3676.6660000000002</v>
      </c>
      <c r="C76" s="17">
        <f t="shared" ref="C76:C82" si="54">AVERAGE(C73:C75)</f>
        <v>882.50744444444445</v>
      </c>
      <c r="D76" s="17">
        <v>4625.183</v>
      </c>
      <c r="E76" s="17">
        <f t="shared" ref="E76:E82" si="55">AVERAGE(E73:E75)</f>
        <v>1831.0077777777778</v>
      </c>
      <c r="F76" s="17">
        <v>2794.1579999999999</v>
      </c>
      <c r="G76" s="17"/>
      <c r="H76" s="17">
        <v>30684.477999999999</v>
      </c>
      <c r="I76" s="17">
        <f t="shared" si="42"/>
        <v>29801.970560696125</v>
      </c>
      <c r="J76" s="17">
        <v>31652.617999999999</v>
      </c>
      <c r="K76" s="17">
        <f t="shared" si="43"/>
        <v>29821.610381579856</v>
      </c>
      <c r="L76" s="17">
        <f t="shared" si="44"/>
        <v>19.639820883730863</v>
      </c>
      <c r="M76" s="17"/>
      <c r="N76" s="17">
        <v>30690.643</v>
      </c>
      <c r="O76" s="17">
        <f t="shared" si="45"/>
        <v>28859.635381579857</v>
      </c>
      <c r="P76" s="17">
        <v>29761.565999999999</v>
      </c>
      <c r="Q76" s="17">
        <f t="shared" si="46"/>
        <v>28879.058560696125</v>
      </c>
      <c r="R76" s="17">
        <f t="shared" si="47"/>
        <v>19.42317911626742</v>
      </c>
      <c r="S76" s="17"/>
      <c r="T76" s="17">
        <v>30684.477999999999</v>
      </c>
      <c r="U76" s="17">
        <f t="shared" si="48"/>
        <v>29801.970560696125</v>
      </c>
      <c r="V76" s="17">
        <v>31643.218000000001</v>
      </c>
      <c r="W76" s="17">
        <f t="shared" si="49"/>
        <v>29812.210381579858</v>
      </c>
      <c r="X76" s="17">
        <f t="shared" si="50"/>
        <v>10.239820883733046</v>
      </c>
      <c r="Y76" s="17"/>
      <c r="Z76" s="17">
        <v>30690.643</v>
      </c>
      <c r="AA76" s="17">
        <f t="shared" si="51"/>
        <v>28859.635381579857</v>
      </c>
      <c r="AB76" s="17">
        <v>29752.075000000001</v>
      </c>
      <c r="AC76" s="17">
        <f t="shared" si="52"/>
        <v>28869.567560696127</v>
      </c>
      <c r="AD76" s="17">
        <f t="shared" si="53"/>
        <v>9.9321791162692534</v>
      </c>
    </row>
    <row r="77" spans="1:30" x14ac:dyDescent="0.2">
      <c r="A77" s="17"/>
      <c r="B77" s="17">
        <v>4088.134</v>
      </c>
      <c r="C77" s="17">
        <f t="shared" si="54"/>
        <v>882.50759259259257</v>
      </c>
      <c r="D77" s="17">
        <v>5036.6509999999998</v>
      </c>
      <c r="E77" s="17">
        <f t="shared" si="55"/>
        <v>1831.0123703703705</v>
      </c>
      <c r="F77" s="17">
        <v>3205.627</v>
      </c>
      <c r="G77" s="17"/>
      <c r="H77" s="17">
        <v>35695.464999999997</v>
      </c>
      <c r="I77" s="17">
        <f t="shared" si="42"/>
        <v>34812.957560696123</v>
      </c>
      <c r="J77" s="17">
        <v>36663.635000000002</v>
      </c>
      <c r="K77" s="17">
        <f t="shared" si="43"/>
        <v>34832.627381579863</v>
      </c>
      <c r="L77" s="17">
        <f t="shared" si="44"/>
        <v>19.669820883740613</v>
      </c>
      <c r="M77" s="17"/>
      <c r="N77" s="17">
        <v>35701.720999999998</v>
      </c>
      <c r="O77" s="17">
        <f t="shared" si="45"/>
        <v>33870.713381579859</v>
      </c>
      <c r="P77" s="17">
        <v>34772.612999999998</v>
      </c>
      <c r="Q77" s="17">
        <f t="shared" si="46"/>
        <v>33890.105560696124</v>
      </c>
      <c r="R77" s="17">
        <f t="shared" si="47"/>
        <v>19.392179116264742</v>
      </c>
      <c r="S77" s="17"/>
      <c r="T77" s="17">
        <v>35695.464999999997</v>
      </c>
      <c r="U77" s="17">
        <f t="shared" si="48"/>
        <v>34812.957560696123</v>
      </c>
      <c r="V77" s="17">
        <v>36654.235000000001</v>
      </c>
      <c r="W77" s="17">
        <f t="shared" si="49"/>
        <v>34823.227381579862</v>
      </c>
      <c r="X77" s="17">
        <f t="shared" si="50"/>
        <v>10.269820883739158</v>
      </c>
      <c r="Y77" s="17"/>
      <c r="Z77" s="17">
        <v>35701.720999999998</v>
      </c>
      <c r="AA77" s="17">
        <f t="shared" si="51"/>
        <v>33870.713381579859</v>
      </c>
      <c r="AB77" s="17">
        <v>34763.152999999998</v>
      </c>
      <c r="AC77" s="17">
        <f t="shared" si="52"/>
        <v>33880.645560696124</v>
      </c>
      <c r="AD77" s="17">
        <f t="shared" si="53"/>
        <v>9.9321791162656154</v>
      </c>
    </row>
    <row r="78" spans="1:30" x14ac:dyDescent="0.2">
      <c r="A78" s="17"/>
      <c r="B78" s="17">
        <v>4499.6030000000001</v>
      </c>
      <c r="C78" s="17">
        <f t="shared" si="54"/>
        <v>882.50745679012346</v>
      </c>
      <c r="D78" s="17">
        <v>5448.12</v>
      </c>
      <c r="E78" s="17">
        <f t="shared" si="55"/>
        <v>1831.0081604938271</v>
      </c>
      <c r="F78" s="17">
        <v>3617.0949999999998</v>
      </c>
      <c r="G78" s="17"/>
      <c r="H78" s="17">
        <v>40706.42</v>
      </c>
      <c r="I78" s="17">
        <f t="shared" si="42"/>
        <v>39823.912560696124</v>
      </c>
      <c r="J78" s="17">
        <v>41674.620999999999</v>
      </c>
      <c r="K78" s="17">
        <f t="shared" si="43"/>
        <v>39843.61338157986</v>
      </c>
      <c r="L78" s="17">
        <f t="shared" si="44"/>
        <v>19.700820883736014</v>
      </c>
      <c r="M78" s="17"/>
      <c r="N78" s="17">
        <v>40712.828999999998</v>
      </c>
      <c r="O78" s="17">
        <f t="shared" si="45"/>
        <v>38881.821381579859</v>
      </c>
      <c r="P78" s="17">
        <v>39783.690999999999</v>
      </c>
      <c r="Q78" s="17">
        <f t="shared" si="46"/>
        <v>38901.183560696125</v>
      </c>
      <c r="R78" s="17">
        <f t="shared" si="47"/>
        <v>19.362179116265906</v>
      </c>
      <c r="S78" s="17"/>
      <c r="T78" s="17">
        <v>40706.42</v>
      </c>
      <c r="U78" s="17">
        <f t="shared" si="48"/>
        <v>39823.912560696124</v>
      </c>
      <c r="V78" s="17">
        <v>41665.252</v>
      </c>
      <c r="W78" s="17">
        <f t="shared" si="49"/>
        <v>39834.244381579862</v>
      </c>
      <c r="X78" s="17">
        <f t="shared" si="50"/>
        <v>10.331820883737237</v>
      </c>
      <c r="Y78" s="17"/>
      <c r="Z78" s="17">
        <v>40712.828999999998</v>
      </c>
      <c r="AA78" s="17">
        <f t="shared" si="51"/>
        <v>38881.821381579859</v>
      </c>
      <c r="AB78" s="17">
        <v>39774.199999999997</v>
      </c>
      <c r="AC78" s="17">
        <f t="shared" si="52"/>
        <v>38891.692560696123</v>
      </c>
      <c r="AD78" s="17">
        <f t="shared" si="53"/>
        <v>9.871179116264102</v>
      </c>
    </row>
    <row r="79" spans="1:30" x14ac:dyDescent="0.2">
      <c r="A79" s="17"/>
      <c r="B79" s="17">
        <v>4911.0709999999999</v>
      </c>
      <c r="C79" s="17">
        <f t="shared" si="54"/>
        <v>882.50749794238675</v>
      </c>
      <c r="D79" s="17">
        <v>5859.5879999999997</v>
      </c>
      <c r="E79" s="17">
        <f t="shared" si="55"/>
        <v>1831.0094362139916</v>
      </c>
      <c r="F79" s="17">
        <v>4028.5639999999999</v>
      </c>
      <c r="G79" s="17"/>
      <c r="H79" s="17">
        <v>45717.375999999997</v>
      </c>
      <c r="I79" s="17">
        <f t="shared" si="42"/>
        <v>44834.868560696123</v>
      </c>
      <c r="J79" s="17">
        <v>46685.637999999999</v>
      </c>
      <c r="K79" s="17">
        <f t="shared" si="43"/>
        <v>44854.63038157986</v>
      </c>
      <c r="L79" s="17">
        <f t="shared" si="44"/>
        <v>19.761820883737528</v>
      </c>
      <c r="M79" s="17"/>
      <c r="N79" s="17">
        <v>45723.906999999999</v>
      </c>
      <c r="O79" s="17">
        <f t="shared" si="45"/>
        <v>43892.89938157986</v>
      </c>
      <c r="P79" s="17">
        <v>44794.737999999998</v>
      </c>
      <c r="Q79" s="17">
        <f t="shared" si="46"/>
        <v>43912.230560696124</v>
      </c>
      <c r="R79" s="17">
        <f t="shared" si="47"/>
        <v>19.331179116263229</v>
      </c>
      <c r="S79" s="17"/>
      <c r="T79" s="17">
        <v>45717.375999999997</v>
      </c>
      <c r="U79" s="17">
        <f t="shared" si="48"/>
        <v>44834.868560696123</v>
      </c>
      <c r="V79" s="17">
        <v>46676.239000000001</v>
      </c>
      <c r="W79" s="17">
        <f t="shared" si="49"/>
        <v>44845.231381579863</v>
      </c>
      <c r="X79" s="17">
        <f t="shared" si="50"/>
        <v>10.362820883739914</v>
      </c>
      <c r="Y79" s="17"/>
      <c r="Z79" s="17">
        <v>45723.906999999999</v>
      </c>
      <c r="AA79" s="17">
        <f t="shared" si="51"/>
        <v>43892.89938157986</v>
      </c>
      <c r="AB79" s="17">
        <v>44785.247000000003</v>
      </c>
      <c r="AC79" s="17">
        <f t="shared" si="52"/>
        <v>43902.739560696129</v>
      </c>
      <c r="AD79" s="17">
        <f t="shared" si="53"/>
        <v>9.8401791162687005</v>
      </c>
    </row>
    <row r="80" spans="1:30" x14ac:dyDescent="0.2">
      <c r="A80" s="17"/>
      <c r="B80" s="17">
        <v>5322.54</v>
      </c>
      <c r="C80" s="17">
        <f t="shared" si="54"/>
        <v>882.50751577503422</v>
      </c>
      <c r="D80" s="17">
        <v>6271.0569999999998</v>
      </c>
      <c r="E80" s="17">
        <f t="shared" si="55"/>
        <v>1831.0099890260633</v>
      </c>
      <c r="F80" s="17">
        <v>4440.0320000000002</v>
      </c>
      <c r="G80" s="17"/>
      <c r="H80" s="17">
        <v>50728.362999999998</v>
      </c>
      <c r="I80" s="17">
        <f t="shared" si="42"/>
        <v>49845.855560696124</v>
      </c>
      <c r="J80" s="17">
        <v>51696.624000000003</v>
      </c>
      <c r="K80" s="17">
        <f t="shared" si="43"/>
        <v>49865.616381579865</v>
      </c>
      <c r="L80" s="17">
        <f t="shared" si="44"/>
        <v>19.760820883740962</v>
      </c>
      <c r="M80" s="17"/>
      <c r="N80" s="17">
        <v>50735.014999999999</v>
      </c>
      <c r="O80" s="17">
        <f t="shared" si="45"/>
        <v>48904.007381579861</v>
      </c>
      <c r="P80" s="17">
        <v>49805.786</v>
      </c>
      <c r="Q80" s="17">
        <f t="shared" si="46"/>
        <v>48923.278560696126</v>
      </c>
      <c r="R80" s="17">
        <f t="shared" si="47"/>
        <v>19.271179116265557</v>
      </c>
      <c r="S80" s="17"/>
      <c r="T80" s="17">
        <v>50728.362999999998</v>
      </c>
      <c r="U80" s="17">
        <f t="shared" si="48"/>
        <v>49845.855560696124</v>
      </c>
      <c r="V80" s="17">
        <v>51687.254999999997</v>
      </c>
      <c r="W80" s="17">
        <f t="shared" si="49"/>
        <v>49856.247381579858</v>
      </c>
      <c r="X80" s="17">
        <f t="shared" si="50"/>
        <v>10.391820883734908</v>
      </c>
      <c r="Y80" s="17"/>
      <c r="Z80" s="17">
        <v>50735.014999999999</v>
      </c>
      <c r="AA80" s="17">
        <f t="shared" si="51"/>
        <v>48904.007381579861</v>
      </c>
      <c r="AB80" s="17">
        <v>49796.294999999998</v>
      </c>
      <c r="AC80" s="17">
        <f t="shared" si="52"/>
        <v>48913.787560696124</v>
      </c>
      <c r="AD80" s="17">
        <f t="shared" si="53"/>
        <v>9.7801791162637528</v>
      </c>
    </row>
    <row r="81" spans="1:30" x14ac:dyDescent="0.2">
      <c r="A81" s="17"/>
      <c r="B81" s="17">
        <v>5734.0079999999998</v>
      </c>
      <c r="C81" s="17">
        <f t="shared" si="54"/>
        <v>882.50749016918144</v>
      </c>
      <c r="D81" s="17">
        <v>6682.5249999999996</v>
      </c>
      <c r="E81" s="17">
        <f t="shared" si="55"/>
        <v>1831.0091952446273</v>
      </c>
      <c r="F81" s="17">
        <v>4851.5010000000002</v>
      </c>
      <c r="G81" s="17"/>
      <c r="H81" s="17">
        <v>55739.317999999999</v>
      </c>
      <c r="I81" s="17">
        <f t="shared" si="42"/>
        <v>54856.810560696125</v>
      </c>
      <c r="J81" s="17">
        <v>56707.641000000003</v>
      </c>
      <c r="K81" s="17">
        <f t="shared" si="43"/>
        <v>54876.633381579864</v>
      </c>
      <c r="L81" s="17">
        <f t="shared" si="44"/>
        <v>19.822820883739041</v>
      </c>
      <c r="M81" s="17"/>
      <c r="N81" s="17">
        <v>55746.093000000001</v>
      </c>
      <c r="O81" s="17">
        <f t="shared" si="45"/>
        <v>53915.085381579862</v>
      </c>
      <c r="P81" s="17">
        <v>54816.832999999999</v>
      </c>
      <c r="Q81" s="17">
        <f t="shared" si="46"/>
        <v>53934.325560696125</v>
      </c>
      <c r="R81" s="17">
        <f t="shared" si="47"/>
        <v>19.24017911626288</v>
      </c>
      <c r="S81" s="17"/>
      <c r="T81" s="17">
        <v>55739.317999999999</v>
      </c>
      <c r="U81" s="17">
        <f t="shared" si="48"/>
        <v>54856.810560696125</v>
      </c>
      <c r="V81" s="17">
        <v>56698.241999999998</v>
      </c>
      <c r="W81" s="17">
        <f t="shared" si="49"/>
        <v>54867.234381579859</v>
      </c>
      <c r="X81" s="17">
        <f t="shared" si="50"/>
        <v>10.423820883734152</v>
      </c>
      <c r="Y81" s="17"/>
      <c r="Z81" s="17">
        <v>55746.093000000001</v>
      </c>
      <c r="AA81" s="17">
        <f t="shared" si="51"/>
        <v>53915.085381579862</v>
      </c>
      <c r="AB81" s="17">
        <v>54807.373</v>
      </c>
      <c r="AC81" s="17">
        <f t="shared" si="52"/>
        <v>53924.865560696126</v>
      </c>
      <c r="AD81" s="17">
        <f t="shared" si="53"/>
        <v>9.7801791162637528</v>
      </c>
    </row>
    <row r="82" spans="1:30" x14ac:dyDescent="0.2">
      <c r="A82" s="17"/>
      <c r="B82" s="17">
        <v>6145.4769999999999</v>
      </c>
      <c r="C82" s="17">
        <f t="shared" si="54"/>
        <v>882.5075012955341</v>
      </c>
      <c r="D82" s="17">
        <v>7093.9939999999997</v>
      </c>
      <c r="E82" s="17">
        <f t="shared" si="55"/>
        <v>1831.0095401615608</v>
      </c>
      <c r="F82" s="17">
        <v>5262.9690000000001</v>
      </c>
      <c r="G82" s="17"/>
      <c r="H82" s="17">
        <v>100750.274</v>
      </c>
      <c r="I82" s="17">
        <f t="shared" si="42"/>
        <v>99867.766560696124</v>
      </c>
      <c r="J82" s="17">
        <v>101718.658</v>
      </c>
      <c r="K82" s="17">
        <f t="shared" si="43"/>
        <v>99887.65038157985</v>
      </c>
      <c r="L82" s="17">
        <f t="shared" si="44"/>
        <v>19.883820883726003</v>
      </c>
      <c r="M82" s="17"/>
      <c r="N82" s="17">
        <v>110779.38800000001</v>
      </c>
      <c r="O82" s="17">
        <f t="shared" si="45"/>
        <v>108948.38038157986</v>
      </c>
      <c r="P82" s="17">
        <v>109850.03599999999</v>
      </c>
      <c r="Q82" s="17">
        <f t="shared" si="46"/>
        <v>108967.52856069611</v>
      </c>
      <c r="R82" s="17">
        <f t="shared" si="47"/>
        <v>19.148179116251413</v>
      </c>
      <c r="S82" s="17"/>
      <c r="T82" s="17">
        <v>100750.274</v>
      </c>
      <c r="U82" s="17">
        <f t="shared" si="48"/>
        <v>99867.766560696124</v>
      </c>
      <c r="V82" s="17">
        <v>101709.25900000001</v>
      </c>
      <c r="W82" s="17">
        <f t="shared" si="49"/>
        <v>99878.251381579859</v>
      </c>
      <c r="X82" s="17">
        <f t="shared" si="50"/>
        <v>10.484820883735665</v>
      </c>
      <c r="Y82" s="17"/>
      <c r="Z82" s="17">
        <v>110779.38800000001</v>
      </c>
      <c r="AA82" s="17">
        <f t="shared" si="51"/>
        <v>108948.38038157986</v>
      </c>
      <c r="AB82" s="17">
        <v>109840.545</v>
      </c>
      <c r="AC82" s="17">
        <f t="shared" si="52"/>
        <v>108958.03756069612</v>
      </c>
      <c r="AD82" s="17">
        <f t="shared" si="53"/>
        <v>9.6571791162568843</v>
      </c>
    </row>
    <row r="83" spans="1:30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x14ac:dyDescent="0.2">
      <c r="A84" s="17" t="s">
        <v>93</v>
      </c>
      <c r="B84" s="17"/>
      <c r="C84" s="17">
        <f>AVERAGE(C72:C82)</f>
        <v>882.50743930387569</v>
      </c>
      <c r="D84" s="17"/>
      <c r="E84" s="17">
        <f>AVERAGE(E72:E82)</f>
        <v>1831.0076184201412</v>
      </c>
      <c r="F84" s="17"/>
      <c r="G84" s="17"/>
      <c r="H84" s="17"/>
      <c r="I84" s="17"/>
      <c r="J84" s="17"/>
      <c r="K84" s="17"/>
      <c r="L84" s="17">
        <f>AVERAGE(L72:L82)</f>
        <v>19.678457247371625</v>
      </c>
      <c r="M84" s="17"/>
      <c r="N84" s="17"/>
      <c r="O84" s="17"/>
      <c r="P84" s="17"/>
      <c r="Q84" s="17"/>
      <c r="R84" s="17">
        <f>AVERAGE(R72:R82)</f>
        <v>19.381451843537267</v>
      </c>
      <c r="S84" s="17"/>
      <c r="T84" s="17"/>
      <c r="U84" s="17"/>
      <c r="V84" s="17"/>
      <c r="W84" s="17"/>
      <c r="X84" s="17">
        <f>AVERAGE(X72:X82)</f>
        <v>10.29000270191715</v>
      </c>
      <c r="Y84" s="17"/>
      <c r="Z84" s="17"/>
      <c r="AA84" s="17"/>
      <c r="AB84" s="17"/>
      <c r="AC84" s="17"/>
      <c r="AD84" s="17">
        <f>AVERAGE(AD72:AD82)</f>
        <v>9.9016336617198917</v>
      </c>
    </row>
    <row r="85" spans="1:30" x14ac:dyDescent="0.2">
      <c r="A85" s="17" t="s">
        <v>94</v>
      </c>
      <c r="B85" s="17"/>
      <c r="C85" s="17">
        <f>STDEV(C72:C82)</f>
        <v>2.7406785157532904E-4</v>
      </c>
      <c r="D85" s="17"/>
      <c r="E85" s="17">
        <f>STDEV(E72:E82)</f>
        <v>8.4961034020978408E-3</v>
      </c>
      <c r="F85" s="17"/>
      <c r="G85" s="17"/>
      <c r="H85" s="17"/>
      <c r="I85" s="17"/>
      <c r="J85" s="17"/>
      <c r="K85" s="17"/>
      <c r="L85" s="17">
        <f>STDEV(L72:L82)</f>
        <v>0.12049918898228129</v>
      </c>
      <c r="M85" s="17"/>
      <c r="N85" s="17"/>
      <c r="O85" s="17"/>
      <c r="P85" s="17"/>
      <c r="Q85" s="17"/>
      <c r="R85" s="17">
        <f>STDEV(R72:R82)</f>
        <v>0.12670445210284842</v>
      </c>
      <c r="S85" s="17"/>
      <c r="T85" s="17"/>
      <c r="U85" s="17"/>
      <c r="V85" s="17"/>
      <c r="W85" s="17"/>
      <c r="X85" s="17">
        <f>STDEV(X72:X82)</f>
        <v>0.11860170165959721</v>
      </c>
      <c r="Y85" s="17"/>
      <c r="Z85" s="17"/>
      <c r="AA85" s="17"/>
      <c r="AB85" s="17"/>
      <c r="AC85" s="17"/>
      <c r="AD85" s="17">
        <f>STDEV(AD72:AD82)</f>
        <v>0.13014174091283928</v>
      </c>
    </row>
    <row r="86" spans="1:30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30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30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30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30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30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30" x14ac:dyDescent="0.2">
      <c r="A92" s="17"/>
      <c r="B92" s="19" t="s">
        <v>108</v>
      </c>
      <c r="C92" s="19"/>
      <c r="D92" s="19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30" x14ac:dyDescent="0.2">
      <c r="A93" s="17"/>
      <c r="B93" s="17" t="s">
        <v>109</v>
      </c>
      <c r="C93" s="17" t="s">
        <v>110</v>
      </c>
      <c r="D93" s="17" t="s">
        <v>85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30" x14ac:dyDescent="0.2">
      <c r="A94" s="17"/>
      <c r="B94" s="17">
        <v>10646.27</v>
      </c>
      <c r="C94" s="17">
        <v>10651</v>
      </c>
      <c r="D94" s="17">
        <f>C94-B94</f>
        <v>4.7299999999995634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30" x14ac:dyDescent="0.2">
      <c r="B95" s="15">
        <v>15657.348</v>
      </c>
      <c r="C95" s="15">
        <v>15662.078</v>
      </c>
      <c r="D95" s="17">
        <f t="shared" ref="D95:D107" si="56">C95-B95</f>
        <v>4.7299999999995634</v>
      </c>
      <c r="P95" s="15"/>
    </row>
    <row r="96" spans="1:30" x14ac:dyDescent="0.2">
      <c r="B96" s="15">
        <v>20668.456999999999</v>
      </c>
      <c r="C96" s="15">
        <v>20673.187000000002</v>
      </c>
      <c r="D96" s="17">
        <f t="shared" si="56"/>
        <v>4.7300000000032014</v>
      </c>
      <c r="P96" s="15"/>
    </row>
    <row r="97" spans="2:16" x14ac:dyDescent="0.2">
      <c r="B97" s="15">
        <v>25679.534</v>
      </c>
      <c r="C97" s="15">
        <v>25684.264999999999</v>
      </c>
      <c r="D97" s="17">
        <f t="shared" si="56"/>
        <v>4.7309999999997672</v>
      </c>
      <c r="P97" s="15"/>
    </row>
    <row r="98" spans="2:16" x14ac:dyDescent="0.2">
      <c r="B98" s="15">
        <v>30690.643</v>
      </c>
      <c r="C98" s="15">
        <v>30695.373</v>
      </c>
      <c r="D98" s="17">
        <f t="shared" si="56"/>
        <v>4.7299999999995634</v>
      </c>
      <c r="P98" s="15"/>
    </row>
    <row r="99" spans="2:16" x14ac:dyDescent="0.2">
      <c r="B99" s="15">
        <v>35701.720999999998</v>
      </c>
      <c r="C99" s="15">
        <v>35706.481</v>
      </c>
      <c r="D99" s="17">
        <f t="shared" si="56"/>
        <v>4.7600000000020373</v>
      </c>
      <c r="P99" s="15"/>
    </row>
    <row r="100" spans="2:16" x14ac:dyDescent="0.2">
      <c r="B100" s="15">
        <v>40712.828999999998</v>
      </c>
      <c r="C100" s="15">
        <v>40717.559000000001</v>
      </c>
      <c r="D100" s="17">
        <f t="shared" si="56"/>
        <v>4.7300000000032014</v>
      </c>
      <c r="P100" s="15"/>
    </row>
    <row r="101" spans="2:16" x14ac:dyDescent="0.2">
      <c r="B101" s="15">
        <v>45723.906999999999</v>
      </c>
      <c r="C101" s="15">
        <v>45728.637000000002</v>
      </c>
      <c r="D101" s="17">
        <f t="shared" si="56"/>
        <v>4.7300000000032014</v>
      </c>
      <c r="P101" s="15"/>
    </row>
    <row r="102" spans="2:16" x14ac:dyDescent="0.2">
      <c r="B102" s="15">
        <v>50735.014999999999</v>
      </c>
      <c r="C102" s="15">
        <v>50739.745999999999</v>
      </c>
      <c r="D102" s="17">
        <f t="shared" si="56"/>
        <v>4.7309999999997672</v>
      </c>
    </row>
    <row r="103" spans="2:16" x14ac:dyDescent="0.2">
      <c r="B103" s="15">
        <v>55746.093000000001</v>
      </c>
      <c r="C103" s="15">
        <v>55750.822999999997</v>
      </c>
      <c r="D103" s="17">
        <f t="shared" si="56"/>
        <v>4.7299999999959255</v>
      </c>
    </row>
    <row r="104" spans="2:16" x14ac:dyDescent="0.2">
      <c r="B104" s="15">
        <v>100757.171</v>
      </c>
      <c r="C104" s="15">
        <v>100761.932</v>
      </c>
      <c r="D104" s="17">
        <f t="shared" si="56"/>
        <v>4.760999999998603</v>
      </c>
    </row>
    <row r="105" spans="2:16" x14ac:dyDescent="0.2">
      <c r="B105" s="15">
        <v>105768.28</v>
      </c>
      <c r="C105" s="15">
        <v>105773.01</v>
      </c>
      <c r="D105" s="17">
        <f t="shared" si="56"/>
        <v>4.7299999999959255</v>
      </c>
    </row>
    <row r="106" spans="2:16" x14ac:dyDescent="0.2">
      <c r="B106" s="15">
        <v>110779.38800000001</v>
      </c>
      <c r="C106" s="15">
        <v>110784.118</v>
      </c>
      <c r="D106" s="17">
        <f t="shared" si="56"/>
        <v>4.7299999999959255</v>
      </c>
    </row>
    <row r="107" spans="2:16" x14ac:dyDescent="0.2">
      <c r="B107" s="15">
        <v>115790.466</v>
      </c>
      <c r="C107" s="15">
        <v>115795.196</v>
      </c>
      <c r="D107" s="17">
        <f t="shared" si="56"/>
        <v>4.7299999999959255</v>
      </c>
    </row>
    <row r="109" spans="2:16" x14ac:dyDescent="0.2">
      <c r="D109" s="17">
        <f>AVERAGE(D94:D107)</f>
        <v>4.734499999999441</v>
      </c>
    </row>
    <row r="110" spans="2:16" x14ac:dyDescent="0.2">
      <c r="D110">
        <f>STDEV(D94:D107)</f>
        <v>1.1022703842891208E-2</v>
      </c>
    </row>
  </sheetData>
  <mergeCells count="65">
    <mergeCell ref="B2:E2"/>
    <mergeCell ref="B4:F4"/>
    <mergeCell ref="H4:L4"/>
    <mergeCell ref="N4:R4"/>
    <mergeCell ref="T4:X4"/>
    <mergeCell ref="Z4:AD4"/>
    <mergeCell ref="B5:C5"/>
    <mergeCell ref="D5:E5"/>
    <mergeCell ref="H5:I5"/>
    <mergeCell ref="J5:L5"/>
    <mergeCell ref="N5:O5"/>
    <mergeCell ref="P5:R5"/>
    <mergeCell ref="T5:U5"/>
    <mergeCell ref="V5:X5"/>
    <mergeCell ref="Z5:AA5"/>
    <mergeCell ref="AB5:AD5"/>
    <mergeCell ref="B23:E23"/>
    <mergeCell ref="B25:F25"/>
    <mergeCell ref="H25:L25"/>
    <mergeCell ref="N25:R25"/>
    <mergeCell ref="T25:X25"/>
    <mergeCell ref="Z25:AD25"/>
    <mergeCell ref="B47:F47"/>
    <mergeCell ref="H47:L47"/>
    <mergeCell ref="N47:R47"/>
    <mergeCell ref="T47:X47"/>
    <mergeCell ref="Z47:AD47"/>
    <mergeCell ref="T26:U26"/>
    <mergeCell ref="V26:X26"/>
    <mergeCell ref="Z26:AA26"/>
    <mergeCell ref="AB26:AD26"/>
    <mergeCell ref="B45:E45"/>
    <mergeCell ref="B26:C26"/>
    <mergeCell ref="D26:E26"/>
    <mergeCell ref="H26:I26"/>
    <mergeCell ref="J26:L26"/>
    <mergeCell ref="N26:O26"/>
    <mergeCell ref="P26:R26"/>
    <mergeCell ref="B69:F69"/>
    <mergeCell ref="H69:L69"/>
    <mergeCell ref="N69:R69"/>
    <mergeCell ref="T69:X69"/>
    <mergeCell ref="B67:E67"/>
    <mergeCell ref="B48:C48"/>
    <mergeCell ref="D48:E48"/>
    <mergeCell ref="H48:I48"/>
    <mergeCell ref="J48:L48"/>
    <mergeCell ref="N48:O48"/>
    <mergeCell ref="P48:R48"/>
    <mergeCell ref="Z69:AD69"/>
    <mergeCell ref="T48:U48"/>
    <mergeCell ref="V48:X48"/>
    <mergeCell ref="Z48:AA48"/>
    <mergeCell ref="AB48:AD48"/>
    <mergeCell ref="T70:U70"/>
    <mergeCell ref="V70:X70"/>
    <mergeCell ref="Z70:AA70"/>
    <mergeCell ref="AB70:AD70"/>
    <mergeCell ref="B92:D92"/>
    <mergeCell ref="B70:C70"/>
    <mergeCell ref="D70:E70"/>
    <mergeCell ref="H70:I70"/>
    <mergeCell ref="J70:L70"/>
    <mergeCell ref="N70:O70"/>
    <mergeCell ref="P70:R7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150A-3614-0142-804B-03BED3C16601}">
  <dimension ref="A2:AF48"/>
  <sheetViews>
    <sheetView zoomScale="84" workbookViewId="0">
      <selection activeCell="O27" sqref="O27:S27"/>
    </sheetView>
  </sheetViews>
  <sheetFormatPr baseColWidth="10" defaultRowHeight="16" x14ac:dyDescent="0.2"/>
  <cols>
    <col min="1" max="1" width="11.83203125" customWidth="1"/>
    <col min="2" max="2" width="11.6640625" bestFit="1" customWidth="1"/>
    <col min="3" max="3" width="11.6640625" customWidth="1"/>
    <col min="4" max="4" width="15.33203125" customWidth="1"/>
    <col min="5" max="6" width="15.33203125" bestFit="1" customWidth="1"/>
    <col min="8" max="12" width="15.5" customWidth="1"/>
    <col min="14" max="14" width="15.83203125" bestFit="1" customWidth="1"/>
    <col min="15" max="15" width="25.33203125" bestFit="1" customWidth="1"/>
    <col min="16" max="20" width="16.6640625" customWidth="1"/>
  </cols>
  <sheetData>
    <row r="2" spans="1:32" x14ac:dyDescent="0.2">
      <c r="B2" s="18" t="s">
        <v>92</v>
      </c>
      <c r="C2" s="18"/>
      <c r="D2" s="18"/>
      <c r="E2" s="18"/>
      <c r="F2" s="18"/>
      <c r="H2" s="18" t="s">
        <v>97</v>
      </c>
      <c r="I2" s="18"/>
      <c r="J2" s="18"/>
      <c r="K2" s="18"/>
      <c r="L2" s="18"/>
      <c r="O2" s="18" t="s">
        <v>96</v>
      </c>
      <c r="P2" s="18"/>
      <c r="Q2" s="18"/>
      <c r="R2" s="18"/>
      <c r="S2" s="18"/>
    </row>
    <row r="3" spans="1:32" x14ac:dyDescent="0.2">
      <c r="B3" s="18" t="s">
        <v>80</v>
      </c>
      <c r="C3" s="18"/>
      <c r="D3" s="18" t="s">
        <v>81</v>
      </c>
      <c r="E3" s="18"/>
      <c r="F3" t="s">
        <v>82</v>
      </c>
      <c r="H3" s="18" t="s">
        <v>80</v>
      </c>
      <c r="I3" s="18"/>
      <c r="J3" s="18" t="s">
        <v>81</v>
      </c>
      <c r="K3" s="18"/>
      <c r="L3" s="18"/>
      <c r="O3" s="18" t="s">
        <v>81</v>
      </c>
      <c r="P3" s="18"/>
      <c r="Q3" s="18" t="s">
        <v>80</v>
      </c>
      <c r="R3" s="18"/>
      <c r="S3" s="18"/>
      <c r="U3" s="18"/>
      <c r="V3" s="18"/>
    </row>
    <row r="4" spans="1:32" x14ac:dyDescent="0.2">
      <c r="B4" s="1" t="s">
        <v>84</v>
      </c>
      <c r="C4" s="1" t="s">
        <v>85</v>
      </c>
      <c r="D4" s="1" t="s">
        <v>84</v>
      </c>
      <c r="E4" s="1" t="s">
        <v>85</v>
      </c>
      <c r="F4" s="1" t="s">
        <v>84</v>
      </c>
      <c r="G4" s="1"/>
      <c r="H4" s="1" t="s">
        <v>86</v>
      </c>
      <c r="I4" s="1" t="s">
        <v>87</v>
      </c>
      <c r="J4" s="1" t="s">
        <v>86</v>
      </c>
      <c r="K4" s="1" t="s">
        <v>89</v>
      </c>
      <c r="L4" s="1" t="s">
        <v>88</v>
      </c>
      <c r="M4" s="1"/>
      <c r="N4" s="1"/>
      <c r="O4" s="1" t="s">
        <v>86</v>
      </c>
      <c r="P4" s="1" t="s">
        <v>87</v>
      </c>
      <c r="Q4" s="1" t="s">
        <v>86</v>
      </c>
      <c r="R4" s="1" t="s">
        <v>89</v>
      </c>
      <c r="S4" s="1" t="s">
        <v>91</v>
      </c>
      <c r="U4" s="1"/>
      <c r="V4" s="1"/>
    </row>
    <row r="5" spans="1:32" x14ac:dyDescent="0.2">
      <c r="B5" s="13">
        <v>3536.0709999999999</v>
      </c>
      <c r="C5" s="13">
        <f>B5-F5</f>
        <v>2394.2559999999999</v>
      </c>
      <c r="D5" s="13">
        <v>3564.1779999999999</v>
      </c>
      <c r="E5" s="13">
        <f t="shared" ref="E5:E10" si="0">D5-F5</f>
        <v>2422.3629999999998</v>
      </c>
      <c r="F5" s="13">
        <v>1141.8150000000001</v>
      </c>
      <c r="H5" s="14">
        <v>25686.859</v>
      </c>
      <c r="I5" s="14">
        <f t="shared" ref="I5:I20" si="1">H5-C$15</f>
        <v>23292.602500000001</v>
      </c>
      <c r="J5" s="14">
        <v>25735.626</v>
      </c>
      <c r="K5" s="14">
        <f>J5-E$15</f>
        <v>23313.243624999999</v>
      </c>
      <c r="L5" s="14">
        <f>K5-I5</f>
        <v>20.641124999998283</v>
      </c>
      <c r="M5" s="14"/>
      <c r="N5" s="14"/>
      <c r="O5" s="14">
        <v>25686.248</v>
      </c>
      <c r="P5" s="14">
        <f t="shared" ref="P5:P20" si="2">O5-E$15</f>
        <v>23263.865624999999</v>
      </c>
      <c r="Q5" s="14">
        <v>25678.649000000001</v>
      </c>
      <c r="R5" s="14">
        <f t="shared" ref="R5:R20" si="3">Q5-C$15</f>
        <v>23284.392500000002</v>
      </c>
      <c r="S5" s="14">
        <f>R5-P5</f>
        <v>20.526875000003201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x14ac:dyDescent="0.2">
      <c r="B6" s="13">
        <v>3947.54</v>
      </c>
      <c r="C6" s="13">
        <f>B6-F6</f>
        <v>2394.2570000000001</v>
      </c>
      <c r="D6" s="13">
        <v>3975.6460000000002</v>
      </c>
      <c r="E6" s="13">
        <f t="shared" si="0"/>
        <v>2422.3630000000003</v>
      </c>
      <c r="F6" s="13">
        <v>1553.2829999999999</v>
      </c>
      <c r="H6" s="14">
        <v>30698.883000000002</v>
      </c>
      <c r="I6" s="14">
        <f t="shared" si="1"/>
        <v>28304.626500000002</v>
      </c>
      <c r="J6" s="14">
        <v>30747.710999999999</v>
      </c>
      <c r="K6" s="14">
        <f t="shared" ref="K6:K20" si="4">J6-C$15</f>
        <v>28353.4545</v>
      </c>
      <c r="L6" s="14">
        <f t="shared" ref="L6:L20" si="5">K6-I6</f>
        <v>48.827999999997701</v>
      </c>
      <c r="M6" s="14"/>
      <c r="N6" s="14"/>
      <c r="O6" s="14">
        <v>30698.424999999999</v>
      </c>
      <c r="P6" s="14">
        <f t="shared" si="2"/>
        <v>28276.042624999998</v>
      </c>
      <c r="Q6" s="14">
        <v>30690.794999999998</v>
      </c>
      <c r="R6" s="14">
        <f t="shared" si="3"/>
        <v>28296.538499999999</v>
      </c>
      <c r="S6" s="14">
        <f t="shared" ref="S6:S20" si="6">R6-P6</f>
        <v>20.495875000000524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2">
      <c r="B7" s="13">
        <v>4359.0079999999998</v>
      </c>
      <c r="C7" s="13">
        <f>B7-F7</f>
        <v>2394.2559999999999</v>
      </c>
      <c r="D7" s="13">
        <v>4387.1149999999998</v>
      </c>
      <c r="E7" s="13">
        <f t="shared" si="0"/>
        <v>2422.3629999999998</v>
      </c>
      <c r="F7" s="13">
        <v>1964.752</v>
      </c>
      <c r="H7" s="14">
        <v>35710.936999999998</v>
      </c>
      <c r="I7" s="14">
        <f t="shared" si="1"/>
        <v>33316.680499999995</v>
      </c>
      <c r="J7" s="14">
        <v>35759.764999999999</v>
      </c>
      <c r="K7" s="14">
        <f t="shared" si="4"/>
        <v>33365.508499999996</v>
      </c>
      <c r="L7" s="14">
        <f t="shared" si="5"/>
        <v>48.828000000001339</v>
      </c>
      <c r="M7" s="14"/>
      <c r="N7" s="14"/>
      <c r="O7" s="14">
        <v>35710.571000000004</v>
      </c>
      <c r="P7" s="14">
        <f t="shared" si="2"/>
        <v>33288.188625000003</v>
      </c>
      <c r="Q7" s="14">
        <v>35702.911</v>
      </c>
      <c r="R7" s="14">
        <f t="shared" si="3"/>
        <v>33308.654499999997</v>
      </c>
      <c r="S7" s="14">
        <f t="shared" si="6"/>
        <v>20.465874999994412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x14ac:dyDescent="0.2">
      <c r="B8" s="13">
        <v>4770.4769999999999</v>
      </c>
      <c r="C8" s="13">
        <f t="shared" ref="C8:C10" si="7">B8-F8</f>
        <v>2394.2570000000001</v>
      </c>
      <c r="D8">
        <v>4798.6139999999996</v>
      </c>
      <c r="E8" s="13">
        <f t="shared" si="0"/>
        <v>2422.3939999999998</v>
      </c>
      <c r="F8" s="13">
        <v>2376.2199999999998</v>
      </c>
      <c r="H8" s="14">
        <v>40722.961000000003</v>
      </c>
      <c r="I8" s="14">
        <f t="shared" si="1"/>
        <v>38328.7045</v>
      </c>
      <c r="J8" s="14">
        <v>40771.85</v>
      </c>
      <c r="K8" s="14">
        <f t="shared" si="4"/>
        <v>38377.593499999995</v>
      </c>
      <c r="L8" s="14">
        <f t="shared" si="5"/>
        <v>48.888999999995576</v>
      </c>
      <c r="M8" s="14"/>
      <c r="N8" s="14"/>
      <c r="O8" s="14">
        <v>40722.747000000003</v>
      </c>
      <c r="P8" s="14">
        <f t="shared" si="2"/>
        <v>38300.364625000002</v>
      </c>
      <c r="Q8" s="14">
        <v>40715.025999999998</v>
      </c>
      <c r="R8" s="14">
        <f t="shared" si="3"/>
        <v>38320.769499999995</v>
      </c>
      <c r="S8" s="14">
        <f t="shared" si="6"/>
        <v>20.404874999992899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x14ac:dyDescent="0.2">
      <c r="B9" s="13">
        <v>5181.9449999999997</v>
      </c>
      <c r="C9" s="13">
        <f t="shared" si="7"/>
        <v>2394.2559999999999</v>
      </c>
      <c r="D9" s="13">
        <v>5210.0829999999996</v>
      </c>
      <c r="E9" s="13">
        <f t="shared" si="0"/>
        <v>2422.3939999999998</v>
      </c>
      <c r="F9" s="13">
        <v>2787.6889999999999</v>
      </c>
      <c r="H9" s="14">
        <v>45735.014999999999</v>
      </c>
      <c r="I9" s="14">
        <f t="shared" si="1"/>
        <v>43340.758499999996</v>
      </c>
      <c r="J9" s="14">
        <v>45783.934999999998</v>
      </c>
      <c r="K9" s="14">
        <f t="shared" si="4"/>
        <v>43389.678499999995</v>
      </c>
      <c r="L9" s="14">
        <f t="shared" si="5"/>
        <v>48.919999999998254</v>
      </c>
      <c r="M9" s="14"/>
      <c r="N9" s="14"/>
      <c r="O9" s="14">
        <v>45734.892999999996</v>
      </c>
      <c r="P9" s="14">
        <f t="shared" si="2"/>
        <v>43312.510624999995</v>
      </c>
      <c r="Q9" s="14">
        <v>45727.171999999999</v>
      </c>
      <c r="R9" s="14">
        <f t="shared" si="3"/>
        <v>43332.915499999996</v>
      </c>
      <c r="S9" s="14">
        <f t="shared" si="6"/>
        <v>20.404875000000175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x14ac:dyDescent="0.2">
      <c r="B10" s="13">
        <v>5593.4139999999998</v>
      </c>
      <c r="C10" s="13">
        <f t="shared" si="7"/>
        <v>2394.2569999999996</v>
      </c>
      <c r="D10" s="13">
        <v>5621.5510000000004</v>
      </c>
      <c r="E10" s="13">
        <f t="shared" si="0"/>
        <v>2422.3940000000002</v>
      </c>
      <c r="F10" s="13">
        <v>3199.1570000000002</v>
      </c>
      <c r="H10" s="14">
        <v>50747.038999999997</v>
      </c>
      <c r="I10" s="14">
        <f t="shared" si="1"/>
        <v>48352.782499999994</v>
      </c>
      <c r="J10" s="14">
        <v>50795.989000000001</v>
      </c>
      <c r="K10" s="14">
        <f t="shared" si="4"/>
        <v>48401.732499999998</v>
      </c>
      <c r="L10" s="14">
        <f t="shared" si="5"/>
        <v>48.950000000004366</v>
      </c>
      <c r="M10" s="14"/>
      <c r="N10" s="14"/>
      <c r="O10" s="14">
        <v>50747.07</v>
      </c>
      <c r="P10" s="14">
        <f t="shared" si="2"/>
        <v>48324.687624999999</v>
      </c>
      <c r="Q10" s="14">
        <v>50739.288</v>
      </c>
      <c r="R10" s="14">
        <f t="shared" si="3"/>
        <v>48345.031499999997</v>
      </c>
      <c r="S10" s="14">
        <f t="shared" si="6"/>
        <v>20.343874999998661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x14ac:dyDescent="0.2">
      <c r="B11" s="13">
        <v>6416.3509999999997</v>
      </c>
      <c r="C11" s="13">
        <f>B11-F11</f>
        <v>2394.2569999999996</v>
      </c>
      <c r="D11" s="13">
        <v>6444.4880000000003</v>
      </c>
      <c r="E11" s="13">
        <f>D11-F11</f>
        <v>2422.3940000000002</v>
      </c>
      <c r="F11" s="13">
        <v>4022.0940000000001</v>
      </c>
      <c r="H11" s="14">
        <v>55759.063000000002</v>
      </c>
      <c r="I11" s="14">
        <f t="shared" si="1"/>
        <v>53364.806499999999</v>
      </c>
      <c r="J11" s="14">
        <v>55808.044000000002</v>
      </c>
      <c r="K11" s="14">
        <f t="shared" si="4"/>
        <v>53413.787499999999</v>
      </c>
      <c r="L11" s="14">
        <f t="shared" si="5"/>
        <v>48.980999999999767</v>
      </c>
      <c r="M11" s="14"/>
      <c r="N11" s="14"/>
      <c r="O11" s="14">
        <v>55759.216</v>
      </c>
      <c r="P11" s="14">
        <f t="shared" si="2"/>
        <v>53336.833624999999</v>
      </c>
      <c r="Q11" s="14">
        <v>55751.402999999998</v>
      </c>
      <c r="R11" s="14">
        <f t="shared" si="3"/>
        <v>53357.146499999995</v>
      </c>
      <c r="S11" s="14">
        <f t="shared" si="6"/>
        <v>20.312874999995984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x14ac:dyDescent="0.2">
      <c r="B12" s="13">
        <v>6827.8190000000004</v>
      </c>
      <c r="C12" s="13">
        <f>B12-F12</f>
        <v>2394.2560000000003</v>
      </c>
      <c r="D12" s="13">
        <v>6855.9570000000003</v>
      </c>
      <c r="E12" s="13">
        <f>D12-F12</f>
        <v>2422.3940000000002</v>
      </c>
      <c r="F12" s="13">
        <v>4433.5630000000001</v>
      </c>
      <c r="H12" s="14">
        <v>100771.118</v>
      </c>
      <c r="I12" s="14">
        <f t="shared" si="1"/>
        <v>98376.861499999999</v>
      </c>
      <c r="J12" s="14">
        <v>100820.129</v>
      </c>
      <c r="K12" s="14">
        <f t="shared" si="4"/>
        <v>98425.872499999998</v>
      </c>
      <c r="L12" s="14">
        <f t="shared" si="5"/>
        <v>49.010999999998603</v>
      </c>
      <c r="M12" s="14"/>
      <c r="N12" s="14"/>
      <c r="O12" s="14">
        <v>100771.39200000001</v>
      </c>
      <c r="P12" s="14">
        <f t="shared" si="2"/>
        <v>98349.009625000006</v>
      </c>
      <c r="Q12" s="14">
        <v>100763.519</v>
      </c>
      <c r="R12" s="14">
        <f t="shared" si="3"/>
        <v>98369.262499999997</v>
      </c>
      <c r="S12" s="14">
        <f t="shared" si="6"/>
        <v>20.252874999991036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x14ac:dyDescent="0.2">
      <c r="H13" s="14">
        <v>105783.14200000001</v>
      </c>
      <c r="I13" s="14">
        <f t="shared" si="1"/>
        <v>103388.8855</v>
      </c>
      <c r="J13" s="14">
        <v>105832.21400000001</v>
      </c>
      <c r="K13" s="14">
        <f t="shared" si="4"/>
        <v>103437.9575</v>
      </c>
      <c r="L13" s="14">
        <f t="shared" si="5"/>
        <v>49.072000000000116</v>
      </c>
      <c r="M13" s="14"/>
      <c r="N13" s="14"/>
      <c r="O13" s="14">
        <v>105783.538</v>
      </c>
      <c r="P13" s="14">
        <f t="shared" si="2"/>
        <v>103361.155625</v>
      </c>
      <c r="Q13" s="14">
        <v>105775.66499999999</v>
      </c>
      <c r="R13" s="14">
        <f t="shared" si="3"/>
        <v>103381.40849999999</v>
      </c>
      <c r="S13" s="14">
        <f t="shared" si="6"/>
        <v>20.252874999991036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">
      <c r="D14" s="13"/>
      <c r="E14" s="13"/>
      <c r="F14" s="13"/>
      <c r="H14" s="14">
        <v>110795.166</v>
      </c>
      <c r="I14" s="14">
        <f t="shared" si="1"/>
        <v>108400.90949999999</v>
      </c>
      <c r="J14" s="14">
        <v>110844.268</v>
      </c>
      <c r="K14" s="14">
        <f t="shared" si="4"/>
        <v>108450.01149999999</v>
      </c>
      <c r="L14" s="14">
        <f t="shared" si="5"/>
        <v>49.101999999998952</v>
      </c>
      <c r="M14" s="14"/>
      <c r="N14" s="14"/>
      <c r="O14" s="14">
        <v>110795.715</v>
      </c>
      <c r="P14" s="14">
        <f t="shared" si="2"/>
        <v>108373.332625</v>
      </c>
      <c r="Q14" s="14">
        <v>110787.78</v>
      </c>
      <c r="R14" s="14">
        <f t="shared" si="3"/>
        <v>108393.5235</v>
      </c>
      <c r="S14" s="14">
        <f t="shared" si="6"/>
        <v>20.190875000000233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x14ac:dyDescent="0.2">
      <c r="A15" t="s">
        <v>93</v>
      </c>
      <c r="C15" s="13">
        <f>AVERAGE(C5:C12)</f>
        <v>2394.2565</v>
      </c>
      <c r="D15" s="13"/>
      <c r="E15" s="13">
        <f>AVERAGE(E5:E12)</f>
        <v>2422.3823750000001</v>
      </c>
      <c r="F15" s="13"/>
      <c r="H15" s="14">
        <v>115807.22</v>
      </c>
      <c r="I15" s="14">
        <f t="shared" si="1"/>
        <v>113412.9635</v>
      </c>
      <c r="J15" s="14">
        <v>115856.38400000001</v>
      </c>
      <c r="K15" s="14">
        <f t="shared" si="4"/>
        <v>113462.1275</v>
      </c>
      <c r="L15" s="14">
        <f t="shared" si="5"/>
        <v>49.164000000004307</v>
      </c>
      <c r="M15" s="14"/>
      <c r="N15" s="14"/>
      <c r="O15" s="14">
        <v>115807.891</v>
      </c>
      <c r="P15" s="14">
        <f t="shared" si="2"/>
        <v>113385.508625</v>
      </c>
      <c r="Q15" s="14">
        <v>115799.92600000001</v>
      </c>
      <c r="R15" s="14">
        <f t="shared" si="3"/>
        <v>113405.6695</v>
      </c>
      <c r="S15" s="14">
        <f t="shared" si="6"/>
        <v>20.160875000001397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2">
      <c r="A16" t="s">
        <v>94</v>
      </c>
      <c r="C16" s="13">
        <f>STDEV(C5:C12)</f>
        <v>5.3452248375144087E-4</v>
      </c>
      <c r="D16" s="13"/>
      <c r="E16" s="13">
        <f>STDEV(E5:E12)</f>
        <v>1.6044024254746138E-2</v>
      </c>
      <c r="F16" s="13"/>
      <c r="H16" s="14">
        <v>120819.274</v>
      </c>
      <c r="I16" s="14">
        <f t="shared" si="1"/>
        <v>118425.0175</v>
      </c>
      <c r="J16" s="14">
        <v>120868.469</v>
      </c>
      <c r="K16" s="14">
        <f t="shared" si="4"/>
        <v>118474.21249999999</v>
      </c>
      <c r="L16" s="14">
        <f t="shared" si="5"/>
        <v>49.194999999992433</v>
      </c>
      <c r="M16" s="14"/>
      <c r="N16" s="14"/>
      <c r="O16" s="14">
        <v>120820.037</v>
      </c>
      <c r="P16" s="14">
        <f t="shared" si="2"/>
        <v>118397.654625</v>
      </c>
      <c r="Q16" s="14">
        <v>120812.072</v>
      </c>
      <c r="R16" s="14">
        <f t="shared" si="3"/>
        <v>118417.8155</v>
      </c>
      <c r="S16" s="14">
        <f t="shared" si="6"/>
        <v>20.160875000001397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x14ac:dyDescent="0.2">
      <c r="D17" s="13"/>
      <c r="E17" s="13"/>
      <c r="F17" s="13"/>
      <c r="H17" s="14">
        <v>125831.329</v>
      </c>
      <c r="I17" s="14">
        <f t="shared" si="1"/>
        <v>123437.07249999999</v>
      </c>
      <c r="J17" s="14">
        <v>125880.554</v>
      </c>
      <c r="K17" s="14">
        <f t="shared" si="4"/>
        <v>123486.2975</v>
      </c>
      <c r="L17" s="14">
        <f t="shared" si="5"/>
        <v>49.225000000005821</v>
      </c>
      <c r="M17" s="14"/>
      <c r="N17" s="14"/>
      <c r="O17" s="14">
        <v>125832.21400000001</v>
      </c>
      <c r="P17" s="14">
        <f t="shared" si="2"/>
        <v>123409.83162500001</v>
      </c>
      <c r="Q17" s="14">
        <v>125824.18799999999</v>
      </c>
      <c r="R17" s="14">
        <f t="shared" si="3"/>
        <v>123429.93149999999</v>
      </c>
      <c r="S17" s="14">
        <f t="shared" si="6"/>
        <v>20.099874999985332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x14ac:dyDescent="0.2">
      <c r="D18" s="13"/>
      <c r="E18" s="13"/>
      <c r="F18" s="13"/>
      <c r="H18" s="14">
        <v>130843.47500000001</v>
      </c>
      <c r="I18" s="14">
        <f t="shared" si="1"/>
        <v>128449.2185</v>
      </c>
      <c r="J18" s="14">
        <v>130892.73</v>
      </c>
      <c r="K18" s="14">
        <f t="shared" si="4"/>
        <v>128498.47349999999</v>
      </c>
      <c r="L18" s="14">
        <f t="shared" si="5"/>
        <v>49.254999999990105</v>
      </c>
      <c r="M18" s="14"/>
      <c r="N18" s="14"/>
      <c r="O18" s="14">
        <v>130844.39</v>
      </c>
      <c r="P18" s="14">
        <f t="shared" si="2"/>
        <v>128422.007625</v>
      </c>
      <c r="Q18" s="14">
        <v>130836.334</v>
      </c>
      <c r="R18" s="14">
        <f t="shared" si="3"/>
        <v>128442.0775</v>
      </c>
      <c r="S18" s="14">
        <f t="shared" si="6"/>
        <v>20.069875000001048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x14ac:dyDescent="0.2">
      <c r="D19" s="13"/>
      <c r="E19" s="13"/>
      <c r="F19" s="13"/>
      <c r="H19" s="14">
        <v>135855.62100000001</v>
      </c>
      <c r="I19" s="14">
        <f t="shared" si="1"/>
        <v>133461.36450000003</v>
      </c>
      <c r="J19" s="14">
        <v>135904.90700000001</v>
      </c>
      <c r="K19" s="14">
        <f t="shared" si="4"/>
        <v>133510.65050000002</v>
      </c>
      <c r="L19" s="14">
        <f t="shared" si="5"/>
        <v>49.285999999992782</v>
      </c>
      <c r="M19" s="14"/>
      <c r="N19" s="14"/>
      <c r="O19" s="14">
        <v>135856.56700000001</v>
      </c>
      <c r="P19" s="14">
        <f t="shared" si="2"/>
        <v>133434.18462500002</v>
      </c>
      <c r="Q19" s="14">
        <v>135848.48000000001</v>
      </c>
      <c r="R19" s="14">
        <f t="shared" si="3"/>
        <v>133454.22350000002</v>
      </c>
      <c r="S19" s="14">
        <f t="shared" si="6"/>
        <v>20.03887499999837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x14ac:dyDescent="0.2">
      <c r="F20" s="13"/>
      <c r="H20" s="14">
        <v>140867.76699999999</v>
      </c>
      <c r="I20" s="14">
        <f t="shared" si="1"/>
        <v>138473.5105</v>
      </c>
      <c r="J20" s="14">
        <v>140917.08300000001</v>
      </c>
      <c r="K20" s="14">
        <f t="shared" si="4"/>
        <v>138522.82650000002</v>
      </c>
      <c r="L20" s="14">
        <f t="shared" si="5"/>
        <v>49.316000000020722</v>
      </c>
      <c r="M20" s="14"/>
      <c r="N20" s="14"/>
      <c r="O20" s="14">
        <v>140868.74299999999</v>
      </c>
      <c r="P20" s="14">
        <f t="shared" si="2"/>
        <v>138446.360625</v>
      </c>
      <c r="Q20" s="14">
        <v>140860.595</v>
      </c>
      <c r="R20" s="14">
        <f t="shared" si="3"/>
        <v>138466.33850000001</v>
      </c>
      <c r="S20" s="14">
        <f t="shared" si="6"/>
        <v>19.977875000011409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 x14ac:dyDescent="0.2"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x14ac:dyDescent="0.2">
      <c r="H22" s="14"/>
      <c r="I22" s="14"/>
      <c r="J22" s="14"/>
      <c r="K22" s="14" t="s">
        <v>93</v>
      </c>
      <c r="L22" s="14">
        <f>AVERAGE(L5:L20)</f>
        <v>47.291445312499945</v>
      </c>
      <c r="M22" s="14"/>
      <c r="N22" s="14"/>
      <c r="O22" s="14"/>
      <c r="P22" s="14"/>
      <c r="Q22" s="14"/>
      <c r="R22" s="14" t="s">
        <v>93</v>
      </c>
      <c r="S22" s="14">
        <f>AVERAGE(S5:S20)</f>
        <v>20.259999999997945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x14ac:dyDescent="0.2">
      <c r="A23" t="s">
        <v>95</v>
      </c>
      <c r="B23" s="13">
        <v>6004.8819999999996</v>
      </c>
      <c r="C23" s="13">
        <f>B23-F23</f>
        <v>2384.2559999999994</v>
      </c>
      <c r="D23" s="13">
        <v>6033.02</v>
      </c>
      <c r="E23" s="13">
        <f>D23-F23</f>
        <v>2412.3940000000002</v>
      </c>
      <c r="F23" s="13">
        <v>3620.6260000000002</v>
      </c>
      <c r="H23" s="14"/>
      <c r="I23" s="14"/>
      <c r="J23" s="14"/>
      <c r="K23" s="14" t="s">
        <v>94</v>
      </c>
      <c r="L23" s="14">
        <f>STDEV(L5:L20)</f>
        <v>7.1085766383192794</v>
      </c>
      <c r="M23" s="14"/>
      <c r="N23" s="14"/>
      <c r="O23" s="14"/>
      <c r="P23" s="14"/>
      <c r="Q23" s="14"/>
      <c r="R23" s="14" t="s">
        <v>94</v>
      </c>
      <c r="S23" s="14">
        <f>STDEV(S5:S20)</f>
        <v>0.17046245920930328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x14ac:dyDescent="0.2"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x14ac:dyDescent="0.2"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x14ac:dyDescent="0.2"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x14ac:dyDescent="0.2">
      <c r="H27" s="18" t="s">
        <v>98</v>
      </c>
      <c r="I27" s="18"/>
      <c r="J27" s="18"/>
      <c r="K27" s="18"/>
      <c r="L27" s="18"/>
      <c r="O27" s="18" t="s">
        <v>99</v>
      </c>
      <c r="P27" s="18"/>
      <c r="Q27" s="18"/>
      <c r="R27" s="18"/>
      <c r="S27" s="18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x14ac:dyDescent="0.2">
      <c r="A28" s="21" t="s">
        <v>100</v>
      </c>
      <c r="B28" s="21"/>
      <c r="C28" s="21"/>
      <c r="D28" s="21"/>
      <c r="H28" s="18" t="s">
        <v>80</v>
      </c>
      <c r="I28" s="18"/>
      <c r="J28" s="18" t="s">
        <v>81</v>
      </c>
      <c r="K28" s="18"/>
      <c r="L28" s="18"/>
      <c r="O28" s="18" t="s">
        <v>81</v>
      </c>
      <c r="P28" s="18"/>
      <c r="Q28" s="18" t="s">
        <v>80</v>
      </c>
      <c r="R28" s="18"/>
      <c r="S28" s="18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 x14ac:dyDescent="0.2">
      <c r="A29" s="21"/>
      <c r="B29" s="21"/>
      <c r="C29" s="21"/>
      <c r="D29" s="21"/>
      <c r="H29" s="1" t="s">
        <v>86</v>
      </c>
      <c r="I29" s="1" t="s">
        <v>87</v>
      </c>
      <c r="J29" s="1" t="s">
        <v>86</v>
      </c>
      <c r="K29" s="1" t="s">
        <v>89</v>
      </c>
      <c r="L29" s="1" t="s">
        <v>88</v>
      </c>
      <c r="M29" s="1"/>
      <c r="N29" s="1"/>
      <c r="O29" s="1" t="s">
        <v>86</v>
      </c>
      <c r="P29" s="1" t="s">
        <v>87</v>
      </c>
      <c r="Q29" s="1" t="s">
        <v>86</v>
      </c>
      <c r="R29" s="1" t="s">
        <v>89</v>
      </c>
      <c r="S29" s="1" t="s">
        <v>91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x14ac:dyDescent="0.2">
      <c r="A30" s="21"/>
      <c r="B30" s="21"/>
      <c r="C30" s="21"/>
      <c r="D30" s="21"/>
      <c r="H30" s="14">
        <v>25686.859</v>
      </c>
      <c r="I30" s="14">
        <f t="shared" ref="I30:I45" si="8">H30-C$15</f>
        <v>23292.602500000001</v>
      </c>
      <c r="J30" s="14">
        <v>25726.257000000001</v>
      </c>
      <c r="K30" s="14">
        <f>J30-E$15</f>
        <v>23303.874625</v>
      </c>
      <c r="L30" s="14">
        <f>K30-I30</f>
        <v>11.272124999999505</v>
      </c>
      <c r="M30" s="14"/>
      <c r="N30" s="14"/>
      <c r="O30" s="14">
        <v>25686.248</v>
      </c>
      <c r="P30" s="14">
        <f t="shared" ref="P30:P45" si="9">O30-E$15</f>
        <v>23263.865624999999</v>
      </c>
      <c r="Q30" s="14">
        <v>25669.188999999998</v>
      </c>
      <c r="R30" s="14">
        <f t="shared" ref="R30:R45" si="10">Q30-C$15</f>
        <v>23274.932499999999</v>
      </c>
      <c r="S30" s="14">
        <f>R30-P30</f>
        <v>11.066875000000437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x14ac:dyDescent="0.2">
      <c r="A31" s="21"/>
      <c r="B31" s="21"/>
      <c r="C31" s="21"/>
      <c r="D31" s="21"/>
      <c r="H31" s="14">
        <v>30698.883000000002</v>
      </c>
      <c r="I31" s="14">
        <f t="shared" si="8"/>
        <v>28304.626500000002</v>
      </c>
      <c r="J31" s="14">
        <v>30738.311000000002</v>
      </c>
      <c r="K31" s="14">
        <f t="shared" ref="K31:K45" si="11">J31-C$15</f>
        <v>28344.054500000002</v>
      </c>
      <c r="L31" s="14">
        <f t="shared" ref="L31:L45" si="12">K31-I31</f>
        <v>39.427999999999884</v>
      </c>
      <c r="M31" s="14"/>
      <c r="N31" s="14"/>
      <c r="O31" s="14">
        <v>30698.424999999999</v>
      </c>
      <c r="P31" s="14">
        <f t="shared" si="9"/>
        <v>28276.042624999998</v>
      </c>
      <c r="Q31" s="14">
        <v>30681.304</v>
      </c>
      <c r="R31" s="14">
        <f t="shared" si="10"/>
        <v>28287.047500000001</v>
      </c>
      <c r="S31" s="14">
        <f t="shared" ref="S31:S45" si="13">R31-P31</f>
        <v>11.004875000002357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 x14ac:dyDescent="0.2">
      <c r="H32" s="14">
        <v>35710.936999999998</v>
      </c>
      <c r="I32" s="14">
        <f t="shared" si="8"/>
        <v>33316.680499999995</v>
      </c>
      <c r="J32" s="14">
        <v>35750.396000000001</v>
      </c>
      <c r="K32" s="14">
        <f t="shared" si="11"/>
        <v>33356.139499999997</v>
      </c>
      <c r="L32" s="14">
        <f t="shared" si="12"/>
        <v>39.459000000002561</v>
      </c>
      <c r="M32" s="14"/>
      <c r="N32" s="14"/>
      <c r="O32" s="14">
        <v>35710.571000000004</v>
      </c>
      <c r="P32" s="14">
        <f t="shared" si="9"/>
        <v>33288.188625000003</v>
      </c>
      <c r="Q32" s="14">
        <v>35693.42</v>
      </c>
      <c r="R32" s="14">
        <f t="shared" si="10"/>
        <v>33299.163499999995</v>
      </c>
      <c r="S32" s="14">
        <f t="shared" si="13"/>
        <v>10.974874999992608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1:32" x14ac:dyDescent="0.2">
      <c r="H33" s="14">
        <v>40722.961000000003</v>
      </c>
      <c r="I33" s="14">
        <f t="shared" si="8"/>
        <v>38328.7045</v>
      </c>
      <c r="J33" s="14">
        <v>40762.451000000001</v>
      </c>
      <c r="K33" s="14">
        <f t="shared" si="11"/>
        <v>38368.194499999998</v>
      </c>
      <c r="L33" s="14">
        <f t="shared" si="12"/>
        <v>39.489999999997963</v>
      </c>
      <c r="M33" s="14"/>
      <c r="N33" s="14"/>
      <c r="O33" s="14">
        <v>40722.747000000003</v>
      </c>
      <c r="P33" s="14">
        <f t="shared" si="9"/>
        <v>38300.364625000002</v>
      </c>
      <c r="Q33" s="14">
        <v>40705.565999999999</v>
      </c>
      <c r="R33" s="14">
        <f t="shared" si="10"/>
        <v>38311.309499999996</v>
      </c>
      <c r="S33" s="14">
        <f t="shared" si="13"/>
        <v>10.944874999993772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x14ac:dyDescent="0.2">
      <c r="A34" s="22" t="s">
        <v>101</v>
      </c>
      <c r="B34" s="22"/>
      <c r="C34" s="22"/>
      <c r="D34" s="22"/>
      <c r="H34" s="14">
        <v>45735.014999999999</v>
      </c>
      <c r="I34" s="14">
        <f t="shared" si="8"/>
        <v>43340.758499999996</v>
      </c>
      <c r="J34" s="14">
        <v>45774.536</v>
      </c>
      <c r="K34" s="14">
        <f t="shared" si="11"/>
        <v>43380.279499999997</v>
      </c>
      <c r="L34" s="14">
        <f t="shared" si="12"/>
        <v>39.52100000000064</v>
      </c>
      <c r="M34" s="14"/>
      <c r="N34" s="14"/>
      <c r="O34" s="14">
        <v>45734.892999999996</v>
      </c>
      <c r="P34" s="14">
        <f t="shared" si="9"/>
        <v>43312.510624999995</v>
      </c>
      <c r="Q34" s="14">
        <v>45717.680999999997</v>
      </c>
      <c r="R34" s="14">
        <f t="shared" si="10"/>
        <v>43323.424499999994</v>
      </c>
      <c r="S34" s="14">
        <f t="shared" si="13"/>
        <v>10.91387499999837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 x14ac:dyDescent="0.2">
      <c r="A35" s="22"/>
      <c r="B35" s="22"/>
      <c r="C35" s="22"/>
      <c r="D35" s="22"/>
      <c r="H35" s="14">
        <v>50747.038999999997</v>
      </c>
      <c r="I35" s="14">
        <f t="shared" si="8"/>
        <v>48352.782499999994</v>
      </c>
      <c r="J35" s="14">
        <v>50786.620999999999</v>
      </c>
      <c r="K35" s="14">
        <f t="shared" si="11"/>
        <v>48392.364499999996</v>
      </c>
      <c r="L35" s="14">
        <f t="shared" si="12"/>
        <v>39.582000000002154</v>
      </c>
      <c r="M35" s="14"/>
      <c r="N35" s="14"/>
      <c r="O35" s="14">
        <v>50747.07</v>
      </c>
      <c r="P35" s="14">
        <f t="shared" si="9"/>
        <v>48324.687624999999</v>
      </c>
      <c r="Q35" s="14">
        <v>50729.796999999999</v>
      </c>
      <c r="R35" s="14">
        <f t="shared" si="10"/>
        <v>48335.540499999996</v>
      </c>
      <c r="S35" s="14">
        <f t="shared" si="13"/>
        <v>10.852874999996857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x14ac:dyDescent="0.2">
      <c r="A36" s="22"/>
      <c r="B36" s="22"/>
      <c r="C36" s="22"/>
      <c r="D36" s="22"/>
      <c r="H36" s="14">
        <v>55759.063000000002</v>
      </c>
      <c r="I36" s="14">
        <f t="shared" si="8"/>
        <v>53364.806499999999</v>
      </c>
      <c r="J36" s="14">
        <v>55798.675000000003</v>
      </c>
      <c r="K36" s="14">
        <f t="shared" si="11"/>
        <v>53404.4185</v>
      </c>
      <c r="L36" s="14">
        <f t="shared" si="12"/>
        <v>39.61200000000099</v>
      </c>
      <c r="M36" s="14"/>
      <c r="N36" s="14"/>
      <c r="O36" s="14">
        <v>55759.216</v>
      </c>
      <c r="P36" s="14">
        <f t="shared" si="9"/>
        <v>53336.833624999999</v>
      </c>
      <c r="Q36" s="14">
        <v>55741.942999999999</v>
      </c>
      <c r="R36" s="14">
        <f t="shared" si="10"/>
        <v>53347.686499999996</v>
      </c>
      <c r="S36" s="14">
        <f t="shared" si="13"/>
        <v>10.852874999996857</v>
      </c>
    </row>
    <row r="37" spans="1:32" x14ac:dyDescent="0.2">
      <c r="A37" s="22"/>
      <c r="B37" s="22"/>
      <c r="C37" s="22"/>
      <c r="D37" s="22"/>
      <c r="H37" s="14">
        <v>100771.118</v>
      </c>
      <c r="I37" s="14">
        <f t="shared" si="8"/>
        <v>98376.861499999999</v>
      </c>
      <c r="J37" s="14">
        <v>100810.76</v>
      </c>
      <c r="K37" s="14">
        <f t="shared" si="11"/>
        <v>98416.503499999992</v>
      </c>
      <c r="L37" s="14">
        <f t="shared" si="12"/>
        <v>39.641999999992549</v>
      </c>
      <c r="M37" s="14"/>
      <c r="N37" s="14"/>
      <c r="O37" s="14">
        <v>100771.39200000001</v>
      </c>
      <c r="P37" s="14">
        <f t="shared" si="9"/>
        <v>98349.009625000006</v>
      </c>
      <c r="Q37" s="14">
        <v>100754.058</v>
      </c>
      <c r="R37" s="14">
        <f t="shared" si="10"/>
        <v>98359.801500000001</v>
      </c>
      <c r="S37" s="14">
        <f t="shared" si="13"/>
        <v>10.791874999995343</v>
      </c>
    </row>
    <row r="38" spans="1:32" x14ac:dyDescent="0.2">
      <c r="A38" s="22"/>
      <c r="B38" s="22"/>
      <c r="C38" s="22"/>
      <c r="D38" s="22"/>
      <c r="H38" s="14">
        <v>105783.14200000001</v>
      </c>
      <c r="I38" s="14">
        <f t="shared" si="8"/>
        <v>103388.8855</v>
      </c>
      <c r="J38" s="14">
        <v>105822.814</v>
      </c>
      <c r="K38" s="14">
        <f t="shared" si="11"/>
        <v>103428.5575</v>
      </c>
      <c r="L38" s="14">
        <f t="shared" si="12"/>
        <v>39.671999999991385</v>
      </c>
      <c r="M38" s="14"/>
      <c r="N38" s="14"/>
      <c r="O38" s="14">
        <v>105783.538</v>
      </c>
      <c r="P38" s="14">
        <f t="shared" si="9"/>
        <v>103361.155625</v>
      </c>
      <c r="Q38" s="14">
        <v>105766.174</v>
      </c>
      <c r="R38" s="14">
        <f t="shared" si="10"/>
        <v>103371.9175</v>
      </c>
      <c r="S38" s="14">
        <f t="shared" si="13"/>
        <v>10.761874999996508</v>
      </c>
    </row>
    <row r="39" spans="1:32" x14ac:dyDescent="0.2">
      <c r="A39" s="22"/>
      <c r="B39" s="22"/>
      <c r="C39" s="22"/>
      <c r="D39" s="22"/>
      <c r="H39" s="14">
        <v>110795.166</v>
      </c>
      <c r="I39" s="14">
        <f t="shared" si="8"/>
        <v>108400.90949999999</v>
      </c>
      <c r="J39" s="14">
        <v>110834.899</v>
      </c>
      <c r="K39" s="14">
        <f t="shared" si="11"/>
        <v>108440.6425</v>
      </c>
      <c r="L39" s="14">
        <f t="shared" si="12"/>
        <v>39.733000000007451</v>
      </c>
      <c r="M39" s="14"/>
      <c r="N39" s="14"/>
      <c r="O39" s="14">
        <v>110795.715</v>
      </c>
      <c r="P39" s="14">
        <f t="shared" si="9"/>
        <v>108373.332625</v>
      </c>
      <c r="Q39" s="14">
        <v>110778.32</v>
      </c>
      <c r="R39" s="14">
        <f t="shared" si="10"/>
        <v>108384.0635</v>
      </c>
      <c r="S39" s="14">
        <f t="shared" si="13"/>
        <v>10.730875000008382</v>
      </c>
    </row>
    <row r="40" spans="1:32" x14ac:dyDescent="0.2">
      <c r="A40" s="22"/>
      <c r="B40" s="22"/>
      <c r="C40" s="22"/>
      <c r="D40" s="22"/>
      <c r="H40" s="14">
        <v>115807.22</v>
      </c>
      <c r="I40" s="14">
        <f t="shared" si="8"/>
        <v>113412.9635</v>
      </c>
      <c r="J40" s="14">
        <v>115846.984</v>
      </c>
      <c r="K40" s="14">
        <f t="shared" si="11"/>
        <v>113452.72749999999</v>
      </c>
      <c r="L40" s="14">
        <f t="shared" si="12"/>
        <v>39.763999999995576</v>
      </c>
      <c r="M40" s="14"/>
      <c r="N40" s="14"/>
      <c r="O40" s="14">
        <v>115807.891</v>
      </c>
      <c r="P40" s="14">
        <f t="shared" si="9"/>
        <v>113385.508625</v>
      </c>
      <c r="Q40" s="14">
        <v>115790.435</v>
      </c>
      <c r="R40" s="14">
        <f t="shared" si="10"/>
        <v>113396.17849999999</v>
      </c>
      <c r="S40" s="14">
        <f t="shared" si="13"/>
        <v>10.669874999992317</v>
      </c>
    </row>
    <row r="41" spans="1:32" x14ac:dyDescent="0.2">
      <c r="A41" s="22"/>
      <c r="B41" s="22"/>
      <c r="C41" s="22"/>
      <c r="D41" s="22"/>
      <c r="H41" s="14">
        <v>120819.274</v>
      </c>
      <c r="I41" s="14">
        <f t="shared" si="8"/>
        <v>118425.0175</v>
      </c>
      <c r="J41" s="14">
        <v>120859.069</v>
      </c>
      <c r="K41" s="14">
        <f t="shared" si="11"/>
        <v>118464.8125</v>
      </c>
      <c r="L41" s="14">
        <f t="shared" si="12"/>
        <v>39.794999999998254</v>
      </c>
      <c r="M41" s="14"/>
      <c r="N41" s="14"/>
      <c r="O41" s="14">
        <v>120820.037</v>
      </c>
      <c r="P41" s="14">
        <f t="shared" si="9"/>
        <v>118397.654625</v>
      </c>
      <c r="Q41" s="14">
        <v>120802.58100000001</v>
      </c>
      <c r="R41" s="14">
        <f t="shared" si="10"/>
        <v>118408.3245</v>
      </c>
      <c r="S41" s="14">
        <f t="shared" si="13"/>
        <v>10.669875000006869</v>
      </c>
    </row>
    <row r="42" spans="1:32" x14ac:dyDescent="0.2">
      <c r="A42" s="22"/>
      <c r="B42" s="22"/>
      <c r="C42" s="22"/>
      <c r="D42" s="22"/>
      <c r="H42" s="14">
        <v>125831.329</v>
      </c>
      <c r="I42" s="14">
        <f t="shared" si="8"/>
        <v>123437.07249999999</v>
      </c>
      <c r="J42" s="14">
        <v>125871.185</v>
      </c>
      <c r="K42" s="14">
        <f t="shared" si="11"/>
        <v>123476.92849999999</v>
      </c>
      <c r="L42" s="14">
        <f t="shared" si="12"/>
        <v>39.855999999999767</v>
      </c>
      <c r="M42" s="14"/>
      <c r="N42" s="14"/>
      <c r="O42" s="14">
        <v>125832.21400000001</v>
      </c>
      <c r="P42" s="14">
        <f t="shared" si="9"/>
        <v>123409.83162500001</v>
      </c>
      <c r="Q42" s="14">
        <v>125814.727</v>
      </c>
      <c r="R42" s="14">
        <f t="shared" si="10"/>
        <v>123420.4705</v>
      </c>
      <c r="S42" s="14">
        <f t="shared" si="13"/>
        <v>10.638874999989639</v>
      </c>
    </row>
    <row r="43" spans="1:32" x14ac:dyDescent="0.2">
      <c r="H43" s="14">
        <v>130843.47500000001</v>
      </c>
      <c r="I43" s="14">
        <f t="shared" si="8"/>
        <v>128449.2185</v>
      </c>
      <c r="J43" s="14">
        <v>130883.33100000001</v>
      </c>
      <c r="K43" s="14">
        <f t="shared" si="11"/>
        <v>128489.0745</v>
      </c>
      <c r="L43" s="14">
        <f t="shared" si="12"/>
        <v>39.855999999999767</v>
      </c>
      <c r="M43" s="14"/>
      <c r="N43" s="14"/>
      <c r="O43" s="14">
        <v>130844.39</v>
      </c>
      <c r="P43" s="14">
        <f t="shared" si="9"/>
        <v>128422.007625</v>
      </c>
      <c r="Q43" s="14">
        <v>130826.84299999999</v>
      </c>
      <c r="R43" s="14">
        <f t="shared" si="10"/>
        <v>128432.58649999999</v>
      </c>
      <c r="S43" s="14">
        <f t="shared" si="13"/>
        <v>10.578874999991967</v>
      </c>
    </row>
    <row r="44" spans="1:32" x14ac:dyDescent="0.2">
      <c r="H44" s="14">
        <v>135855.62100000001</v>
      </c>
      <c r="I44" s="14">
        <f t="shared" si="8"/>
        <v>133461.36450000003</v>
      </c>
      <c r="J44" s="14">
        <v>135895.50700000001</v>
      </c>
      <c r="K44" s="14">
        <f t="shared" si="11"/>
        <v>133501.25050000002</v>
      </c>
      <c r="L44" s="14">
        <f t="shared" si="12"/>
        <v>39.885999999998603</v>
      </c>
      <c r="M44" s="14"/>
      <c r="N44" s="14"/>
      <c r="O44" s="14">
        <v>135856.56700000001</v>
      </c>
      <c r="P44" s="14">
        <f t="shared" si="9"/>
        <v>133434.18462500002</v>
      </c>
      <c r="Q44" s="14">
        <v>135838.989</v>
      </c>
      <c r="R44" s="14">
        <f t="shared" si="10"/>
        <v>133444.73250000001</v>
      </c>
      <c r="S44" s="14">
        <f t="shared" si="13"/>
        <v>10.54787499998929</v>
      </c>
    </row>
    <row r="45" spans="1:32" x14ac:dyDescent="0.2">
      <c r="H45" s="14">
        <v>140867.76699999999</v>
      </c>
      <c r="I45" s="14">
        <f t="shared" si="8"/>
        <v>138473.5105</v>
      </c>
      <c r="J45" s="14">
        <v>140907.68400000001</v>
      </c>
      <c r="K45" s="14">
        <f t="shared" si="11"/>
        <v>138513.42750000002</v>
      </c>
      <c r="L45" s="14">
        <f t="shared" si="12"/>
        <v>39.917000000015832</v>
      </c>
      <c r="M45" s="14"/>
      <c r="N45" s="14"/>
      <c r="O45" s="14">
        <v>140868.74299999999</v>
      </c>
      <c r="P45" s="14">
        <f t="shared" si="9"/>
        <v>138446.360625</v>
      </c>
      <c r="Q45" s="14">
        <v>140851.10399999999</v>
      </c>
      <c r="R45" s="14">
        <f t="shared" si="10"/>
        <v>138456.8475</v>
      </c>
      <c r="S45" s="14">
        <f t="shared" si="13"/>
        <v>10.486875000002328</v>
      </c>
    </row>
    <row r="46" spans="1:32" x14ac:dyDescent="0.2"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32" x14ac:dyDescent="0.2">
      <c r="H47" s="14"/>
      <c r="I47" s="14"/>
      <c r="J47" s="14"/>
      <c r="K47" s="14" t="s">
        <v>93</v>
      </c>
      <c r="L47" s="14">
        <f>AVERAGE(L30:L45)</f>
        <v>37.90532031250018</v>
      </c>
      <c r="M47" s="14"/>
      <c r="N47" s="14"/>
      <c r="O47" s="14"/>
      <c r="P47" s="14"/>
      <c r="Q47" s="14"/>
      <c r="R47" s="14" t="s">
        <v>93</v>
      </c>
      <c r="S47" s="14">
        <f>AVERAGE(S30:S45)</f>
        <v>10.780499999997119</v>
      </c>
    </row>
    <row r="48" spans="1:32" x14ac:dyDescent="0.2">
      <c r="H48" s="14"/>
      <c r="I48" s="14"/>
      <c r="J48" s="14"/>
      <c r="K48" s="14" t="s">
        <v>94</v>
      </c>
      <c r="L48" s="14">
        <f>STDEV(L30:L45)</f>
        <v>7.1039362944031064</v>
      </c>
      <c r="M48" s="14"/>
      <c r="N48" s="14"/>
      <c r="O48" s="14"/>
      <c r="P48" s="14"/>
      <c r="Q48" s="14"/>
      <c r="R48" s="14" t="s">
        <v>94</v>
      </c>
      <c r="S48" s="14">
        <f>STDEV(S30:S45)</f>
        <v>0.17394937002936686</v>
      </c>
    </row>
  </sheetData>
  <mergeCells count="18">
    <mergeCell ref="A28:D31"/>
    <mergeCell ref="A34:D42"/>
    <mergeCell ref="H27:L27"/>
    <mergeCell ref="O27:S27"/>
    <mergeCell ref="H28:I28"/>
    <mergeCell ref="J28:L28"/>
    <mergeCell ref="O28:P28"/>
    <mergeCell ref="Q28:S28"/>
    <mergeCell ref="U3:V3"/>
    <mergeCell ref="B2:F2"/>
    <mergeCell ref="H2:L2"/>
    <mergeCell ref="O2:S2"/>
    <mergeCell ref="O3:P3"/>
    <mergeCell ref="Q3:S3"/>
    <mergeCell ref="B3:C3"/>
    <mergeCell ref="D3:E3"/>
    <mergeCell ref="H3:I3"/>
    <mergeCell ref="J3:L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01D2-7AE2-B54E-A7CB-F22A516FF58B}">
  <dimension ref="D2:N32"/>
  <sheetViews>
    <sheetView workbookViewId="0">
      <selection activeCell="D2" sqref="D2:F23"/>
    </sheetView>
  </sheetViews>
  <sheetFormatPr baseColWidth="10" defaultRowHeight="16" x14ac:dyDescent="0.2"/>
  <cols>
    <col min="4" max="4" width="27.1640625" customWidth="1"/>
  </cols>
  <sheetData>
    <row r="2" spans="4:6" x14ac:dyDescent="0.2">
      <c r="D2" s="4" t="s">
        <v>37</v>
      </c>
      <c r="E2" s="4"/>
      <c r="F2" s="4"/>
    </row>
    <row r="3" spans="4:6" x14ac:dyDescent="0.2">
      <c r="D3" s="4"/>
      <c r="E3" s="4"/>
      <c r="F3" s="4"/>
    </row>
    <row r="4" spans="4:6" x14ac:dyDescent="0.2">
      <c r="D4" s="3" t="s">
        <v>35</v>
      </c>
      <c r="E4" s="4" t="s">
        <v>21</v>
      </c>
      <c r="F4" s="4"/>
    </row>
    <row r="5" spans="4:6" x14ac:dyDescent="0.2">
      <c r="D5" s="4">
        <v>0</v>
      </c>
      <c r="E5" s="4"/>
      <c r="F5" s="4"/>
    </row>
    <row r="6" spans="4:6" x14ac:dyDescent="0.2">
      <c r="D6" s="4">
        <v>1</v>
      </c>
      <c r="E6" s="4"/>
      <c r="F6" s="4"/>
    </row>
    <row r="7" spans="4:6" x14ac:dyDescent="0.2">
      <c r="D7" s="4">
        <v>2</v>
      </c>
      <c r="E7" s="4"/>
      <c r="F7" s="4"/>
    </row>
    <row r="8" spans="4:6" x14ac:dyDescent="0.2">
      <c r="D8" s="4">
        <v>3</v>
      </c>
      <c r="E8" s="4"/>
      <c r="F8" s="4"/>
    </row>
    <row r="9" spans="4:6" x14ac:dyDescent="0.2">
      <c r="D9" s="4">
        <v>4</v>
      </c>
      <c r="E9" s="4"/>
      <c r="F9" s="4"/>
    </row>
    <row r="10" spans="4:6" x14ac:dyDescent="0.2">
      <c r="D10" s="4"/>
      <c r="E10" s="4"/>
      <c r="F10" s="4"/>
    </row>
    <row r="11" spans="4:6" x14ac:dyDescent="0.2">
      <c r="D11" s="4"/>
      <c r="E11" s="4"/>
      <c r="F11" s="4"/>
    </row>
    <row r="12" spans="4:6" x14ac:dyDescent="0.2">
      <c r="D12" s="4"/>
      <c r="E12" s="4"/>
      <c r="F12" s="4"/>
    </row>
    <row r="13" spans="4:6" x14ac:dyDescent="0.2">
      <c r="D13" s="3" t="s">
        <v>36</v>
      </c>
      <c r="E13" s="4" t="s">
        <v>21</v>
      </c>
      <c r="F13" s="4"/>
    </row>
    <row r="14" spans="4:6" x14ac:dyDescent="0.2">
      <c r="D14" s="4">
        <v>-12</v>
      </c>
      <c r="E14" s="4"/>
      <c r="F14" s="4"/>
    </row>
    <row r="15" spans="4:6" x14ac:dyDescent="0.2">
      <c r="D15" s="4">
        <v>-8</v>
      </c>
      <c r="E15" s="4"/>
      <c r="F15" s="4"/>
    </row>
    <row r="16" spans="4:6" x14ac:dyDescent="0.2">
      <c r="D16" s="4">
        <v>-4</v>
      </c>
      <c r="E16" s="4"/>
      <c r="F16" s="4"/>
    </row>
    <row r="17" spans="4:14" x14ac:dyDescent="0.2">
      <c r="D17" s="4">
        <v>0</v>
      </c>
      <c r="E17" s="4"/>
      <c r="F17" s="4"/>
    </row>
    <row r="18" spans="4:14" x14ac:dyDescent="0.2">
      <c r="D18" s="4">
        <v>4</v>
      </c>
      <c r="E18" s="4"/>
      <c r="F18" s="4"/>
    </row>
    <row r="19" spans="4:14" x14ac:dyDescent="0.2">
      <c r="D19" s="4">
        <v>7</v>
      </c>
      <c r="E19" s="4"/>
      <c r="F19" s="4"/>
    </row>
    <row r="20" spans="4:14" x14ac:dyDescent="0.2">
      <c r="D20" s="4">
        <v>10</v>
      </c>
      <c r="E20" s="4"/>
      <c r="F20" s="4"/>
    </row>
    <row r="21" spans="4:14" x14ac:dyDescent="0.2">
      <c r="D21" s="4">
        <v>13</v>
      </c>
      <c r="E21" s="4"/>
      <c r="F21" s="4"/>
    </row>
    <row r="22" spans="4:14" x14ac:dyDescent="0.2">
      <c r="D22" s="4">
        <v>16</v>
      </c>
      <c r="E22" s="4"/>
      <c r="F22" s="4"/>
    </row>
    <row r="23" spans="4:14" x14ac:dyDescent="0.2">
      <c r="D23" s="4">
        <v>19</v>
      </c>
      <c r="E23" s="4"/>
      <c r="F23" s="4"/>
    </row>
    <row r="25" spans="4:14" x14ac:dyDescent="0.2">
      <c r="D25" s="3" t="s">
        <v>40</v>
      </c>
      <c r="E25" s="4" t="s">
        <v>23</v>
      </c>
      <c r="F25" s="4" t="s">
        <v>24</v>
      </c>
      <c r="G25" s="4" t="s">
        <v>25</v>
      </c>
      <c r="H25" s="4" t="s">
        <v>26</v>
      </c>
      <c r="I25" s="4" t="s">
        <v>27</v>
      </c>
      <c r="J25" s="4" t="s">
        <v>28</v>
      </c>
      <c r="K25" s="4" t="s">
        <v>29</v>
      </c>
      <c r="L25" s="4" t="s">
        <v>30</v>
      </c>
      <c r="M25" s="4" t="s">
        <v>31</v>
      </c>
      <c r="N25" s="4" t="s">
        <v>32</v>
      </c>
    </row>
    <row r="26" spans="4:14" x14ac:dyDescent="0.2">
      <c r="D26" s="4">
        <v>10</v>
      </c>
      <c r="E26" s="4" t="s">
        <v>39</v>
      </c>
      <c r="F26" s="4"/>
      <c r="G26" s="4"/>
      <c r="H26" s="4"/>
      <c r="I26" s="4"/>
      <c r="J26" s="4"/>
      <c r="K26" s="4"/>
      <c r="L26" s="4"/>
      <c r="M26" s="4"/>
      <c r="N26" s="4"/>
    </row>
    <row r="27" spans="4:14" x14ac:dyDescent="0.2">
      <c r="D27" s="4">
        <v>25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4:14" x14ac:dyDescent="0.2">
      <c r="D28" s="4">
        <v>40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4:14" x14ac:dyDescent="0.2">
      <c r="D29" s="4">
        <v>55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4:14" x14ac:dyDescent="0.2">
      <c r="D30" s="4">
        <v>70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4:14" x14ac:dyDescent="0.2">
      <c r="D31" s="4">
        <v>85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4:14" x14ac:dyDescent="0.2">
      <c r="D32" s="4">
        <v>100</v>
      </c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FCD6-0BA9-0143-B327-9FDF560B12C2}">
  <dimension ref="B2:AE116"/>
  <sheetViews>
    <sheetView tabSelected="1" topLeftCell="A43" zoomScale="93" workbookViewId="0">
      <selection activeCell="B56" sqref="B56"/>
    </sheetView>
  </sheetViews>
  <sheetFormatPr baseColWidth="10" defaultRowHeight="16" x14ac:dyDescent="0.2"/>
  <cols>
    <col min="4" max="4" width="33.83203125" bestFit="1" customWidth="1"/>
    <col min="5" max="5" width="18.6640625" bestFit="1" customWidth="1"/>
    <col min="6" max="6" width="21" bestFit="1" customWidth="1"/>
    <col min="7" max="7" width="18.1640625" bestFit="1" customWidth="1"/>
    <col min="27" max="27" width="19.33203125" bestFit="1" customWidth="1"/>
    <col min="31" max="31" width="29.1640625" customWidth="1"/>
  </cols>
  <sheetData>
    <row r="2" spans="4:5" x14ac:dyDescent="0.2">
      <c r="D2" t="s">
        <v>38</v>
      </c>
    </row>
    <row r="4" spans="4:5" x14ac:dyDescent="0.2">
      <c r="D4" s="1"/>
    </row>
    <row r="7" spans="4:5" x14ac:dyDescent="0.2">
      <c r="D7" s="1" t="s">
        <v>35</v>
      </c>
      <c r="E7" t="s">
        <v>21</v>
      </c>
    </row>
    <row r="8" spans="4:5" x14ac:dyDescent="0.2">
      <c r="D8">
        <v>0</v>
      </c>
    </row>
    <row r="9" spans="4:5" x14ac:dyDescent="0.2">
      <c r="D9">
        <v>1</v>
      </c>
    </row>
    <row r="10" spans="4:5" x14ac:dyDescent="0.2">
      <c r="D10">
        <v>2</v>
      </c>
    </row>
    <row r="11" spans="4:5" x14ac:dyDescent="0.2">
      <c r="D11">
        <v>3</v>
      </c>
    </row>
    <row r="12" spans="4:5" x14ac:dyDescent="0.2">
      <c r="D12">
        <v>4</v>
      </c>
    </row>
    <row r="16" spans="4:5" x14ac:dyDescent="0.2">
      <c r="D16" s="1" t="s">
        <v>36</v>
      </c>
      <c r="E16" t="s">
        <v>21</v>
      </c>
    </row>
    <row r="17" spans="4:14" x14ac:dyDescent="0.2">
      <c r="D17">
        <v>-12</v>
      </c>
    </row>
    <row r="18" spans="4:14" x14ac:dyDescent="0.2">
      <c r="D18">
        <v>-8</v>
      </c>
    </row>
    <row r="19" spans="4:14" x14ac:dyDescent="0.2">
      <c r="D19">
        <v>-4</v>
      </c>
    </row>
    <row r="20" spans="4:14" x14ac:dyDescent="0.2">
      <c r="D20">
        <v>0</v>
      </c>
    </row>
    <row r="21" spans="4:14" x14ac:dyDescent="0.2">
      <c r="D21">
        <v>4</v>
      </c>
    </row>
    <row r="22" spans="4:14" x14ac:dyDescent="0.2">
      <c r="D22">
        <v>7</v>
      </c>
    </row>
    <row r="23" spans="4:14" x14ac:dyDescent="0.2">
      <c r="D23">
        <v>10</v>
      </c>
    </row>
    <row r="24" spans="4:14" x14ac:dyDescent="0.2">
      <c r="D24">
        <v>13</v>
      </c>
    </row>
    <row r="25" spans="4:14" x14ac:dyDescent="0.2">
      <c r="D25">
        <v>16</v>
      </c>
    </row>
    <row r="26" spans="4:14" x14ac:dyDescent="0.2">
      <c r="D26">
        <v>19</v>
      </c>
    </row>
    <row r="28" spans="4:14" x14ac:dyDescent="0.2">
      <c r="D28" t="s">
        <v>40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29</v>
      </c>
      <c r="L28" t="s">
        <v>30</v>
      </c>
      <c r="M28" t="s">
        <v>31</v>
      </c>
      <c r="N28" t="s">
        <v>32</v>
      </c>
    </row>
    <row r="29" spans="4:14" x14ac:dyDescent="0.2">
      <c r="D29">
        <v>10</v>
      </c>
      <c r="E29">
        <v>-53</v>
      </c>
    </row>
    <row r="30" spans="4:14" x14ac:dyDescent="0.2">
      <c r="D30">
        <v>25</v>
      </c>
    </row>
    <row r="31" spans="4:14" x14ac:dyDescent="0.2">
      <c r="D31">
        <v>40</v>
      </c>
    </row>
    <row r="32" spans="4:14" x14ac:dyDescent="0.2">
      <c r="D32">
        <v>55</v>
      </c>
    </row>
    <row r="33" spans="2:14" x14ac:dyDescent="0.2">
      <c r="D33">
        <v>70</v>
      </c>
    </row>
    <row r="34" spans="2:14" x14ac:dyDescent="0.2">
      <c r="D34">
        <v>85</v>
      </c>
    </row>
    <row r="35" spans="2:14" x14ac:dyDescent="0.2">
      <c r="D35">
        <v>100</v>
      </c>
    </row>
    <row r="38" spans="2:14" x14ac:dyDescent="0.2">
      <c r="D38" t="s">
        <v>40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29</v>
      </c>
      <c r="L38" t="s">
        <v>30</v>
      </c>
      <c r="M38" t="s">
        <v>31</v>
      </c>
      <c r="N38" t="s">
        <v>32</v>
      </c>
    </row>
    <row r="39" spans="2:14" x14ac:dyDescent="0.2">
      <c r="D39">
        <v>10</v>
      </c>
      <c r="E39">
        <v>-53</v>
      </c>
    </row>
    <row r="40" spans="2:14" x14ac:dyDescent="0.2">
      <c r="D40">
        <v>25</v>
      </c>
    </row>
    <row r="41" spans="2:14" x14ac:dyDescent="0.2">
      <c r="D41">
        <v>40</v>
      </c>
    </row>
    <row r="42" spans="2:14" x14ac:dyDescent="0.2">
      <c r="D42">
        <v>55</v>
      </c>
    </row>
    <row r="43" spans="2:14" x14ac:dyDescent="0.2">
      <c r="D43">
        <v>70</v>
      </c>
    </row>
    <row r="44" spans="2:14" x14ac:dyDescent="0.2">
      <c r="D44">
        <v>85</v>
      </c>
    </row>
    <row r="45" spans="2:14" x14ac:dyDescent="0.2">
      <c r="D45">
        <v>100</v>
      </c>
    </row>
    <row r="46" spans="2:14" x14ac:dyDescent="0.2">
      <c r="B46" s="11" t="s">
        <v>69</v>
      </c>
      <c r="C46" t="s">
        <v>70</v>
      </c>
    </row>
    <row r="47" spans="2:14" x14ac:dyDescent="0.2">
      <c r="B47">
        <v>53.835683094431403</v>
      </c>
      <c r="C47">
        <v>10.696950270677901</v>
      </c>
    </row>
    <row r="51" spans="4:31" x14ac:dyDescent="0.2">
      <c r="D51" t="s">
        <v>41</v>
      </c>
      <c r="E51" t="s">
        <v>65</v>
      </c>
      <c r="F51" t="s">
        <v>66</v>
      </c>
      <c r="G51" t="s">
        <v>71</v>
      </c>
      <c r="H51" t="s">
        <v>23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  <c r="N51" t="s">
        <v>29</v>
      </c>
      <c r="O51" t="s">
        <v>30</v>
      </c>
      <c r="P51" t="s">
        <v>31</v>
      </c>
      <c r="Q51" t="s">
        <v>32</v>
      </c>
      <c r="S51" t="s">
        <v>11</v>
      </c>
      <c r="T51" t="s">
        <v>12</v>
      </c>
      <c r="U51" t="s">
        <v>13</v>
      </c>
      <c r="V51" t="s">
        <v>59</v>
      </c>
      <c r="AA51" t="s">
        <v>72</v>
      </c>
      <c r="AB51" t="s">
        <v>11</v>
      </c>
      <c r="AC51" t="s">
        <v>12</v>
      </c>
      <c r="AD51" t="s">
        <v>13</v>
      </c>
      <c r="AE51" t="s">
        <v>59</v>
      </c>
    </row>
    <row r="52" spans="4:31" x14ac:dyDescent="0.2">
      <c r="D52" t="s">
        <v>43</v>
      </c>
      <c r="G52">
        <v>20</v>
      </c>
      <c r="H52">
        <v>-48.5</v>
      </c>
      <c r="I52">
        <v>-48.5</v>
      </c>
      <c r="J52">
        <v>-49</v>
      </c>
      <c r="K52">
        <v>-49</v>
      </c>
      <c r="L52">
        <v>-51</v>
      </c>
      <c r="M52">
        <v>-50.5</v>
      </c>
      <c r="N52">
        <v>-52</v>
      </c>
      <c r="O52">
        <v>-52</v>
      </c>
      <c r="P52">
        <v>-55</v>
      </c>
      <c r="Q52">
        <v>-55</v>
      </c>
      <c r="S52">
        <f>MIN(H52:Q52)</f>
        <v>-55</v>
      </c>
      <c r="T52">
        <f>AVERAGE(H52:Q52)</f>
        <v>-51.05</v>
      </c>
      <c r="U52">
        <f>MAX(H52:Q52)</f>
        <v>-48.5</v>
      </c>
      <c r="V52">
        <f>COUNTBLANK(H52:Q52)</f>
        <v>0</v>
      </c>
      <c r="AA52">
        <v>20</v>
      </c>
      <c r="AB52">
        <v>-55</v>
      </c>
      <c r="AC52">
        <v>-51.05</v>
      </c>
      <c r="AD52">
        <v>-48.5</v>
      </c>
      <c r="AE52">
        <v>0</v>
      </c>
    </row>
    <row r="53" spans="4:31" x14ac:dyDescent="0.2">
      <c r="D53" t="s">
        <v>44</v>
      </c>
      <c r="E53">
        <v>53.835899559919099</v>
      </c>
      <c r="F53">
        <v>10.6971148657163</v>
      </c>
      <c r="G53">
        <f t="shared" ref="G53" si="0">(ACOS(SIN(RADIANS(E53)) * SIN(RADIANS(B$47)) + COS(RADIANS(E53)) * COS(RADIANS(B$47)) * COS(RADIANS(F53-C$47))) * 6371)*1000</f>
        <v>26.381766028862774</v>
      </c>
      <c r="H53">
        <v>-62</v>
      </c>
      <c r="I53">
        <v>-62</v>
      </c>
      <c r="J53">
        <v>-62</v>
      </c>
      <c r="K53">
        <v>-62.5</v>
      </c>
      <c r="L53">
        <v>-62.5</v>
      </c>
      <c r="M53">
        <v>-58</v>
      </c>
      <c r="N53">
        <v>-57.5</v>
      </c>
      <c r="O53">
        <v>-65.5</v>
      </c>
      <c r="P53">
        <v>-60</v>
      </c>
      <c r="Q53">
        <v>-60</v>
      </c>
      <c r="S53">
        <f t="shared" ref="S53:S59" si="1">MIN(H53:Q53)</f>
        <v>-65.5</v>
      </c>
      <c r="T53">
        <f t="shared" ref="T53:T59" si="2">AVERAGE(H53:Q53)</f>
        <v>-61.2</v>
      </c>
      <c r="U53">
        <f t="shared" ref="U53:U59" si="3">MAX(H53:Q53)</f>
        <v>-57.5</v>
      </c>
      <c r="V53">
        <f t="shared" ref="V53:V74" si="4">COUNTBLANK(H53:Q53)</f>
        <v>0</v>
      </c>
      <c r="AA53">
        <v>26.381766028862774</v>
      </c>
      <c r="AB53">
        <v>-65.5</v>
      </c>
      <c r="AC53">
        <v>-61.2</v>
      </c>
      <c r="AD53">
        <v>-57.5</v>
      </c>
      <c r="AE53">
        <v>0</v>
      </c>
    </row>
    <row r="54" spans="4:31" x14ac:dyDescent="0.2">
      <c r="D54" t="s">
        <v>45</v>
      </c>
      <c r="G54">
        <v>30</v>
      </c>
      <c r="H54">
        <v>-65</v>
      </c>
      <c r="I54">
        <v>-65</v>
      </c>
      <c r="J54">
        <v>-63</v>
      </c>
      <c r="K54">
        <v>-63.5</v>
      </c>
      <c r="L54">
        <v>-64</v>
      </c>
      <c r="M54">
        <v>-65</v>
      </c>
      <c r="N54">
        <v>-65</v>
      </c>
      <c r="O54">
        <v>-65.5</v>
      </c>
      <c r="P54">
        <v>-69.5</v>
      </c>
      <c r="Q54">
        <v>-65</v>
      </c>
      <c r="S54">
        <f t="shared" si="1"/>
        <v>-69.5</v>
      </c>
      <c r="T54">
        <f t="shared" si="2"/>
        <v>-65.05</v>
      </c>
      <c r="U54">
        <f t="shared" si="3"/>
        <v>-63</v>
      </c>
      <c r="V54">
        <f t="shared" si="4"/>
        <v>0</v>
      </c>
      <c r="AA54">
        <v>30</v>
      </c>
      <c r="AB54">
        <v>-69.5</v>
      </c>
      <c r="AC54">
        <v>-65.05</v>
      </c>
      <c r="AD54">
        <v>-63</v>
      </c>
      <c r="AE54">
        <v>0</v>
      </c>
    </row>
    <row r="55" spans="4:31" x14ac:dyDescent="0.2">
      <c r="D55" t="s">
        <v>46</v>
      </c>
      <c r="E55">
        <v>53.8361364684243</v>
      </c>
      <c r="F55">
        <v>10.6971806809557</v>
      </c>
      <c r="G55">
        <f t="shared" ref="G55:G60" si="5">(ACOS(SIN(RADIANS(E55)) * SIN(RADIANS(B$47)) + COS(RADIANS(E55)) * COS(RADIANS(B$47)) * COS(RADIANS(F55-C$47))) * 6371)*1000</f>
        <v>52.631156541621316</v>
      </c>
      <c r="H55">
        <v>-65</v>
      </c>
      <c r="I55">
        <v>-65</v>
      </c>
      <c r="J55">
        <v>-64</v>
      </c>
      <c r="K55">
        <v>-64</v>
      </c>
      <c r="L55">
        <v>-64</v>
      </c>
      <c r="M55">
        <v>-64.5</v>
      </c>
      <c r="N55">
        <v>-64</v>
      </c>
      <c r="O55">
        <v>-64</v>
      </c>
      <c r="P55">
        <v>-63</v>
      </c>
      <c r="Q55">
        <v>-64</v>
      </c>
      <c r="S55">
        <f t="shared" si="1"/>
        <v>-65</v>
      </c>
      <c r="T55">
        <f t="shared" si="2"/>
        <v>-64.150000000000006</v>
      </c>
      <c r="U55">
        <f t="shared" si="3"/>
        <v>-63</v>
      </c>
      <c r="V55">
        <f t="shared" si="4"/>
        <v>0</v>
      </c>
      <c r="AA55">
        <v>30.151187587053265</v>
      </c>
      <c r="AB55">
        <v>-72.5</v>
      </c>
      <c r="AC55">
        <v>-68.75</v>
      </c>
      <c r="AD55">
        <v>-65.5</v>
      </c>
      <c r="AE55">
        <v>0</v>
      </c>
    </row>
    <row r="56" spans="4:31" x14ac:dyDescent="0.2">
      <c r="D56" t="s">
        <v>47</v>
      </c>
      <c r="E56">
        <v>53.836310653773701</v>
      </c>
      <c r="F56" s="12">
        <v>10.6975933963864</v>
      </c>
      <c r="G56">
        <f t="shared" si="5"/>
        <v>81.548923618371958</v>
      </c>
      <c r="H56">
        <v>-64.5</v>
      </c>
      <c r="I56">
        <v>-63</v>
      </c>
      <c r="J56">
        <v>-64.5</v>
      </c>
      <c r="K56">
        <v>-63</v>
      </c>
      <c r="L56">
        <v>-63</v>
      </c>
      <c r="M56">
        <v>-63.5</v>
      </c>
      <c r="N56">
        <v>-63.5</v>
      </c>
      <c r="O56">
        <v>-63</v>
      </c>
      <c r="P56">
        <v>-63.5</v>
      </c>
      <c r="Q56">
        <v>-63</v>
      </c>
      <c r="S56">
        <f t="shared" si="1"/>
        <v>-64.5</v>
      </c>
      <c r="T56">
        <f t="shared" si="2"/>
        <v>-63.45</v>
      </c>
      <c r="U56">
        <f t="shared" si="3"/>
        <v>-63</v>
      </c>
      <c r="V56">
        <f t="shared" si="4"/>
        <v>0</v>
      </c>
      <c r="AA56">
        <v>52.631156541621316</v>
      </c>
      <c r="AB56">
        <v>-65</v>
      </c>
      <c r="AC56">
        <v>-64.150000000000006</v>
      </c>
      <c r="AD56">
        <v>-63</v>
      </c>
      <c r="AE56">
        <v>0</v>
      </c>
    </row>
    <row r="57" spans="4:31" x14ac:dyDescent="0.2">
      <c r="D57" t="s">
        <v>48</v>
      </c>
      <c r="E57">
        <v>53.836742704874197</v>
      </c>
      <c r="F57">
        <v>10.6977249188344</v>
      </c>
      <c r="G57">
        <f t="shared" si="5"/>
        <v>128.31962130771956</v>
      </c>
      <c r="H57">
        <v>-69.5</v>
      </c>
      <c r="I57">
        <v>-70</v>
      </c>
      <c r="J57">
        <v>-71</v>
      </c>
      <c r="K57">
        <v>-71</v>
      </c>
      <c r="L57">
        <v>-74</v>
      </c>
      <c r="M57">
        <v>-70</v>
      </c>
      <c r="N57">
        <v>-69.5</v>
      </c>
      <c r="S57">
        <f t="shared" si="1"/>
        <v>-74</v>
      </c>
      <c r="T57">
        <f t="shared" si="2"/>
        <v>-70.714285714285708</v>
      </c>
      <c r="U57">
        <f t="shared" si="3"/>
        <v>-69.5</v>
      </c>
      <c r="V57">
        <f t="shared" si="4"/>
        <v>3</v>
      </c>
      <c r="AA57">
        <v>78.368211565721595</v>
      </c>
      <c r="AB57">
        <v>-69</v>
      </c>
      <c r="AC57">
        <v>-65.45</v>
      </c>
      <c r="AD57">
        <v>-61.5</v>
      </c>
      <c r="AE57">
        <v>0</v>
      </c>
    </row>
    <row r="58" spans="4:31" x14ac:dyDescent="0.2">
      <c r="D58" t="s">
        <v>49</v>
      </c>
      <c r="E58">
        <v>53.837052666467898</v>
      </c>
      <c r="F58">
        <v>10.697819455392599</v>
      </c>
      <c r="G58">
        <f t="shared" si="5"/>
        <v>162.61831845252294</v>
      </c>
      <c r="H58">
        <v>-73.5</v>
      </c>
      <c r="I58">
        <v>-73</v>
      </c>
      <c r="J58">
        <v>-73</v>
      </c>
      <c r="K58">
        <v>-73</v>
      </c>
      <c r="L58">
        <v>-73</v>
      </c>
      <c r="M58">
        <v>-73</v>
      </c>
      <c r="S58">
        <f t="shared" si="1"/>
        <v>-73.5</v>
      </c>
      <c r="T58">
        <f t="shared" si="2"/>
        <v>-73.083333333333329</v>
      </c>
      <c r="U58">
        <f t="shared" si="3"/>
        <v>-73</v>
      </c>
      <c r="V58">
        <f t="shared" si="4"/>
        <v>4</v>
      </c>
      <c r="AA58">
        <v>81.548923618371958</v>
      </c>
      <c r="AB58">
        <v>-64.5</v>
      </c>
      <c r="AC58">
        <v>-63.45</v>
      </c>
      <c r="AD58">
        <v>-63</v>
      </c>
      <c r="AE58">
        <v>0</v>
      </c>
    </row>
    <row r="59" spans="4:31" x14ac:dyDescent="0.2">
      <c r="D59" t="s">
        <v>50</v>
      </c>
      <c r="E59">
        <v>53.837360816134499</v>
      </c>
      <c r="F59" s="12">
        <v>10.697832243265999</v>
      </c>
      <c r="G59">
        <f t="shared" si="5"/>
        <v>195.3240173648949</v>
      </c>
      <c r="H59">
        <v>-73</v>
      </c>
      <c r="I59">
        <v>-73</v>
      </c>
      <c r="J59">
        <v>-73</v>
      </c>
      <c r="K59">
        <v>-73</v>
      </c>
      <c r="L59">
        <v>-73</v>
      </c>
      <c r="M59">
        <v>-73</v>
      </c>
      <c r="N59">
        <v>-73</v>
      </c>
      <c r="O59">
        <v>-73</v>
      </c>
      <c r="P59">
        <v>-73</v>
      </c>
      <c r="S59">
        <f t="shared" si="1"/>
        <v>-73</v>
      </c>
      <c r="T59">
        <f t="shared" si="2"/>
        <v>-73</v>
      </c>
      <c r="U59">
        <f t="shared" si="3"/>
        <v>-73</v>
      </c>
      <c r="V59">
        <f t="shared" si="4"/>
        <v>1</v>
      </c>
      <c r="AA59">
        <v>107.01162204954362</v>
      </c>
      <c r="AB59">
        <v>-66</v>
      </c>
      <c r="AC59">
        <v>-65.150000000000006</v>
      </c>
      <c r="AD59">
        <v>-64</v>
      </c>
      <c r="AE59">
        <v>0</v>
      </c>
    </row>
    <row r="60" spans="4:31" x14ac:dyDescent="0.2">
      <c r="D60" t="s">
        <v>51</v>
      </c>
      <c r="E60">
        <v>53.837306156337597</v>
      </c>
      <c r="F60">
        <v>10.697955588799299</v>
      </c>
      <c r="G60">
        <f t="shared" si="5"/>
        <v>192.15345208971414</v>
      </c>
      <c r="H60">
        <v>-71.5</v>
      </c>
      <c r="I60">
        <v>-71.5</v>
      </c>
      <c r="J60">
        <v>-72</v>
      </c>
      <c r="K60">
        <v>-72</v>
      </c>
      <c r="S60">
        <f t="shared" ref="S60:S74" si="6">MIN(H60:Q60)</f>
        <v>-72</v>
      </c>
      <c r="T60">
        <f t="shared" ref="T60:T74" si="7">AVERAGE(H60:Q60)</f>
        <v>-71.75</v>
      </c>
      <c r="U60">
        <f t="shared" ref="U60:U74" si="8">MAX(H60:Q60)</f>
        <v>-71.5</v>
      </c>
      <c r="V60">
        <f t="shared" si="4"/>
        <v>6</v>
      </c>
      <c r="AA60">
        <v>128.31962130771956</v>
      </c>
      <c r="AB60">
        <v>-74</v>
      </c>
      <c r="AC60">
        <v>-70.714285714285708</v>
      </c>
      <c r="AD60">
        <v>-69.5</v>
      </c>
      <c r="AE60">
        <v>3</v>
      </c>
    </row>
    <row r="61" spans="4:31" x14ac:dyDescent="0.2">
      <c r="D61" t="s">
        <v>52</v>
      </c>
      <c r="E61" s="7">
        <v>53.835533333333331</v>
      </c>
      <c r="F61" s="7">
        <v>10.697333333333333</v>
      </c>
      <c r="G61">
        <f>(ACOS(SIN(RADIANS(E61)) * SIN(RADIANS(B$47)) + COS(RADIANS(E61)) * COS(RADIANS(B$47)) * COS(RADIANS(F61-C$47))) * 6371)*1000</f>
        <v>30.151187587053265</v>
      </c>
      <c r="H61">
        <v>-67</v>
      </c>
      <c r="I61">
        <v>-67</v>
      </c>
      <c r="J61">
        <v>-65.5</v>
      </c>
      <c r="K61">
        <v>-65.5</v>
      </c>
      <c r="L61">
        <f>-65-5</f>
        <v>-70</v>
      </c>
      <c r="M61">
        <v>-72.5</v>
      </c>
      <c r="N61">
        <v>-69</v>
      </c>
      <c r="O61">
        <v>-69</v>
      </c>
      <c r="P61">
        <v>-70.5</v>
      </c>
      <c r="Q61">
        <v>-71.5</v>
      </c>
      <c r="S61">
        <f t="shared" si="6"/>
        <v>-72.5</v>
      </c>
      <c r="T61">
        <f t="shared" si="7"/>
        <v>-68.75</v>
      </c>
      <c r="U61">
        <f t="shared" si="8"/>
        <v>-65.5</v>
      </c>
      <c r="V61">
        <f t="shared" si="4"/>
        <v>0</v>
      </c>
      <c r="AA61">
        <v>131.27838917774804</v>
      </c>
      <c r="AB61">
        <v>-72</v>
      </c>
      <c r="AC61">
        <v>-71</v>
      </c>
      <c r="AD61">
        <v>-70</v>
      </c>
      <c r="AE61">
        <v>5</v>
      </c>
    </row>
    <row r="62" spans="4:31" x14ac:dyDescent="0.2">
      <c r="D62" t="s">
        <v>53</v>
      </c>
      <c r="E62">
        <v>53.8355461365434</v>
      </c>
      <c r="F62">
        <v>10.6981218388798</v>
      </c>
      <c r="G62">
        <f t="shared" ref="G62:G88" si="9">(ACOS(SIN(RADIANS(E62)) * SIN(RADIANS(B$47)) + COS(RADIANS(E62)) * COS(RADIANS(B$47)) * COS(RADIANS(F62-C$47))) * 6371)*1000</f>
        <v>78.368211565721595</v>
      </c>
      <c r="H62">
        <v>-69</v>
      </c>
      <c r="I62">
        <v>-69</v>
      </c>
      <c r="J62">
        <v>-69</v>
      </c>
      <c r="K62">
        <v>-68.5</v>
      </c>
      <c r="L62">
        <v>-68</v>
      </c>
      <c r="M62">
        <v>-62.5</v>
      </c>
      <c r="N62">
        <v>-62.5</v>
      </c>
      <c r="O62">
        <v>-61.5</v>
      </c>
      <c r="P62">
        <v>-61.5</v>
      </c>
      <c r="Q62">
        <v>-63</v>
      </c>
      <c r="S62">
        <f t="shared" si="6"/>
        <v>-69</v>
      </c>
      <c r="T62">
        <f t="shared" si="7"/>
        <v>-65.45</v>
      </c>
      <c r="U62">
        <f t="shared" si="8"/>
        <v>-61.5</v>
      </c>
      <c r="V62">
        <f t="shared" si="4"/>
        <v>0</v>
      </c>
      <c r="AA62">
        <v>135.29995349076663</v>
      </c>
      <c r="AB62">
        <v>-65.5</v>
      </c>
      <c r="AC62">
        <v>-64.55</v>
      </c>
      <c r="AD62">
        <v>-63.5</v>
      </c>
      <c r="AE62">
        <v>0</v>
      </c>
    </row>
    <row r="63" spans="4:31" x14ac:dyDescent="0.2">
      <c r="D63" t="s">
        <v>54</v>
      </c>
      <c r="E63" s="7">
        <v>53.835383333333333</v>
      </c>
      <c r="F63" s="7">
        <v>10.698499999999999</v>
      </c>
      <c r="G63">
        <f t="shared" si="9"/>
        <v>107.01162204954362</v>
      </c>
      <c r="H63">
        <v>-66</v>
      </c>
      <c r="I63">
        <v>-66</v>
      </c>
      <c r="J63">
        <v>-66</v>
      </c>
      <c r="K63">
        <v>-64.5</v>
      </c>
      <c r="L63">
        <v>-64.5</v>
      </c>
      <c r="M63">
        <v>-64.5</v>
      </c>
      <c r="N63">
        <v>-64.5</v>
      </c>
      <c r="O63">
        <v>-64</v>
      </c>
      <c r="P63">
        <v>-66</v>
      </c>
      <c r="Q63">
        <v>-65.5</v>
      </c>
      <c r="S63">
        <f t="shared" si="6"/>
        <v>-66</v>
      </c>
      <c r="T63">
        <f t="shared" si="7"/>
        <v>-65.150000000000006</v>
      </c>
      <c r="U63">
        <f t="shared" si="8"/>
        <v>-64</v>
      </c>
      <c r="V63">
        <f t="shared" si="4"/>
        <v>0</v>
      </c>
      <c r="AA63">
        <v>151.03254136969468</v>
      </c>
      <c r="AB63">
        <v>-75</v>
      </c>
      <c r="AC63">
        <v>-74.099999999999994</v>
      </c>
      <c r="AD63">
        <v>-73.5</v>
      </c>
      <c r="AE63">
        <v>5</v>
      </c>
    </row>
    <row r="64" spans="4:31" x14ac:dyDescent="0.2">
      <c r="D64" t="s">
        <v>55</v>
      </c>
      <c r="E64" s="7">
        <v>53.835316666666664</v>
      </c>
      <c r="F64" s="7">
        <v>10.699166666666667</v>
      </c>
      <c r="G64">
        <f t="shared" si="9"/>
        <v>151.03254136969468</v>
      </c>
      <c r="H64">
        <v>-74</v>
      </c>
      <c r="I64">
        <v>-74</v>
      </c>
      <c r="J64">
        <v>-73.5</v>
      </c>
      <c r="K64">
        <v>-75</v>
      </c>
      <c r="L64">
        <v>-74</v>
      </c>
      <c r="S64">
        <f t="shared" si="6"/>
        <v>-75</v>
      </c>
      <c r="T64">
        <f t="shared" si="7"/>
        <v>-74.099999999999994</v>
      </c>
      <c r="U64">
        <f t="shared" si="8"/>
        <v>-73.5</v>
      </c>
      <c r="V64">
        <f t="shared" si="4"/>
        <v>5</v>
      </c>
      <c r="AA64">
        <v>155.66783716833487</v>
      </c>
      <c r="AB64">
        <v>0</v>
      </c>
      <c r="AC64" t="e">
        <v>#DIV/0!</v>
      </c>
      <c r="AD64">
        <v>0</v>
      </c>
      <c r="AE64">
        <v>10</v>
      </c>
    </row>
    <row r="65" spans="4:31" x14ac:dyDescent="0.2">
      <c r="D65" t="s">
        <v>56</v>
      </c>
      <c r="E65" s="7">
        <v>53.835266666666669</v>
      </c>
      <c r="F65" s="7">
        <v>10.699666666666667</v>
      </c>
      <c r="G65">
        <f t="shared" si="9"/>
        <v>184.15764340237928</v>
      </c>
      <c r="H65">
        <v>-70</v>
      </c>
      <c r="I65">
        <v>-70</v>
      </c>
      <c r="J65">
        <v>-70</v>
      </c>
      <c r="K65">
        <v>-73</v>
      </c>
      <c r="L65">
        <v>-69.5</v>
      </c>
      <c r="M65">
        <v>-71.5</v>
      </c>
      <c r="N65">
        <v>-72.5</v>
      </c>
      <c r="O65">
        <v>-73</v>
      </c>
      <c r="S65">
        <f t="shared" si="6"/>
        <v>-73</v>
      </c>
      <c r="T65">
        <f t="shared" si="7"/>
        <v>-71.1875</v>
      </c>
      <c r="U65">
        <f t="shared" si="8"/>
        <v>-69.5</v>
      </c>
      <c r="V65">
        <f t="shared" si="4"/>
        <v>2</v>
      </c>
      <c r="AA65">
        <v>160.87469037707481</v>
      </c>
      <c r="AB65">
        <v>0</v>
      </c>
      <c r="AC65" t="e">
        <v>#DIV/0!</v>
      </c>
      <c r="AD65">
        <v>0</v>
      </c>
      <c r="AE65">
        <v>10</v>
      </c>
    </row>
    <row r="66" spans="4:31" x14ac:dyDescent="0.2">
      <c r="D66" t="s">
        <v>57</v>
      </c>
      <c r="E66" s="8">
        <v>53.834829999999997</v>
      </c>
      <c r="F66" s="9">
        <v>10.6983333</v>
      </c>
      <c r="G66">
        <f t="shared" si="9"/>
        <v>131.27838917774804</v>
      </c>
      <c r="H66">
        <v>-72</v>
      </c>
      <c r="I66">
        <v>-71</v>
      </c>
      <c r="J66">
        <v>-71</v>
      </c>
      <c r="K66">
        <v>-70</v>
      </c>
      <c r="L66" t="s">
        <v>58</v>
      </c>
      <c r="S66">
        <f t="shared" si="6"/>
        <v>-72</v>
      </c>
      <c r="T66">
        <f t="shared" si="7"/>
        <v>-71</v>
      </c>
      <c r="U66">
        <f t="shared" si="8"/>
        <v>-70</v>
      </c>
      <c r="V66">
        <f t="shared" si="4"/>
        <v>5</v>
      </c>
      <c r="AA66">
        <v>161.23910055884051</v>
      </c>
      <c r="AB66">
        <v>0</v>
      </c>
      <c r="AC66" t="e">
        <v>#DIV/0!</v>
      </c>
      <c r="AD66">
        <v>0</v>
      </c>
      <c r="AE66">
        <v>10</v>
      </c>
    </row>
    <row r="67" spans="4:31" x14ac:dyDescent="0.2">
      <c r="D67" t="s">
        <v>68</v>
      </c>
      <c r="E67" s="7">
        <v>53.834716666666665</v>
      </c>
      <c r="F67" s="7">
        <v>10.698666666666666</v>
      </c>
      <c r="G67">
        <f t="shared" si="9"/>
        <v>155.66783716833487</v>
      </c>
      <c r="S67">
        <f t="shared" ref="S67" si="10">MIN(H67:Q67)</f>
        <v>0</v>
      </c>
      <c r="T67" t="e">
        <f t="shared" ref="T67" si="11">AVERAGE(H67:Q67)</f>
        <v>#DIV/0!</v>
      </c>
      <c r="U67">
        <f t="shared" ref="U67" si="12">MAX(H67:Q67)</f>
        <v>0</v>
      </c>
      <c r="V67">
        <f t="shared" ref="V67" si="13">COUNTBLANK(H67:Q67)</f>
        <v>10</v>
      </c>
      <c r="AA67">
        <v>162.61831845252294</v>
      </c>
      <c r="AB67">
        <v>-73.5</v>
      </c>
      <c r="AC67">
        <v>-73.083333333333329</v>
      </c>
      <c r="AD67">
        <v>-73</v>
      </c>
      <c r="AE67">
        <v>4</v>
      </c>
    </row>
    <row r="68" spans="4:31" x14ac:dyDescent="0.2">
      <c r="D68" t="s">
        <v>67</v>
      </c>
      <c r="E68" s="7">
        <v>53.834650000000003</v>
      </c>
      <c r="F68" s="7">
        <v>10.698666666666666</v>
      </c>
      <c r="G68">
        <f t="shared" si="9"/>
        <v>160.87469037707481</v>
      </c>
      <c r="S68">
        <f t="shared" si="6"/>
        <v>0</v>
      </c>
      <c r="T68" t="e">
        <f t="shared" si="7"/>
        <v>#DIV/0!</v>
      </c>
      <c r="U68">
        <f t="shared" si="8"/>
        <v>0</v>
      </c>
      <c r="V68">
        <f t="shared" si="4"/>
        <v>10</v>
      </c>
      <c r="AA68">
        <v>166.7977793573867</v>
      </c>
      <c r="AB68">
        <v>0</v>
      </c>
      <c r="AC68" t="e">
        <v>#DIV/0!</v>
      </c>
      <c r="AD68">
        <v>0</v>
      </c>
      <c r="AE68">
        <v>10</v>
      </c>
    </row>
    <row r="69" spans="4:31" x14ac:dyDescent="0.2">
      <c r="D69" t="s">
        <v>61</v>
      </c>
      <c r="E69" s="7">
        <v>53.834466666666664</v>
      </c>
      <c r="F69" s="7">
        <v>10.696999999999999</v>
      </c>
      <c r="G69">
        <f t="shared" si="9"/>
        <v>135.29995349076663</v>
      </c>
      <c r="H69">
        <v>-65.5</v>
      </c>
      <c r="I69">
        <v>-65.5</v>
      </c>
      <c r="J69">
        <v>-65</v>
      </c>
      <c r="K69">
        <v>-65</v>
      </c>
      <c r="L69">
        <v>-65</v>
      </c>
      <c r="M69">
        <v>-64.5</v>
      </c>
      <c r="N69">
        <v>-64.5</v>
      </c>
      <c r="O69">
        <v>-63.5</v>
      </c>
      <c r="P69">
        <v>-63.5</v>
      </c>
      <c r="Q69">
        <v>-63.5</v>
      </c>
      <c r="S69">
        <f t="shared" si="6"/>
        <v>-65.5</v>
      </c>
      <c r="T69">
        <f t="shared" si="7"/>
        <v>-64.55</v>
      </c>
      <c r="U69">
        <f t="shared" si="8"/>
        <v>-63.5</v>
      </c>
      <c r="V69">
        <f t="shared" si="4"/>
        <v>0</v>
      </c>
      <c r="AA69">
        <v>179.76820279387164</v>
      </c>
      <c r="AB69">
        <v>0</v>
      </c>
      <c r="AC69" t="e">
        <v>#DIV/0!</v>
      </c>
      <c r="AD69">
        <v>0</v>
      </c>
      <c r="AE69">
        <v>10</v>
      </c>
    </row>
    <row r="70" spans="4:31" x14ac:dyDescent="0.2">
      <c r="D70" s="6">
        <v>0.6875</v>
      </c>
      <c r="E70" s="7">
        <v>53.83423333333333</v>
      </c>
      <c r="F70" s="7">
        <v>10.696999999999999</v>
      </c>
      <c r="G70">
        <f t="shared" si="9"/>
        <v>161.23910055884051</v>
      </c>
      <c r="S70">
        <f t="shared" si="6"/>
        <v>0</v>
      </c>
      <c r="T70" t="e">
        <f t="shared" si="7"/>
        <v>#DIV/0!</v>
      </c>
      <c r="U70">
        <f t="shared" si="8"/>
        <v>0</v>
      </c>
      <c r="V70">
        <f t="shared" si="4"/>
        <v>10</v>
      </c>
      <c r="AA70">
        <v>184.15764340237928</v>
      </c>
      <c r="AB70">
        <v>-73</v>
      </c>
      <c r="AC70">
        <v>-71.1875</v>
      </c>
      <c r="AD70">
        <v>-69.5</v>
      </c>
      <c r="AE70">
        <v>2</v>
      </c>
    </row>
    <row r="71" spans="4:31" x14ac:dyDescent="0.2">
      <c r="D71" s="6">
        <v>0.68819444444444444</v>
      </c>
      <c r="E71" s="7">
        <v>53.834183333333335</v>
      </c>
      <c r="F71" s="7">
        <v>10.696999999999999</v>
      </c>
      <c r="G71">
        <f t="shared" si="9"/>
        <v>166.7977793573867</v>
      </c>
      <c r="S71">
        <f t="shared" si="6"/>
        <v>0</v>
      </c>
      <c r="T71" t="e">
        <f t="shared" si="7"/>
        <v>#DIV/0!</v>
      </c>
      <c r="U71">
        <f t="shared" si="8"/>
        <v>0</v>
      </c>
      <c r="V71">
        <f t="shared" si="4"/>
        <v>10</v>
      </c>
      <c r="AA71">
        <v>192.15345208971414</v>
      </c>
      <c r="AB71">
        <v>-72</v>
      </c>
      <c r="AC71">
        <v>-71.75</v>
      </c>
      <c r="AD71">
        <v>-71.5</v>
      </c>
      <c r="AE71">
        <v>6</v>
      </c>
    </row>
    <row r="72" spans="4:31" x14ac:dyDescent="0.2">
      <c r="D72" t="s">
        <v>62</v>
      </c>
      <c r="E72" s="7">
        <v>53.8340666666667</v>
      </c>
      <c r="F72" s="7">
        <v>10.696999999999999</v>
      </c>
      <c r="G72">
        <f t="shared" si="9"/>
        <v>179.76820279387164</v>
      </c>
      <c r="S72">
        <f t="shared" si="6"/>
        <v>0</v>
      </c>
      <c r="T72" t="e">
        <f t="shared" si="7"/>
        <v>#DIV/0!</v>
      </c>
      <c r="U72">
        <f t="shared" si="8"/>
        <v>0</v>
      </c>
      <c r="V72">
        <f t="shared" si="4"/>
        <v>10</v>
      </c>
      <c r="AA72">
        <v>195.3240173648949</v>
      </c>
      <c r="AB72">
        <v>-73</v>
      </c>
      <c r="AC72">
        <v>-73</v>
      </c>
      <c r="AD72">
        <v>-73</v>
      </c>
      <c r="AE72">
        <v>1</v>
      </c>
    </row>
    <row r="73" spans="4:31" x14ac:dyDescent="0.2">
      <c r="D73" t="s">
        <v>63</v>
      </c>
      <c r="E73" s="7">
        <v>53.833883333333333</v>
      </c>
      <c r="F73" s="7">
        <v>10.696999999999999</v>
      </c>
      <c r="G73">
        <f t="shared" si="9"/>
        <v>200.150897906046</v>
      </c>
      <c r="H73">
        <v>-70.5</v>
      </c>
      <c r="I73">
        <v>-70.5</v>
      </c>
      <c r="J73">
        <v>-73</v>
      </c>
      <c r="K73">
        <v>-73</v>
      </c>
      <c r="L73">
        <v>-71</v>
      </c>
      <c r="M73">
        <v>-71</v>
      </c>
      <c r="N73">
        <v>-72</v>
      </c>
      <c r="O73">
        <v>-72</v>
      </c>
      <c r="P73">
        <v>-72.5</v>
      </c>
      <c r="S73">
        <f t="shared" si="6"/>
        <v>-73</v>
      </c>
      <c r="T73">
        <f t="shared" si="7"/>
        <v>-71.722222222222229</v>
      </c>
      <c r="U73">
        <f t="shared" si="8"/>
        <v>-70.5</v>
      </c>
      <c r="V73">
        <f t="shared" si="4"/>
        <v>1</v>
      </c>
      <c r="AA73">
        <v>200.150897906046</v>
      </c>
      <c r="AB73">
        <v>-73</v>
      </c>
      <c r="AC73">
        <v>-71.722222222222229</v>
      </c>
      <c r="AD73">
        <v>-70.5</v>
      </c>
      <c r="AE73">
        <v>1</v>
      </c>
    </row>
    <row r="74" spans="4:31" x14ac:dyDescent="0.2">
      <c r="D74" s="6" t="s">
        <v>64</v>
      </c>
      <c r="E74" s="7">
        <v>53.8338733</v>
      </c>
      <c r="F74" s="7">
        <v>10.696999999999999</v>
      </c>
      <c r="G74">
        <f t="shared" si="9"/>
        <v>201.26641412800583</v>
      </c>
      <c r="S74">
        <f t="shared" si="6"/>
        <v>0</v>
      </c>
      <c r="T74" t="e">
        <f t="shared" si="7"/>
        <v>#DIV/0!</v>
      </c>
      <c r="U74">
        <f t="shared" si="8"/>
        <v>0</v>
      </c>
      <c r="V74">
        <f t="shared" si="4"/>
        <v>10</v>
      </c>
      <c r="AA74">
        <v>201.26641412800583</v>
      </c>
      <c r="AB74">
        <v>0</v>
      </c>
      <c r="AC74" t="e">
        <v>#DIV/0!</v>
      </c>
      <c r="AD74">
        <v>0</v>
      </c>
      <c r="AE74">
        <v>10</v>
      </c>
    </row>
    <row r="82" spans="4:30" ht="18" x14ac:dyDescent="0.2">
      <c r="D82" t="s">
        <v>114</v>
      </c>
      <c r="E82" s="23">
        <v>53.834598999999997</v>
      </c>
      <c r="F82" s="23">
        <v>10.700832999999999</v>
      </c>
      <c r="G82" s="24">
        <f>(ACOS(SIN(RADIANS(E82)) * SIN(RADIANS(B$47)) + COS(RADIANS(E82)) * COS(RADIANS(B$47)) * COS(RADIANS(F82-C$47))) * 6371)*1000</f>
        <v>281.85316297113116</v>
      </c>
    </row>
    <row r="83" spans="4:30" ht="18" x14ac:dyDescent="0.2">
      <c r="D83" t="s">
        <v>115</v>
      </c>
      <c r="E83" s="23">
        <v>53.835254999999997</v>
      </c>
      <c r="F83" s="23">
        <v>10.699859</v>
      </c>
      <c r="G83" s="24">
        <f t="shared" si="9"/>
        <v>196.70804501880167</v>
      </c>
    </row>
    <row r="84" spans="4:30" x14ac:dyDescent="0.2">
      <c r="D84" t="s">
        <v>116</v>
      </c>
      <c r="E84" s="24">
        <v>53.833661999999997</v>
      </c>
      <c r="F84" s="24">
        <v>10.697437000000001</v>
      </c>
      <c r="G84" s="24">
        <f t="shared" si="9"/>
        <v>226.99353340448013</v>
      </c>
    </row>
    <row r="85" spans="4:30" ht="18" x14ac:dyDescent="0.2">
      <c r="D85" t="s">
        <v>117</v>
      </c>
      <c r="E85" s="23">
        <v>53.836678999999997</v>
      </c>
      <c r="F85" s="23">
        <v>10.697858</v>
      </c>
      <c r="G85" s="24">
        <f t="shared" si="9"/>
        <v>125.7410764325797</v>
      </c>
    </row>
    <row r="86" spans="4:30" ht="18" x14ac:dyDescent="0.2">
      <c r="D86" t="s">
        <v>118</v>
      </c>
      <c r="E86" s="23">
        <v>53.837977000000002</v>
      </c>
      <c r="F86" s="24">
        <v>10.700569</v>
      </c>
      <c r="G86" s="24">
        <f t="shared" si="9"/>
        <v>348.48186273142989</v>
      </c>
    </row>
    <row r="87" spans="4:30" x14ac:dyDescent="0.2">
      <c r="D87" t="s">
        <v>119</v>
      </c>
      <c r="E87" s="24">
        <v>53.832538999999997</v>
      </c>
      <c r="F87" s="24">
        <v>10.701414</v>
      </c>
      <c r="G87" s="24">
        <f t="shared" si="9"/>
        <v>456.09067176876141</v>
      </c>
    </row>
    <row r="88" spans="4:30" x14ac:dyDescent="0.2">
      <c r="E88" s="24"/>
      <c r="F88" s="24"/>
      <c r="G88" s="24">
        <f t="shared" si="9"/>
        <v>6066807.0770080844</v>
      </c>
    </row>
    <row r="93" spans="4:30" x14ac:dyDescent="0.2">
      <c r="D93" t="s">
        <v>42</v>
      </c>
      <c r="G93" t="s">
        <v>71</v>
      </c>
      <c r="H93" t="s">
        <v>23</v>
      </c>
      <c r="I93" t="s">
        <v>24</v>
      </c>
      <c r="J93" t="s">
        <v>25</v>
      </c>
      <c r="K93" t="s">
        <v>26</v>
      </c>
      <c r="L93" t="s">
        <v>27</v>
      </c>
      <c r="M93" t="s">
        <v>28</v>
      </c>
      <c r="N93" t="s">
        <v>29</v>
      </c>
      <c r="O93" t="s">
        <v>30</v>
      </c>
      <c r="P93" t="s">
        <v>31</v>
      </c>
      <c r="Q93" t="s">
        <v>32</v>
      </c>
      <c r="AA93" t="s">
        <v>72</v>
      </c>
      <c r="AB93" t="s">
        <v>11</v>
      </c>
      <c r="AC93" t="s">
        <v>12</v>
      </c>
      <c r="AD93" t="s">
        <v>13</v>
      </c>
    </row>
    <row r="94" spans="4:30" x14ac:dyDescent="0.2">
      <c r="D94" t="s">
        <v>43</v>
      </c>
      <c r="G94">
        <v>20</v>
      </c>
      <c r="H94">
        <v>-97</v>
      </c>
      <c r="I94">
        <v>-97</v>
      </c>
      <c r="J94">
        <v>-98</v>
      </c>
      <c r="K94">
        <v>-98</v>
      </c>
      <c r="L94">
        <v>-101</v>
      </c>
      <c r="M94">
        <v>-101</v>
      </c>
      <c r="N94">
        <v>-104</v>
      </c>
      <c r="O94">
        <v>-104</v>
      </c>
      <c r="P94">
        <v>-110</v>
      </c>
      <c r="Q94">
        <v>-110</v>
      </c>
      <c r="S94">
        <f t="shared" ref="S94:S103" si="14">MIN(H94:Q94)</f>
        <v>-110</v>
      </c>
      <c r="T94">
        <f t="shared" ref="T94:T103" si="15">AVERAGE(H94:Q94)</f>
        <v>-102</v>
      </c>
      <c r="U94">
        <f t="shared" ref="U94:U103" si="16">MAX(H94:Q94)</f>
        <v>-97</v>
      </c>
      <c r="AA94">
        <v>20</v>
      </c>
      <c r="AB94">
        <f t="shared" ref="AB94:AB113" si="17">MIN(Q94:Z94)</f>
        <v>-110</v>
      </c>
      <c r="AC94">
        <f t="shared" ref="AC94:AC113" si="18">AVERAGE(Q94:Z94)</f>
        <v>-104.75</v>
      </c>
      <c r="AD94">
        <f t="shared" ref="AD94:AD113" si="19">MAX(Q94:Z94)</f>
        <v>-97</v>
      </c>
    </row>
    <row r="95" spans="4:30" x14ac:dyDescent="0.2">
      <c r="D95" t="s">
        <v>44</v>
      </c>
      <c r="G95">
        <v>26.381766028862774</v>
      </c>
      <c r="H95">
        <v>-124</v>
      </c>
      <c r="I95">
        <v>-124</v>
      </c>
      <c r="J95">
        <v>-125</v>
      </c>
      <c r="K95">
        <v>-125</v>
      </c>
      <c r="L95">
        <v>-115</v>
      </c>
      <c r="M95">
        <v>-115</v>
      </c>
      <c r="N95">
        <v>-131</v>
      </c>
      <c r="O95">
        <v>-120</v>
      </c>
      <c r="P95">
        <v>-119</v>
      </c>
      <c r="Q95">
        <v>-111</v>
      </c>
      <c r="S95">
        <f t="shared" si="14"/>
        <v>-131</v>
      </c>
      <c r="T95">
        <f t="shared" si="15"/>
        <v>-120.9</v>
      </c>
      <c r="U95">
        <f t="shared" si="16"/>
        <v>-111</v>
      </c>
      <c r="AA95">
        <v>26.381766028862774</v>
      </c>
      <c r="AB95">
        <f t="shared" si="17"/>
        <v>-131</v>
      </c>
      <c r="AC95">
        <f t="shared" si="18"/>
        <v>-118.47499999999999</v>
      </c>
      <c r="AD95">
        <f t="shared" si="19"/>
        <v>-111</v>
      </c>
    </row>
    <row r="96" spans="4:30" x14ac:dyDescent="0.2">
      <c r="D96" t="s">
        <v>45</v>
      </c>
      <c r="G96">
        <v>30</v>
      </c>
      <c r="H96">
        <v>-130</v>
      </c>
      <c r="I96">
        <v>-130</v>
      </c>
      <c r="J96">
        <v>-126</v>
      </c>
      <c r="K96">
        <v>-126</v>
      </c>
      <c r="L96">
        <v>-128</v>
      </c>
      <c r="M96">
        <v>-128</v>
      </c>
      <c r="N96">
        <v>-130</v>
      </c>
      <c r="O96">
        <v>-131</v>
      </c>
      <c r="P96">
        <v>-139</v>
      </c>
      <c r="Q96">
        <v>-140</v>
      </c>
      <c r="S96">
        <f t="shared" si="14"/>
        <v>-140</v>
      </c>
      <c r="T96">
        <f t="shared" si="15"/>
        <v>-130.80000000000001</v>
      </c>
      <c r="U96">
        <f t="shared" si="16"/>
        <v>-126</v>
      </c>
      <c r="AA96">
        <v>30</v>
      </c>
      <c r="AB96">
        <f t="shared" si="17"/>
        <v>-140</v>
      </c>
      <c r="AC96">
        <f t="shared" si="18"/>
        <v>-134.19999999999999</v>
      </c>
      <c r="AD96">
        <f t="shared" si="19"/>
        <v>-126</v>
      </c>
    </row>
    <row r="97" spans="4:30" x14ac:dyDescent="0.2">
      <c r="D97" t="s">
        <v>46</v>
      </c>
      <c r="G97">
        <v>52.631156541621316</v>
      </c>
      <c r="H97">
        <v>-130</v>
      </c>
      <c r="I97">
        <v>-130</v>
      </c>
      <c r="J97">
        <v>-128</v>
      </c>
      <c r="K97">
        <v>-128</v>
      </c>
      <c r="L97">
        <v>-128</v>
      </c>
      <c r="M97">
        <v>-129</v>
      </c>
      <c r="N97">
        <v>-128</v>
      </c>
      <c r="O97">
        <v>-128</v>
      </c>
      <c r="P97">
        <v>-128</v>
      </c>
      <c r="Q97">
        <v>-126</v>
      </c>
      <c r="S97">
        <f t="shared" si="14"/>
        <v>-130</v>
      </c>
      <c r="T97">
        <f t="shared" si="15"/>
        <v>-128.30000000000001</v>
      </c>
      <c r="U97">
        <f t="shared" si="16"/>
        <v>-126</v>
      </c>
      <c r="AA97">
        <v>52.631156541621316</v>
      </c>
      <c r="AB97">
        <f t="shared" si="17"/>
        <v>-130</v>
      </c>
      <c r="AC97">
        <f t="shared" si="18"/>
        <v>-127.575</v>
      </c>
      <c r="AD97">
        <f t="shared" si="19"/>
        <v>-126</v>
      </c>
    </row>
    <row r="98" spans="4:30" x14ac:dyDescent="0.2">
      <c r="D98" t="s">
        <v>47</v>
      </c>
      <c r="G98">
        <v>81.548923618371958</v>
      </c>
      <c r="H98">
        <v>-126</v>
      </c>
      <c r="I98">
        <v>-125</v>
      </c>
      <c r="J98">
        <v>-126</v>
      </c>
      <c r="K98">
        <v>-126</v>
      </c>
      <c r="L98">
        <v>-127</v>
      </c>
      <c r="M98">
        <v>-127</v>
      </c>
      <c r="N98">
        <v>-127</v>
      </c>
      <c r="O98">
        <v>-125</v>
      </c>
      <c r="P98">
        <v>-125</v>
      </c>
      <c r="Q98">
        <v>-127</v>
      </c>
      <c r="S98">
        <f t="shared" si="14"/>
        <v>-127</v>
      </c>
      <c r="T98">
        <f t="shared" si="15"/>
        <v>-126.1</v>
      </c>
      <c r="U98">
        <f t="shared" si="16"/>
        <v>-125</v>
      </c>
      <c r="AA98">
        <v>81.548923618371958</v>
      </c>
      <c r="AB98">
        <f t="shared" si="17"/>
        <v>-127</v>
      </c>
      <c r="AC98">
        <f t="shared" si="18"/>
        <v>-126.27500000000001</v>
      </c>
      <c r="AD98">
        <f t="shared" si="19"/>
        <v>-125</v>
      </c>
    </row>
    <row r="99" spans="4:30" x14ac:dyDescent="0.2">
      <c r="D99" t="s">
        <v>48</v>
      </c>
      <c r="G99">
        <v>128.31962130771956</v>
      </c>
      <c r="H99">
        <v>-139</v>
      </c>
      <c r="I99">
        <v>-139</v>
      </c>
      <c r="J99">
        <v>-142</v>
      </c>
      <c r="K99">
        <v>-142</v>
      </c>
      <c r="L99">
        <v>-150</v>
      </c>
      <c r="M99">
        <v>-148</v>
      </c>
      <c r="N99">
        <v>-150</v>
      </c>
      <c r="O99">
        <v>-148</v>
      </c>
      <c r="P99">
        <v>-140</v>
      </c>
      <c r="Q99">
        <v>-139</v>
      </c>
      <c r="S99">
        <f t="shared" si="14"/>
        <v>-150</v>
      </c>
      <c r="T99">
        <f t="shared" si="15"/>
        <v>-143.69999999999999</v>
      </c>
      <c r="U99">
        <f t="shared" si="16"/>
        <v>-139</v>
      </c>
      <c r="AA99">
        <v>128.31962130771956</v>
      </c>
      <c r="AB99">
        <f t="shared" si="17"/>
        <v>-150</v>
      </c>
      <c r="AC99">
        <f t="shared" si="18"/>
        <v>-142.92500000000001</v>
      </c>
      <c r="AD99">
        <f t="shared" si="19"/>
        <v>-139</v>
      </c>
    </row>
    <row r="100" spans="4:30" x14ac:dyDescent="0.2">
      <c r="D100" t="s">
        <v>49</v>
      </c>
      <c r="G100">
        <v>162.61831845252294</v>
      </c>
      <c r="H100">
        <v>-150</v>
      </c>
      <c r="I100">
        <v>-153</v>
      </c>
      <c r="J100">
        <v>-147</v>
      </c>
      <c r="K100" s="5">
        <v>-147</v>
      </c>
      <c r="L100">
        <v>-146</v>
      </c>
      <c r="M100">
        <v>-145</v>
      </c>
      <c r="N100">
        <v>-146</v>
      </c>
      <c r="O100">
        <v>-145</v>
      </c>
      <c r="P100">
        <v>-146</v>
      </c>
      <c r="S100">
        <f t="shared" si="14"/>
        <v>-153</v>
      </c>
      <c r="T100">
        <f t="shared" si="15"/>
        <v>-147.22222222222223</v>
      </c>
      <c r="U100">
        <f t="shared" si="16"/>
        <v>-145</v>
      </c>
      <c r="AA100">
        <v>162.61831845252294</v>
      </c>
      <c r="AB100">
        <f t="shared" si="17"/>
        <v>-153</v>
      </c>
      <c r="AC100">
        <f t="shared" si="18"/>
        <v>-148.40740740740742</v>
      </c>
      <c r="AD100">
        <f t="shared" si="19"/>
        <v>-145</v>
      </c>
    </row>
    <row r="101" spans="4:30" x14ac:dyDescent="0.2">
      <c r="D101" t="s">
        <v>50</v>
      </c>
      <c r="G101">
        <v>195.3240173648949</v>
      </c>
      <c r="H101">
        <v>-146</v>
      </c>
      <c r="I101">
        <v>-146</v>
      </c>
      <c r="J101">
        <v>-145</v>
      </c>
      <c r="K101">
        <v>-146</v>
      </c>
      <c r="L101">
        <v>-146</v>
      </c>
      <c r="M101">
        <v>-146</v>
      </c>
      <c r="N101">
        <v>-146</v>
      </c>
      <c r="O101">
        <v>-145</v>
      </c>
      <c r="P101">
        <v>-146</v>
      </c>
      <c r="Q101">
        <v>-146</v>
      </c>
      <c r="S101">
        <f t="shared" si="14"/>
        <v>-146</v>
      </c>
      <c r="T101">
        <f t="shared" si="15"/>
        <v>-145.80000000000001</v>
      </c>
      <c r="U101">
        <f t="shared" si="16"/>
        <v>-145</v>
      </c>
      <c r="AA101">
        <v>195.3240173648949</v>
      </c>
      <c r="AB101">
        <f t="shared" si="17"/>
        <v>-146</v>
      </c>
      <c r="AC101">
        <f t="shared" si="18"/>
        <v>-145.69999999999999</v>
      </c>
      <c r="AD101">
        <f t="shared" si="19"/>
        <v>-145</v>
      </c>
    </row>
    <row r="102" spans="4:30" x14ac:dyDescent="0.2">
      <c r="D102" t="s">
        <v>51</v>
      </c>
      <c r="G102">
        <v>192.15345208971414</v>
      </c>
      <c r="H102">
        <v>-150</v>
      </c>
      <c r="I102">
        <v>-143</v>
      </c>
      <c r="J102">
        <v>-143</v>
      </c>
      <c r="K102">
        <v>-144</v>
      </c>
      <c r="L102">
        <v>-144</v>
      </c>
      <c r="M102">
        <v>-144</v>
      </c>
      <c r="S102">
        <f t="shared" si="14"/>
        <v>-150</v>
      </c>
      <c r="T102">
        <f t="shared" si="15"/>
        <v>-144.66666666666666</v>
      </c>
      <c r="U102">
        <f t="shared" si="16"/>
        <v>-143</v>
      </c>
      <c r="AA102">
        <v>192.15345208971414</v>
      </c>
      <c r="AB102">
        <f t="shared" si="17"/>
        <v>-150</v>
      </c>
      <c r="AC102">
        <f t="shared" si="18"/>
        <v>-145.88888888888889</v>
      </c>
      <c r="AD102">
        <f t="shared" si="19"/>
        <v>-143</v>
      </c>
    </row>
    <row r="103" spans="4:30" x14ac:dyDescent="0.2">
      <c r="D103" t="s">
        <v>52</v>
      </c>
      <c r="G103">
        <v>30.151187587053265</v>
      </c>
      <c r="H103">
        <v>-150</v>
      </c>
      <c r="I103">
        <v>-134</v>
      </c>
      <c r="J103">
        <v>-134</v>
      </c>
      <c r="K103">
        <v>-131</v>
      </c>
      <c r="L103">
        <v>-131</v>
      </c>
      <c r="M103">
        <v>-155</v>
      </c>
      <c r="N103">
        <v>-145</v>
      </c>
      <c r="O103">
        <v>-138</v>
      </c>
      <c r="P103">
        <v>-138</v>
      </c>
      <c r="Q103">
        <v>-143</v>
      </c>
      <c r="S103">
        <f t="shared" si="14"/>
        <v>-155</v>
      </c>
      <c r="T103">
        <f t="shared" si="15"/>
        <v>-139.9</v>
      </c>
      <c r="U103">
        <f t="shared" si="16"/>
        <v>-131</v>
      </c>
      <c r="AA103">
        <v>30.151187587053265</v>
      </c>
      <c r="AB103">
        <f t="shared" si="17"/>
        <v>-155</v>
      </c>
      <c r="AC103">
        <f t="shared" si="18"/>
        <v>-142.22499999999999</v>
      </c>
      <c r="AD103">
        <f t="shared" si="19"/>
        <v>-131</v>
      </c>
    </row>
    <row r="104" spans="4:30" x14ac:dyDescent="0.2">
      <c r="D104" t="s">
        <v>53</v>
      </c>
      <c r="G104">
        <v>78.368211565721595</v>
      </c>
      <c r="H104">
        <v>-138</v>
      </c>
      <c r="I104">
        <v>-137</v>
      </c>
      <c r="J104">
        <v>-136</v>
      </c>
      <c r="K104">
        <v>-125</v>
      </c>
      <c r="L104">
        <v>-125</v>
      </c>
      <c r="M104">
        <v>-122</v>
      </c>
      <c r="N104">
        <v>-122</v>
      </c>
      <c r="O104">
        <v>-127</v>
      </c>
      <c r="P104">
        <v>-17</v>
      </c>
      <c r="S104">
        <f t="shared" ref="S104:S112" si="20">MIN(H104:Q104)</f>
        <v>-138</v>
      </c>
      <c r="T104">
        <f t="shared" ref="T104:T112" si="21">AVERAGE(H104:Q104)</f>
        <v>-116.55555555555556</v>
      </c>
      <c r="U104">
        <f t="shared" ref="U104:U112" si="22">MAX(H104:Q104)</f>
        <v>-17</v>
      </c>
      <c r="AA104">
        <v>78.368211565721595</v>
      </c>
      <c r="AB104">
        <f t="shared" si="17"/>
        <v>-138</v>
      </c>
      <c r="AC104">
        <f t="shared" si="18"/>
        <v>-90.518518518518519</v>
      </c>
      <c r="AD104">
        <f t="shared" si="19"/>
        <v>-17</v>
      </c>
    </row>
    <row r="105" spans="4:30" x14ac:dyDescent="0.2">
      <c r="D105" t="s">
        <v>54</v>
      </c>
      <c r="G105">
        <v>107.01162204954362</v>
      </c>
      <c r="H105">
        <v>-132</v>
      </c>
      <c r="I105">
        <v>-132</v>
      </c>
      <c r="J105">
        <v>-132</v>
      </c>
      <c r="K105">
        <v>-129</v>
      </c>
      <c r="L105">
        <v>-129</v>
      </c>
      <c r="M105">
        <v>-128</v>
      </c>
      <c r="N105">
        <v>-132</v>
      </c>
      <c r="O105">
        <v>-132</v>
      </c>
      <c r="P105">
        <v>-131</v>
      </c>
      <c r="S105">
        <f t="shared" si="20"/>
        <v>-132</v>
      </c>
      <c r="T105">
        <f t="shared" si="21"/>
        <v>-130.77777777777777</v>
      </c>
      <c r="U105">
        <f t="shared" si="22"/>
        <v>-128</v>
      </c>
      <c r="AA105">
        <v>107.01162204954362</v>
      </c>
      <c r="AB105">
        <f t="shared" si="17"/>
        <v>-132</v>
      </c>
      <c r="AC105">
        <f t="shared" si="18"/>
        <v>-130.25925925925927</v>
      </c>
      <c r="AD105">
        <f t="shared" si="19"/>
        <v>-128</v>
      </c>
    </row>
    <row r="106" spans="4:30" x14ac:dyDescent="0.2">
      <c r="D106" t="s">
        <v>55</v>
      </c>
      <c r="G106">
        <v>151.03254136969468</v>
      </c>
      <c r="H106">
        <v>-152</v>
      </c>
      <c r="I106">
        <v>-147</v>
      </c>
      <c r="J106">
        <v>-149</v>
      </c>
      <c r="K106">
        <v>-148</v>
      </c>
      <c r="L106">
        <v>-147</v>
      </c>
      <c r="M106">
        <v>-149</v>
      </c>
      <c r="N106">
        <v>-148</v>
      </c>
      <c r="O106">
        <v>-151</v>
      </c>
      <c r="P106">
        <v>-149</v>
      </c>
      <c r="S106">
        <f t="shared" si="20"/>
        <v>-152</v>
      </c>
      <c r="T106">
        <f t="shared" si="21"/>
        <v>-148.88888888888889</v>
      </c>
      <c r="U106">
        <f t="shared" si="22"/>
        <v>-147</v>
      </c>
      <c r="AA106">
        <v>151.03254136969468</v>
      </c>
      <c r="AB106">
        <f t="shared" si="17"/>
        <v>-152</v>
      </c>
      <c r="AC106">
        <f t="shared" si="18"/>
        <v>-149.2962962962963</v>
      </c>
      <c r="AD106">
        <f t="shared" si="19"/>
        <v>-147</v>
      </c>
    </row>
    <row r="107" spans="4:30" x14ac:dyDescent="0.2">
      <c r="D107" t="s">
        <v>56</v>
      </c>
      <c r="G107">
        <v>184.15764340237928</v>
      </c>
      <c r="H107">
        <v>-148</v>
      </c>
      <c r="I107">
        <v>-151</v>
      </c>
      <c r="J107">
        <v>-139</v>
      </c>
      <c r="K107">
        <v>-139</v>
      </c>
      <c r="L107">
        <v>-139</v>
      </c>
      <c r="M107">
        <v>-146</v>
      </c>
      <c r="N107">
        <v>-139</v>
      </c>
      <c r="O107">
        <v>-138</v>
      </c>
      <c r="P107">
        <v>-143</v>
      </c>
      <c r="Q107">
        <v>-145</v>
      </c>
      <c r="S107">
        <f t="shared" si="20"/>
        <v>-151</v>
      </c>
      <c r="T107">
        <f t="shared" si="21"/>
        <v>-142.69999999999999</v>
      </c>
      <c r="U107">
        <f t="shared" si="22"/>
        <v>-138</v>
      </c>
      <c r="AA107">
        <v>184.15764340237928</v>
      </c>
      <c r="AB107">
        <f t="shared" si="17"/>
        <v>-151</v>
      </c>
      <c r="AC107">
        <f t="shared" si="18"/>
        <v>-144.17500000000001</v>
      </c>
      <c r="AD107">
        <f t="shared" si="19"/>
        <v>-138</v>
      </c>
    </row>
    <row r="108" spans="4:30" x14ac:dyDescent="0.2">
      <c r="D108" t="s">
        <v>57</v>
      </c>
      <c r="G108">
        <v>131.27838917774804</v>
      </c>
      <c r="H108">
        <v>-149</v>
      </c>
      <c r="I108">
        <v>-150</v>
      </c>
      <c r="J108">
        <v>-149</v>
      </c>
      <c r="K108">
        <v>-151</v>
      </c>
      <c r="L108">
        <v>-143</v>
      </c>
      <c r="M108">
        <v>-142</v>
      </c>
      <c r="N108">
        <v>-142</v>
      </c>
      <c r="O108">
        <v>-140</v>
      </c>
      <c r="P108">
        <v>-141</v>
      </c>
      <c r="S108">
        <f t="shared" si="20"/>
        <v>-151</v>
      </c>
      <c r="T108">
        <f t="shared" si="21"/>
        <v>-145.22222222222223</v>
      </c>
      <c r="U108">
        <f t="shared" si="22"/>
        <v>-140</v>
      </c>
      <c r="AA108">
        <v>131.27838917774804</v>
      </c>
      <c r="AB108">
        <f t="shared" si="17"/>
        <v>-151</v>
      </c>
      <c r="AC108">
        <f t="shared" si="18"/>
        <v>-145.40740740740742</v>
      </c>
      <c r="AD108">
        <f t="shared" si="19"/>
        <v>-140</v>
      </c>
    </row>
    <row r="109" spans="4:30" x14ac:dyDescent="0.2">
      <c r="D109" s="10" t="s">
        <v>68</v>
      </c>
      <c r="G109">
        <v>155.66783716833487</v>
      </c>
      <c r="H109">
        <v>-156</v>
      </c>
      <c r="I109">
        <v>-153</v>
      </c>
      <c r="J109">
        <v>-153</v>
      </c>
      <c r="K109">
        <v>-152</v>
      </c>
      <c r="L109">
        <v>-154</v>
      </c>
      <c r="M109">
        <v>-155</v>
      </c>
      <c r="N109">
        <v>-156</v>
      </c>
      <c r="O109">
        <v>-157</v>
      </c>
      <c r="P109">
        <v>-154</v>
      </c>
      <c r="S109">
        <f t="shared" si="20"/>
        <v>-157</v>
      </c>
      <c r="T109">
        <f t="shared" si="21"/>
        <v>-154.44444444444446</v>
      </c>
      <c r="U109">
        <f t="shared" si="22"/>
        <v>-152</v>
      </c>
      <c r="AA109">
        <v>155.66783716833487</v>
      </c>
      <c r="AB109">
        <f t="shared" si="17"/>
        <v>-157</v>
      </c>
      <c r="AC109">
        <f t="shared" si="18"/>
        <v>-154.4814814814815</v>
      </c>
      <c r="AD109">
        <f t="shared" si="19"/>
        <v>-152</v>
      </c>
    </row>
    <row r="110" spans="4:30" x14ac:dyDescent="0.2">
      <c r="D110" t="s">
        <v>60</v>
      </c>
      <c r="G110">
        <v>160.87469037707481</v>
      </c>
      <c r="H110">
        <v>-153</v>
      </c>
      <c r="I110">
        <v>-157</v>
      </c>
      <c r="J110">
        <v>-153</v>
      </c>
      <c r="K110">
        <v>-150</v>
      </c>
      <c r="L110">
        <v>-154</v>
      </c>
      <c r="S110">
        <f t="shared" si="20"/>
        <v>-157</v>
      </c>
      <c r="T110">
        <f t="shared" si="21"/>
        <v>-153.4</v>
      </c>
      <c r="U110">
        <f t="shared" si="22"/>
        <v>-150</v>
      </c>
      <c r="AA110">
        <v>160.87469037707481</v>
      </c>
      <c r="AB110">
        <f t="shared" si="17"/>
        <v>-157</v>
      </c>
      <c r="AC110">
        <f t="shared" si="18"/>
        <v>-153.46666666666667</v>
      </c>
      <c r="AD110">
        <f t="shared" si="19"/>
        <v>-150</v>
      </c>
    </row>
    <row r="111" spans="4:30" x14ac:dyDescent="0.2">
      <c r="D111" t="s">
        <v>61</v>
      </c>
      <c r="G111">
        <v>135.29995349076663</v>
      </c>
      <c r="H111">
        <v>-131</v>
      </c>
      <c r="I111">
        <v>-131</v>
      </c>
      <c r="J111">
        <v>-130</v>
      </c>
      <c r="K111">
        <v>-130</v>
      </c>
      <c r="L111">
        <v>-129</v>
      </c>
      <c r="M111">
        <v>-129</v>
      </c>
      <c r="N111">
        <v>-127</v>
      </c>
      <c r="O111">
        <v>-127</v>
      </c>
      <c r="P111">
        <v>-127</v>
      </c>
      <c r="Q111">
        <v>-127</v>
      </c>
      <c r="S111">
        <f t="shared" si="20"/>
        <v>-131</v>
      </c>
      <c r="T111">
        <f t="shared" si="21"/>
        <v>-128.80000000000001</v>
      </c>
      <c r="U111">
        <f t="shared" si="22"/>
        <v>-127</v>
      </c>
      <c r="AA111">
        <v>135.29995349076663</v>
      </c>
      <c r="AB111">
        <f t="shared" si="17"/>
        <v>-131</v>
      </c>
      <c r="AC111">
        <f t="shared" si="18"/>
        <v>-128.44999999999999</v>
      </c>
      <c r="AD111">
        <f t="shared" si="19"/>
        <v>-127</v>
      </c>
    </row>
    <row r="112" spans="4:30" x14ac:dyDescent="0.2">
      <c r="D112" s="6">
        <v>0.6875</v>
      </c>
      <c r="G112">
        <v>161.23910055884051</v>
      </c>
      <c r="H112">
        <v>-152</v>
      </c>
      <c r="I112">
        <v>-156</v>
      </c>
      <c r="J112">
        <v>-152</v>
      </c>
      <c r="K112">
        <v>-152</v>
      </c>
      <c r="L112">
        <v>-152</v>
      </c>
      <c r="M112">
        <v>-152</v>
      </c>
      <c r="N112">
        <v>-158</v>
      </c>
      <c r="O112">
        <v>-157</v>
      </c>
      <c r="P112">
        <v>-157</v>
      </c>
      <c r="Q112">
        <v>-156</v>
      </c>
      <c r="S112">
        <f t="shared" si="20"/>
        <v>-158</v>
      </c>
      <c r="T112">
        <f t="shared" si="21"/>
        <v>-154.4</v>
      </c>
      <c r="U112">
        <f t="shared" si="22"/>
        <v>-152</v>
      </c>
      <c r="AA112">
        <v>161.23910055884051</v>
      </c>
      <c r="AB112">
        <f t="shared" si="17"/>
        <v>-158</v>
      </c>
      <c r="AC112">
        <f t="shared" si="18"/>
        <v>-155.1</v>
      </c>
      <c r="AD112">
        <f t="shared" si="19"/>
        <v>-152</v>
      </c>
    </row>
    <row r="113" spans="4:30" x14ac:dyDescent="0.2">
      <c r="D113" s="6">
        <v>0.68819444444444444</v>
      </c>
      <c r="G113">
        <v>166.7977793573867</v>
      </c>
      <c r="H113">
        <v>-152</v>
      </c>
      <c r="I113">
        <v>-148</v>
      </c>
      <c r="J113">
        <v>-150</v>
      </c>
      <c r="K113">
        <v>-151</v>
      </c>
      <c r="L113">
        <v>-147</v>
      </c>
      <c r="M113">
        <v>-148</v>
      </c>
      <c r="S113">
        <f>MIN(H113:Q113)</f>
        <v>-152</v>
      </c>
      <c r="T113">
        <f>AVERAGE(H113:Q113)</f>
        <v>-149.33333333333334</v>
      </c>
      <c r="U113">
        <f>MAX(H113:Q113)</f>
        <v>-147</v>
      </c>
      <c r="AA113">
        <v>166.7977793573867</v>
      </c>
      <c r="AB113">
        <f t="shared" si="17"/>
        <v>-152</v>
      </c>
      <c r="AC113">
        <f t="shared" si="18"/>
        <v>-149.44444444444446</v>
      </c>
      <c r="AD113">
        <f t="shared" si="19"/>
        <v>-147</v>
      </c>
    </row>
    <row r="114" spans="4:30" x14ac:dyDescent="0.2">
      <c r="D114" t="s">
        <v>62</v>
      </c>
      <c r="G114">
        <v>179.76820279387164</v>
      </c>
      <c r="H114">
        <v>-156</v>
      </c>
      <c r="I114">
        <v>-149</v>
      </c>
      <c r="J114">
        <v>-153</v>
      </c>
      <c r="K114">
        <v>-153</v>
      </c>
      <c r="L114">
        <v>-157</v>
      </c>
      <c r="M114">
        <v>-157</v>
      </c>
      <c r="N114">
        <v>-157</v>
      </c>
      <c r="O114">
        <v>-152</v>
      </c>
      <c r="P114">
        <v>-153</v>
      </c>
      <c r="S114">
        <f>MIN(H115:Q115)</f>
        <v>-157</v>
      </c>
      <c r="T114">
        <f>AVERAGE(H115:Q115)</f>
        <v>-146.30000000000001</v>
      </c>
      <c r="U114">
        <f>MAX(H115:Q115)</f>
        <v>-141</v>
      </c>
      <c r="AA114">
        <v>179.76820279387164</v>
      </c>
      <c r="AB114">
        <f>MIN(Q115:Z115)</f>
        <v>-158</v>
      </c>
      <c r="AC114">
        <f>AVERAGE(Q115:Z115)</f>
        <v>-151.875</v>
      </c>
      <c r="AD114">
        <f>MAX(Q115:Z115)</f>
        <v>-144</v>
      </c>
    </row>
    <row r="115" spans="4:30" x14ac:dyDescent="0.2">
      <c r="D115" t="s">
        <v>63</v>
      </c>
      <c r="G115">
        <v>200.150897906046</v>
      </c>
      <c r="H115">
        <v>-141</v>
      </c>
      <c r="I115">
        <v>-141</v>
      </c>
      <c r="J115">
        <v>-147</v>
      </c>
      <c r="K115">
        <v>-146</v>
      </c>
      <c r="L115">
        <v>-149</v>
      </c>
      <c r="M115">
        <v>-157</v>
      </c>
      <c r="N115">
        <v>-154</v>
      </c>
      <c r="O115">
        <v>-142</v>
      </c>
      <c r="P115">
        <v>-142</v>
      </c>
      <c r="Q115">
        <v>-144</v>
      </c>
      <c r="S115">
        <f>MIN(H116:Q116)</f>
        <v>-158</v>
      </c>
      <c r="T115">
        <f>AVERAGE(H116:Q116)</f>
        <v>-154.5</v>
      </c>
      <c r="U115">
        <f>MAX(H116:Q116)</f>
        <v>-151</v>
      </c>
      <c r="AA115">
        <v>200.150897906046</v>
      </c>
      <c r="AB115">
        <f>MIN(Q116:Z116)</f>
        <v>-158</v>
      </c>
      <c r="AC115">
        <f>AVERAGE(Q116:Z116)</f>
        <v>-154.5</v>
      </c>
      <c r="AD115">
        <f>MAX(Q116:Z116)</f>
        <v>-151</v>
      </c>
    </row>
    <row r="116" spans="4:30" x14ac:dyDescent="0.2">
      <c r="D116" s="6" t="s">
        <v>64</v>
      </c>
      <c r="G116">
        <v>201.26641412800583</v>
      </c>
      <c r="H116">
        <v>-158</v>
      </c>
      <c r="I116">
        <v>-151</v>
      </c>
      <c r="S116">
        <f>MIN(H116:Q116)</f>
        <v>-158</v>
      </c>
      <c r="T116">
        <f>AVERAGE(H116:Q116)</f>
        <v>-154.5</v>
      </c>
      <c r="U116">
        <f>MAX(H116:Q116)</f>
        <v>-151</v>
      </c>
      <c r="AA116">
        <v>201.26641412800583</v>
      </c>
      <c r="AB116">
        <f>MIN(Q116:Z116)</f>
        <v>-158</v>
      </c>
      <c r="AC116">
        <f>AVERAGE(Q116:Z116)</f>
        <v>-154.5</v>
      </c>
      <c r="AD116">
        <f>MAX(Q116:Z116)</f>
        <v>-151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DD8A-D40B-1441-BADF-EC7B775EEE26}">
  <dimension ref="B3:M23"/>
  <sheetViews>
    <sheetView workbookViewId="0">
      <selection activeCell="D5" sqref="D5"/>
    </sheetView>
  </sheetViews>
  <sheetFormatPr baseColWidth="10" defaultRowHeight="16" x14ac:dyDescent="0.2"/>
  <cols>
    <col min="3" max="3" width="12.6640625" bestFit="1" customWidth="1"/>
  </cols>
  <sheetData>
    <row r="3" spans="2:13" x14ac:dyDescent="0.2">
      <c r="C3" t="s">
        <v>33</v>
      </c>
    </row>
    <row r="4" spans="2:13" x14ac:dyDescent="0.2"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</row>
    <row r="5" spans="2:13" x14ac:dyDescent="0.2">
      <c r="C5">
        <v>10</v>
      </c>
      <c r="D5">
        <v>-75</v>
      </c>
    </row>
    <row r="6" spans="2:13" x14ac:dyDescent="0.2">
      <c r="B6" s="2">
        <v>0.54555555555555557</v>
      </c>
      <c r="C6">
        <v>25</v>
      </c>
      <c r="D6">
        <v>-77.2</v>
      </c>
    </row>
    <row r="7" spans="2:13" x14ac:dyDescent="0.2">
      <c r="C7">
        <v>40</v>
      </c>
    </row>
    <row r="8" spans="2:13" x14ac:dyDescent="0.2">
      <c r="C8">
        <v>55</v>
      </c>
    </row>
    <row r="9" spans="2:13" x14ac:dyDescent="0.2">
      <c r="C9">
        <v>70</v>
      </c>
    </row>
    <row r="10" spans="2:13" x14ac:dyDescent="0.2">
      <c r="C10">
        <v>85</v>
      </c>
    </row>
    <row r="11" spans="2:13" x14ac:dyDescent="0.2">
      <c r="C11">
        <v>100</v>
      </c>
    </row>
    <row r="15" spans="2:13" x14ac:dyDescent="0.2">
      <c r="C15" t="s">
        <v>34</v>
      </c>
    </row>
    <row r="16" spans="2:13" x14ac:dyDescent="0.2"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</row>
    <row r="17" spans="3:4" x14ac:dyDescent="0.2">
      <c r="C17">
        <v>10</v>
      </c>
      <c r="D17">
        <v>-18.5</v>
      </c>
    </row>
    <row r="18" spans="3:4" x14ac:dyDescent="0.2">
      <c r="C18">
        <v>25</v>
      </c>
    </row>
    <row r="19" spans="3:4" x14ac:dyDescent="0.2">
      <c r="C19">
        <v>40</v>
      </c>
    </row>
    <row r="20" spans="3:4" x14ac:dyDescent="0.2">
      <c r="C20">
        <v>55</v>
      </c>
    </row>
    <row r="21" spans="3:4" x14ac:dyDescent="0.2">
      <c r="C21">
        <v>70</v>
      </c>
    </row>
    <row r="22" spans="3:4" x14ac:dyDescent="0.2">
      <c r="C22">
        <v>85</v>
      </c>
    </row>
    <row r="23" spans="3:4" x14ac:dyDescent="0.2">
      <c r="C23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DECT NR+ DATA RATE</vt:lpstr>
      <vt:lpstr>DECT NR+ Latency Wireless RECOM</vt:lpstr>
      <vt:lpstr>DECT NR+ Latency Wireless MOD</vt:lpstr>
      <vt:lpstr>DECT NR+ Latency Wired</vt:lpstr>
      <vt:lpstr>DECT NR+ RANGE HARQ</vt:lpstr>
      <vt:lpstr>DECT NR+ RANGE NO HARQ</vt:lpstr>
      <vt:lpstr>WIREPAS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Hernandez Jauregi</dc:creator>
  <cp:lastModifiedBy>Iker Hernandez Jauregi</cp:lastModifiedBy>
  <dcterms:created xsi:type="dcterms:W3CDTF">2024-06-06T08:15:10Z</dcterms:created>
  <dcterms:modified xsi:type="dcterms:W3CDTF">2024-09-27T15:32:25Z</dcterms:modified>
</cp:coreProperties>
</file>