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be9703c7230a1e/Рабочий стол/Bachelor Arbeit/DGINN/"/>
    </mc:Choice>
  </mc:AlternateContent>
  <xr:revisionPtr revIDLastSave="1772" documentId="13_ncr:40009_{013AA465-5B2D-A24A-9EAA-84036E71BBB1}" xr6:coauthVersionLast="47" xr6:coauthVersionMax="47" xr10:uidLastSave="{73DB1769-CA95-4D1F-AEFF-CE5905DBAAA1}"/>
  <bookViews>
    <workbookView xWindow="6735" yWindow="285" windowWidth="21840" windowHeight="14940" firstSheet="10" activeTab="17" xr2:uid="{00000000-000D-0000-FFFF-FFFF00000000}"/>
  </bookViews>
  <sheets>
    <sheet name="ensemble orthologs data" sheetId="1" r:id="rId1"/>
    <sheet name="Ensembl sorted" sheetId="8" r:id="rId2"/>
    <sheet name="orthologs" sheetId="5" r:id="rId3"/>
    <sheet name="All Orthologs" sheetId="6" r:id="rId4"/>
    <sheet name="Duplication" sheetId="10" r:id="rId5"/>
    <sheet name="Species names" sheetId="3" r:id="rId6"/>
    <sheet name="Homology types" sheetId="9" r:id="rId7"/>
    <sheet name="Sequence type" sheetId="13" r:id="rId8"/>
    <sheet name="Number of orthologs" sheetId="21" r:id="rId9"/>
    <sheet name="ASCL5" sheetId="11" r:id="rId10"/>
    <sheet name="ERFL" sheetId="12" r:id="rId11"/>
    <sheet name="FOXL3" sheetId="14" r:id="rId12"/>
    <sheet name="NFILZ" sheetId="15" r:id="rId13"/>
    <sheet name="HSFX3" sheetId="16" r:id="rId14"/>
    <sheet name="HSFX3&amp;HSFX4" sheetId="17" r:id="rId15"/>
    <sheet name="HSFX3&amp;HSFX4 temp" sheetId="18" r:id="rId16"/>
    <sheet name="novel ZNF" sheetId="19" r:id="rId17"/>
    <sheet name="novel" sheetId="20" r:id="rId18"/>
  </sheets>
  <definedNames>
    <definedName name="_xlnm._FilterDatabase" localSheetId="3" hidden="1">'All Orthologs'!$A$1:$D$145</definedName>
    <definedName name="_xlnm._FilterDatabase" localSheetId="9" hidden="1">ASCL5!$A$1:$G$1</definedName>
    <definedName name="_xlnm._FilterDatabase" localSheetId="4" hidden="1">Duplication!$A$1:$D$97</definedName>
    <definedName name="_xlnm._FilterDatabase" localSheetId="1" hidden="1">'Ensembl sorted'!$A$1:$I$127</definedName>
    <definedName name="_xlnm._FilterDatabase" localSheetId="0" hidden="1">'ensemble orthologs data'!$A$1:$K$127</definedName>
    <definedName name="_xlnm._FilterDatabase" localSheetId="10" hidden="1">ERFL!$A$1:$G$1</definedName>
    <definedName name="_xlnm._FilterDatabase" localSheetId="11" hidden="1">FOXL3!$A$1:$G$1</definedName>
    <definedName name="_xlnm._FilterDatabase" localSheetId="13" hidden="1">HSFX3!$A$1:$G$1</definedName>
    <definedName name="_xlnm._FilterDatabase" localSheetId="14" hidden="1">'HSFX3&amp;HSFX4'!$A$2:$I$2</definedName>
    <definedName name="_xlnm._FilterDatabase" localSheetId="12" hidden="1">NFILZ!$A$1:$G$1</definedName>
    <definedName name="_xlnm._FilterDatabase" localSheetId="17" hidden="1">novel!$A$1:$G$1</definedName>
    <definedName name="_xlnm._FilterDatabase" localSheetId="16" hidden="1">'novel ZNF'!$A$1:$G$1</definedName>
    <definedName name="_xlnm._FilterDatabase" localSheetId="2" hidden="1">orthologs!$A$2:$P$33</definedName>
    <definedName name="_xlnm._FilterDatabase" localSheetId="5" hidden="1">'Species names'!$A$1:$E$32</definedName>
    <definedName name="ht" localSheetId="6">'Homology types'!$A:$A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1" l="1"/>
  <c r="E4" i="21"/>
  <c r="D5" i="21"/>
  <c r="D4" i="21"/>
  <c r="C5" i="21"/>
  <c r="C4" i="21"/>
  <c r="B5" i="21"/>
  <c r="B4" i="21"/>
  <c r="E3" i="21"/>
  <c r="D3" i="21"/>
  <c r="C3" i="21"/>
  <c r="C2" i="21"/>
  <c r="B3" i="21"/>
  <c r="E2" i="21"/>
  <c r="D2" i="21"/>
  <c r="B2" i="21"/>
  <c r="I22" i="12"/>
  <c r="K9" i="15"/>
  <c r="J17" i="14"/>
  <c r="G25" i="20"/>
  <c r="G17" i="19"/>
  <c r="G27" i="16"/>
  <c r="J9" i="15"/>
  <c r="I17" i="14"/>
  <c r="I17" i="11"/>
  <c r="C8" i="20"/>
  <c r="C7" i="20"/>
  <c r="C2" i="20"/>
  <c r="F2" i="20" s="1"/>
  <c r="C9" i="20"/>
  <c r="C10" i="20"/>
  <c r="F10" i="20" s="1"/>
  <c r="C12" i="20"/>
  <c r="C3" i="20"/>
  <c r="C13" i="20"/>
  <c r="C11" i="20"/>
  <c r="C14" i="20"/>
  <c r="F14" i="20" s="1"/>
  <c r="C4" i="20"/>
  <c r="C17" i="20"/>
  <c r="F17" i="20" s="1"/>
  <c r="C15" i="20"/>
  <c r="C5" i="20"/>
  <c r="C18" i="20"/>
  <c r="C16" i="20"/>
  <c r="F16" i="20" s="1"/>
  <c r="C19" i="20"/>
  <c r="C20" i="20"/>
  <c r="F20" i="20" s="1"/>
  <c r="C21" i="20"/>
  <c r="F21" i="20" s="1"/>
  <c r="C23" i="20"/>
  <c r="C22" i="20"/>
  <c r="C24" i="20"/>
  <c r="C6" i="20"/>
  <c r="F6" i="20" s="1"/>
  <c r="C2" i="19"/>
  <c r="F2" i="19" s="1"/>
  <c r="C3" i="19"/>
  <c r="C4" i="19"/>
  <c r="C9" i="19"/>
  <c r="C6" i="19"/>
  <c r="C7" i="19"/>
  <c r="F7" i="19" s="1"/>
  <c r="C8" i="19"/>
  <c r="F8" i="19" s="1"/>
  <c r="C10" i="19"/>
  <c r="F10" i="19" s="1"/>
  <c r="C11" i="19"/>
  <c r="F11" i="19" s="1"/>
  <c r="C12" i="19"/>
  <c r="F12" i="19" s="1"/>
  <c r="C13" i="19"/>
  <c r="F13" i="19" s="1"/>
  <c r="C14" i="19"/>
  <c r="C15" i="19"/>
  <c r="C16" i="19"/>
  <c r="F16" i="19" s="1"/>
  <c r="C5" i="19"/>
  <c r="F5" i="19" s="1"/>
  <c r="C4" i="17"/>
  <c r="C3" i="17"/>
  <c r="C9" i="17"/>
  <c r="F9" i="17" s="1"/>
  <c r="C10" i="17"/>
  <c r="H10" i="17" s="1"/>
  <c r="C19" i="17"/>
  <c r="C14" i="17"/>
  <c r="C18" i="17"/>
  <c r="H18" i="17" s="1"/>
  <c r="C6" i="17"/>
  <c r="C11" i="17"/>
  <c r="F11" i="17" s="1"/>
  <c r="C20" i="17"/>
  <c r="C5" i="17"/>
  <c r="F5" i="17" s="1"/>
  <c r="C12" i="17"/>
  <c r="H12" i="17" s="1"/>
  <c r="C15" i="17"/>
  <c r="F15" i="17" s="1"/>
  <c r="C13" i="17"/>
  <c r="C7" i="17"/>
  <c r="H7" i="17" s="1"/>
  <c r="C16" i="17"/>
  <c r="C17" i="17"/>
  <c r="H17" i="17" s="1"/>
  <c r="C8" i="17"/>
  <c r="C21" i="17"/>
  <c r="F21" i="17" s="1"/>
  <c r="C23" i="17"/>
  <c r="F23" i="17" s="1"/>
  <c r="C22" i="17"/>
  <c r="H22" i="17" s="1"/>
  <c r="C3" i="16"/>
  <c r="C9" i="16"/>
  <c r="C10" i="16"/>
  <c r="C11" i="16"/>
  <c r="F11" i="16" s="1"/>
  <c r="C8" i="16"/>
  <c r="F8" i="16" s="1"/>
  <c r="C12" i="16"/>
  <c r="F12" i="16" s="1"/>
  <c r="C13" i="16"/>
  <c r="F13" i="16" s="1"/>
  <c r="C4" i="16"/>
  <c r="C2" i="16"/>
  <c r="C5" i="16"/>
  <c r="C6" i="16"/>
  <c r="F6" i="16" s="1"/>
  <c r="C7" i="16"/>
  <c r="C14" i="16"/>
  <c r="C15" i="16"/>
  <c r="F15" i="16" s="1"/>
  <c r="C16" i="16"/>
  <c r="F16" i="16" s="1"/>
  <c r="C17" i="16"/>
  <c r="C18" i="16"/>
  <c r="C19" i="16"/>
  <c r="C20" i="16"/>
  <c r="F20" i="16" s="1"/>
  <c r="C21" i="16"/>
  <c r="C22" i="16"/>
  <c r="F22" i="16" s="1"/>
  <c r="C23" i="16"/>
  <c r="C24" i="16"/>
  <c r="F24" i="16" s="1"/>
  <c r="C25" i="16"/>
  <c r="F25" i="16" s="1"/>
  <c r="C26" i="16"/>
  <c r="F26" i="16" s="1"/>
  <c r="C3" i="15"/>
  <c r="C4" i="15"/>
  <c r="C5" i="15"/>
  <c r="C6" i="15"/>
  <c r="C7" i="15"/>
  <c r="C8" i="15"/>
  <c r="C9" i="15"/>
  <c r="F9" i="15" s="1"/>
  <c r="C10" i="15"/>
  <c r="F10" i="15" s="1"/>
  <c r="C11" i="15"/>
  <c r="F11" i="15" s="1"/>
  <c r="C2" i="15"/>
  <c r="C4" i="14"/>
  <c r="F4" i="14" s="1"/>
  <c r="C5" i="14"/>
  <c r="C6" i="14"/>
  <c r="C7" i="14"/>
  <c r="C8" i="14"/>
  <c r="C9" i="14"/>
  <c r="C10" i="14"/>
  <c r="C11" i="14"/>
  <c r="C12" i="14"/>
  <c r="F12" i="14" s="1"/>
  <c r="C13" i="14"/>
  <c r="C14" i="14"/>
  <c r="C15" i="14"/>
  <c r="C16" i="14"/>
  <c r="F16" i="14" s="1"/>
  <c r="C17" i="14"/>
  <c r="C3" i="14"/>
  <c r="C18" i="14"/>
  <c r="C19" i="14"/>
  <c r="C20" i="14"/>
  <c r="F20" i="14" s="1"/>
  <c r="C21" i="14"/>
  <c r="F21" i="14" s="1"/>
  <c r="C22" i="14"/>
  <c r="C23" i="14"/>
  <c r="C2" i="14"/>
  <c r="F2" i="14" s="1"/>
  <c r="C2" i="12"/>
  <c r="C4" i="12"/>
  <c r="C5" i="12"/>
  <c r="F5" i="12" s="1"/>
  <c r="C6" i="12"/>
  <c r="F6" i="12" s="1"/>
  <c r="C7" i="12"/>
  <c r="F7" i="12" s="1"/>
  <c r="C8" i="12"/>
  <c r="C9" i="12"/>
  <c r="C10" i="12"/>
  <c r="F10" i="12" s="1"/>
  <c r="C11" i="12"/>
  <c r="F11" i="12" s="1"/>
  <c r="C12" i="12"/>
  <c r="C13" i="12"/>
  <c r="F13" i="12" s="1"/>
  <c r="C14" i="12"/>
  <c r="F14" i="12" s="1"/>
  <c r="C15" i="12"/>
  <c r="F15" i="12" s="1"/>
  <c r="C16" i="12"/>
  <c r="F16" i="12" s="1"/>
  <c r="C17" i="12"/>
  <c r="C18" i="12"/>
  <c r="F18" i="12" s="1"/>
  <c r="C19" i="12"/>
  <c r="F19" i="12" s="1"/>
  <c r="C3" i="12"/>
  <c r="C20" i="12"/>
  <c r="F20" i="12" s="1"/>
  <c r="C21" i="12"/>
  <c r="F21" i="12" s="1"/>
  <c r="C22" i="12"/>
  <c r="F22" i="12" s="1"/>
  <c r="C23" i="12"/>
  <c r="F23" i="12" s="1"/>
  <c r="C24" i="12"/>
  <c r="C25" i="12"/>
  <c r="F25" i="12" s="1"/>
  <c r="C26" i="12"/>
  <c r="F26" i="12" s="1"/>
  <c r="C27" i="12"/>
  <c r="C16" i="11"/>
  <c r="C2" i="11"/>
  <c r="C26" i="11"/>
  <c r="C3" i="11"/>
  <c r="C4" i="11"/>
  <c r="C17" i="11"/>
  <c r="C18" i="11"/>
  <c r="C5" i="11"/>
  <c r="F5" i="11" s="1"/>
  <c r="C6" i="11"/>
  <c r="F6" i="11" s="1"/>
  <c r="C7" i="11"/>
  <c r="C8" i="11"/>
  <c r="C19" i="11"/>
  <c r="C20" i="11"/>
  <c r="C9" i="11"/>
  <c r="C21" i="11"/>
  <c r="C10" i="11"/>
  <c r="F10" i="11" s="1"/>
  <c r="C11" i="11"/>
  <c r="C12" i="11"/>
  <c r="C22" i="11"/>
  <c r="C27" i="11"/>
  <c r="C13" i="11"/>
  <c r="C14" i="11"/>
  <c r="F14" i="11" s="1"/>
  <c r="C23" i="11"/>
  <c r="C24" i="11"/>
  <c r="F24" i="11" s="1"/>
  <c r="C15" i="11"/>
  <c r="F15" i="11" s="1"/>
  <c r="C25" i="11"/>
  <c r="F25" i="11" s="1"/>
  <c r="E16" i="11"/>
  <c r="E24" i="20"/>
  <c r="E22" i="20"/>
  <c r="E23" i="20"/>
  <c r="E21" i="20"/>
  <c r="E20" i="20"/>
  <c r="G20" i="20" s="1"/>
  <c r="E19" i="20"/>
  <c r="E16" i="20"/>
  <c r="E18" i="20"/>
  <c r="E5" i="20"/>
  <c r="E15" i="20"/>
  <c r="E17" i="20"/>
  <c r="G17" i="20" s="1"/>
  <c r="E4" i="20"/>
  <c r="E14" i="20"/>
  <c r="G14" i="20" s="1"/>
  <c r="E11" i="20"/>
  <c r="E13" i="20"/>
  <c r="E3" i="20"/>
  <c r="E12" i="20"/>
  <c r="E10" i="20"/>
  <c r="G10" i="20" s="1"/>
  <c r="E9" i="20"/>
  <c r="E2" i="20"/>
  <c r="G2" i="20" s="1"/>
  <c r="E7" i="20"/>
  <c r="E8" i="20"/>
  <c r="E6" i="20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" i="5"/>
  <c r="Q3" i="5"/>
  <c r="E6" i="19"/>
  <c r="E7" i="19"/>
  <c r="E8" i="19"/>
  <c r="E9" i="19"/>
  <c r="E14" i="19"/>
  <c r="E13" i="19"/>
  <c r="E11" i="19"/>
  <c r="E15" i="19"/>
  <c r="E16" i="19"/>
  <c r="E5" i="19"/>
  <c r="E2" i="19"/>
  <c r="E3" i="19"/>
  <c r="E12" i="19"/>
  <c r="E10" i="19"/>
  <c r="E4" i="19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M3" i="5"/>
  <c r="F4" i="19"/>
  <c r="F3" i="19"/>
  <c r="F9" i="19"/>
  <c r="F6" i="19"/>
  <c r="G9" i="17"/>
  <c r="E9" i="17"/>
  <c r="G20" i="17"/>
  <c r="E20" i="17"/>
  <c r="G19" i="17"/>
  <c r="E19" i="17"/>
  <c r="G4" i="17"/>
  <c r="E4" i="17"/>
  <c r="H4" i="17"/>
  <c r="G18" i="17"/>
  <c r="E18" i="17"/>
  <c r="G23" i="17"/>
  <c r="E23" i="17"/>
  <c r="G10" i="17"/>
  <c r="E10" i="17"/>
  <c r="G8" i="17"/>
  <c r="E8" i="17"/>
  <c r="G17" i="17"/>
  <c r="E17" i="17"/>
  <c r="G16" i="17"/>
  <c r="E16" i="17"/>
  <c r="G7" i="17"/>
  <c r="E7" i="17"/>
  <c r="G13" i="17"/>
  <c r="E13" i="17"/>
  <c r="H13" i="17"/>
  <c r="G15" i="17"/>
  <c r="E15" i="17"/>
  <c r="G12" i="17"/>
  <c r="E12" i="17"/>
  <c r="G14" i="17"/>
  <c r="E14" i="17"/>
  <c r="G11" i="17"/>
  <c r="E11" i="17"/>
  <c r="G6" i="17"/>
  <c r="E6" i="17"/>
  <c r="G3" i="17"/>
  <c r="E3" i="17"/>
  <c r="H3" i="17"/>
  <c r="G21" i="17"/>
  <c r="E21" i="17"/>
  <c r="G22" i="17"/>
  <c r="E22" i="17"/>
  <c r="G5" i="17"/>
  <c r="E5" i="17"/>
  <c r="E13" i="16"/>
  <c r="E11" i="16"/>
  <c r="E23" i="16"/>
  <c r="E12" i="16"/>
  <c r="E22" i="16"/>
  <c r="E3" i="16"/>
  <c r="F3" i="16"/>
  <c r="E21" i="16"/>
  <c r="F21" i="16"/>
  <c r="E26" i="16"/>
  <c r="E8" i="16"/>
  <c r="E7" i="16"/>
  <c r="E20" i="16"/>
  <c r="E19" i="16"/>
  <c r="F19" i="16"/>
  <c r="E6" i="16"/>
  <c r="E16" i="16"/>
  <c r="E18" i="16"/>
  <c r="F18" i="16"/>
  <c r="E15" i="16"/>
  <c r="E17" i="16"/>
  <c r="E14" i="16"/>
  <c r="E5" i="16"/>
  <c r="F5" i="16"/>
  <c r="E9" i="16"/>
  <c r="F9" i="16"/>
  <c r="E2" i="16"/>
  <c r="F2" i="16"/>
  <c r="E24" i="16"/>
  <c r="E25" i="16"/>
  <c r="E10" i="16"/>
  <c r="E4" i="16"/>
  <c r="E9" i="15"/>
  <c r="E4" i="15"/>
  <c r="F4" i="15"/>
  <c r="E8" i="15"/>
  <c r="F8" i="15"/>
  <c r="E7" i="15"/>
  <c r="F7" i="15"/>
  <c r="E11" i="15"/>
  <c r="E6" i="15"/>
  <c r="E10" i="15"/>
  <c r="E5" i="15"/>
  <c r="F5" i="15"/>
  <c r="E3" i="15"/>
  <c r="E2" i="15"/>
  <c r="F2" i="15"/>
  <c r="E17" i="14"/>
  <c r="E13" i="14"/>
  <c r="E16" i="14"/>
  <c r="E11" i="14"/>
  <c r="E10" i="14"/>
  <c r="E9" i="14"/>
  <c r="E21" i="14"/>
  <c r="E8" i="14"/>
  <c r="E22" i="14"/>
  <c r="E15" i="14"/>
  <c r="F15" i="14"/>
  <c r="E23" i="14"/>
  <c r="F23" i="14"/>
  <c r="E7" i="14"/>
  <c r="E14" i="14"/>
  <c r="E5" i="14"/>
  <c r="E6" i="14"/>
  <c r="E4" i="14"/>
  <c r="E3" i="14"/>
  <c r="E2" i="14"/>
  <c r="E12" i="14"/>
  <c r="E18" i="14"/>
  <c r="E19" i="14"/>
  <c r="E20" i="14"/>
  <c r="E19" i="12"/>
  <c r="E16" i="12"/>
  <c r="E13" i="12"/>
  <c r="E14" i="12"/>
  <c r="E27" i="12"/>
  <c r="E26" i="12"/>
  <c r="E25" i="12"/>
  <c r="E22" i="12"/>
  <c r="E12" i="12"/>
  <c r="F12" i="12"/>
  <c r="E23" i="12"/>
  <c r="E10" i="12"/>
  <c r="E24" i="12"/>
  <c r="E11" i="12"/>
  <c r="E9" i="12"/>
  <c r="F9" i="12"/>
  <c r="E6" i="12"/>
  <c r="E8" i="12"/>
  <c r="F8" i="12"/>
  <c r="E18" i="12"/>
  <c r="E7" i="12"/>
  <c r="E17" i="12"/>
  <c r="F17" i="12"/>
  <c r="E5" i="12"/>
  <c r="E15" i="12"/>
  <c r="E3" i="12"/>
  <c r="F3" i="12"/>
  <c r="E20" i="12"/>
  <c r="E21" i="12"/>
  <c r="E4" i="12"/>
  <c r="F4" i="12"/>
  <c r="E2" i="12"/>
  <c r="F2" i="12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" i="5"/>
  <c r="F6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" i="5"/>
  <c r="E4" i="11"/>
  <c r="E26" i="11"/>
  <c r="E2" i="11"/>
  <c r="E3" i="11"/>
  <c r="E17" i="11"/>
  <c r="E5" i="11"/>
  <c r="E8" i="11"/>
  <c r="E6" i="11"/>
  <c r="E19" i="11"/>
  <c r="E7" i="11"/>
  <c r="E20" i="11"/>
  <c r="E9" i="11"/>
  <c r="E11" i="11"/>
  <c r="E21" i="11"/>
  <c r="E22" i="11"/>
  <c r="E27" i="11"/>
  <c r="E12" i="11"/>
  <c r="E10" i="11"/>
  <c r="E13" i="11"/>
  <c r="E14" i="11"/>
  <c r="E23" i="11"/>
  <c r="E15" i="11"/>
  <c r="E24" i="11"/>
  <c r="E18" i="11"/>
  <c r="E25" i="11"/>
  <c r="F18" i="11"/>
  <c r="F23" i="11"/>
  <c r="F13" i="11"/>
  <c r="F12" i="11"/>
  <c r="F27" i="11"/>
  <c r="F22" i="11"/>
  <c r="F21" i="11"/>
  <c r="F11" i="11"/>
  <c r="F9" i="11"/>
  <c r="F20" i="11"/>
  <c r="F7" i="11"/>
  <c r="F19" i="11"/>
  <c r="F8" i="11"/>
  <c r="F17" i="11"/>
  <c r="F3" i="11"/>
  <c r="F2" i="11"/>
  <c r="F26" i="11"/>
  <c r="F4" i="11"/>
  <c r="F16" i="11"/>
  <c r="C4" i="5"/>
  <c r="N4" i="5" s="1"/>
  <c r="C5" i="5"/>
  <c r="P5" i="5" s="1"/>
  <c r="C6" i="5"/>
  <c r="P6" i="5" s="1"/>
  <c r="C7" i="5"/>
  <c r="P7" i="5" s="1"/>
  <c r="C8" i="5"/>
  <c r="F8" i="5" s="1"/>
  <c r="C9" i="5"/>
  <c r="F9" i="5" s="1"/>
  <c r="C10" i="5"/>
  <c r="T10" i="5" s="1"/>
  <c r="C11" i="5"/>
  <c r="R11" i="5" s="1"/>
  <c r="C12" i="5"/>
  <c r="N12" i="5" s="1"/>
  <c r="C13" i="5"/>
  <c r="P13" i="5" s="1"/>
  <c r="C14" i="5"/>
  <c r="P14" i="5" s="1"/>
  <c r="C15" i="5"/>
  <c r="P15" i="5" s="1"/>
  <c r="C16" i="5"/>
  <c r="F16" i="5" s="1"/>
  <c r="C17" i="5"/>
  <c r="F17" i="5" s="1"/>
  <c r="C18" i="5"/>
  <c r="T18" i="5" s="1"/>
  <c r="C19" i="5"/>
  <c r="R19" i="5" s="1"/>
  <c r="C20" i="5"/>
  <c r="N20" i="5" s="1"/>
  <c r="C21" i="5"/>
  <c r="P21" i="5" s="1"/>
  <c r="C22" i="5"/>
  <c r="P22" i="5" s="1"/>
  <c r="C23" i="5"/>
  <c r="P23" i="5" s="1"/>
  <c r="C24" i="5"/>
  <c r="F24" i="5" s="1"/>
  <c r="C25" i="5"/>
  <c r="F25" i="5" s="1"/>
  <c r="C26" i="5"/>
  <c r="T26" i="5" s="1"/>
  <c r="C27" i="5"/>
  <c r="R27" i="5" s="1"/>
  <c r="C28" i="5"/>
  <c r="N28" i="5" s="1"/>
  <c r="C29" i="5"/>
  <c r="P29" i="5" s="1"/>
  <c r="C30" i="5"/>
  <c r="P30" i="5" s="1"/>
  <c r="C31" i="5"/>
  <c r="P31" i="5" s="1"/>
  <c r="C32" i="5"/>
  <c r="F32" i="5" s="1"/>
  <c r="C33" i="5"/>
  <c r="F33" i="5" s="1"/>
  <c r="C3" i="5"/>
  <c r="N3" i="5" s="1"/>
  <c r="L3" i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" i="8"/>
  <c r="L4" i="1"/>
  <c r="L6" i="1"/>
  <c r="L8" i="1"/>
  <c r="L9" i="1"/>
  <c r="L10" i="1"/>
  <c r="L15" i="1"/>
  <c r="L16" i="1"/>
  <c r="L19" i="1"/>
  <c r="L20" i="1"/>
  <c r="L26" i="1"/>
  <c r="L27" i="1"/>
  <c r="L30" i="1"/>
  <c r="L31" i="1"/>
  <c r="L36" i="1"/>
  <c r="L37" i="1"/>
  <c r="L39" i="1"/>
  <c r="L42" i="1"/>
  <c r="L43" i="1"/>
  <c r="L46" i="1"/>
  <c r="L47" i="1"/>
  <c r="L7" i="1"/>
  <c r="L11" i="1"/>
  <c r="L12" i="1"/>
  <c r="L13" i="1"/>
  <c r="L14" i="1"/>
  <c r="L17" i="1"/>
  <c r="L18" i="1"/>
  <c r="L21" i="1"/>
  <c r="L22" i="1"/>
  <c r="L23" i="1"/>
  <c r="L24" i="1"/>
  <c r="L25" i="1"/>
  <c r="L28" i="1"/>
  <c r="L29" i="1"/>
  <c r="L32" i="1"/>
  <c r="L33" i="1"/>
  <c r="L34" i="1"/>
  <c r="L35" i="1"/>
  <c r="L38" i="1"/>
  <c r="L40" i="1"/>
  <c r="L41" i="1"/>
  <c r="L44" i="1"/>
  <c r="L45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5" i="1"/>
  <c r="L2" i="1"/>
  <c r="G3" i="12" l="1"/>
  <c r="G21" i="20"/>
  <c r="G6" i="20"/>
  <c r="G16" i="20"/>
  <c r="G3" i="16"/>
  <c r="F21" i="5"/>
  <c r="F14" i="5"/>
  <c r="F13" i="5"/>
  <c r="J9" i="5"/>
  <c r="F5" i="5"/>
  <c r="F30" i="5"/>
  <c r="F29" i="5"/>
  <c r="P27" i="5"/>
  <c r="F22" i="5"/>
  <c r="J33" i="5"/>
  <c r="P19" i="5"/>
  <c r="J25" i="5"/>
  <c r="P11" i="5"/>
  <c r="J17" i="5"/>
  <c r="F31" i="5"/>
  <c r="F23" i="5"/>
  <c r="F15" i="5"/>
  <c r="F7" i="5"/>
  <c r="H33" i="5"/>
  <c r="H25" i="5"/>
  <c r="H17" i="5"/>
  <c r="H9" i="5"/>
  <c r="J26" i="5"/>
  <c r="J18" i="5"/>
  <c r="J10" i="5"/>
  <c r="P28" i="5"/>
  <c r="P20" i="5"/>
  <c r="P12" i="5"/>
  <c r="P4" i="5"/>
  <c r="L33" i="5"/>
  <c r="L25" i="5"/>
  <c r="L17" i="5"/>
  <c r="L9" i="5"/>
  <c r="R26" i="5"/>
  <c r="R18" i="5"/>
  <c r="R10" i="5"/>
  <c r="N27" i="5"/>
  <c r="N19" i="5"/>
  <c r="N11" i="5"/>
  <c r="T33" i="5"/>
  <c r="T25" i="5"/>
  <c r="T17" i="5"/>
  <c r="T9" i="5"/>
  <c r="H32" i="5"/>
  <c r="H24" i="5"/>
  <c r="H16" i="5"/>
  <c r="H8" i="5"/>
  <c r="L32" i="5"/>
  <c r="L24" i="5"/>
  <c r="L16" i="5"/>
  <c r="L8" i="5"/>
  <c r="R33" i="5"/>
  <c r="R25" i="5"/>
  <c r="R17" i="5"/>
  <c r="R9" i="5"/>
  <c r="N26" i="5"/>
  <c r="N18" i="5"/>
  <c r="N10" i="5"/>
  <c r="T32" i="5"/>
  <c r="T24" i="5"/>
  <c r="T16" i="5"/>
  <c r="T8" i="5"/>
  <c r="H31" i="5"/>
  <c r="H23" i="5"/>
  <c r="H15" i="5"/>
  <c r="H7" i="5"/>
  <c r="J32" i="5"/>
  <c r="J24" i="5"/>
  <c r="J16" i="5"/>
  <c r="J8" i="5"/>
  <c r="P26" i="5"/>
  <c r="P18" i="5"/>
  <c r="P10" i="5"/>
  <c r="L31" i="5"/>
  <c r="L23" i="5"/>
  <c r="L15" i="5"/>
  <c r="L7" i="5"/>
  <c r="R32" i="5"/>
  <c r="R24" i="5"/>
  <c r="R16" i="5"/>
  <c r="R8" i="5"/>
  <c r="N33" i="5"/>
  <c r="N25" i="5"/>
  <c r="N17" i="5"/>
  <c r="N9" i="5"/>
  <c r="T31" i="5"/>
  <c r="T23" i="5"/>
  <c r="T15" i="5"/>
  <c r="T7" i="5"/>
  <c r="F3" i="5"/>
  <c r="F28" i="5"/>
  <c r="F20" i="5"/>
  <c r="F12" i="5"/>
  <c r="F4" i="5"/>
  <c r="H30" i="5"/>
  <c r="H22" i="5"/>
  <c r="H14" i="5"/>
  <c r="H6" i="5"/>
  <c r="J31" i="5"/>
  <c r="J23" i="5"/>
  <c r="J15" i="5"/>
  <c r="J7" i="5"/>
  <c r="P33" i="5"/>
  <c r="P25" i="5"/>
  <c r="P17" i="5"/>
  <c r="P9" i="5"/>
  <c r="L30" i="5"/>
  <c r="L22" i="5"/>
  <c r="L14" i="5"/>
  <c r="L6" i="5"/>
  <c r="R31" i="5"/>
  <c r="R23" i="5"/>
  <c r="R15" i="5"/>
  <c r="R7" i="5"/>
  <c r="N32" i="5"/>
  <c r="N24" i="5"/>
  <c r="N16" i="5"/>
  <c r="N8" i="5"/>
  <c r="R3" i="5"/>
  <c r="T30" i="5"/>
  <c r="T22" i="5"/>
  <c r="T14" i="5"/>
  <c r="T6" i="5"/>
  <c r="F27" i="5"/>
  <c r="F19" i="5"/>
  <c r="F11" i="5"/>
  <c r="H29" i="5"/>
  <c r="H21" i="5"/>
  <c r="H13" i="5"/>
  <c r="H5" i="5"/>
  <c r="J30" i="5"/>
  <c r="J22" i="5"/>
  <c r="J14" i="5"/>
  <c r="J6" i="5"/>
  <c r="P32" i="5"/>
  <c r="P24" i="5"/>
  <c r="P16" i="5"/>
  <c r="P8" i="5"/>
  <c r="L29" i="5"/>
  <c r="L21" i="5"/>
  <c r="L13" i="5"/>
  <c r="L5" i="5"/>
  <c r="R30" i="5"/>
  <c r="R22" i="5"/>
  <c r="R14" i="5"/>
  <c r="R6" i="5"/>
  <c r="N31" i="5"/>
  <c r="N23" i="5"/>
  <c r="N15" i="5"/>
  <c r="N7" i="5"/>
  <c r="J3" i="5"/>
  <c r="T29" i="5"/>
  <c r="T21" i="5"/>
  <c r="T13" i="5"/>
  <c r="T5" i="5"/>
  <c r="F26" i="5"/>
  <c r="F18" i="5"/>
  <c r="F10" i="5"/>
  <c r="H3" i="5"/>
  <c r="H28" i="5"/>
  <c r="H20" i="5"/>
  <c r="H12" i="5"/>
  <c r="H4" i="5"/>
  <c r="J29" i="5"/>
  <c r="J21" i="5"/>
  <c r="J13" i="5"/>
  <c r="J5" i="5"/>
  <c r="L3" i="5"/>
  <c r="L28" i="5"/>
  <c r="L20" i="5"/>
  <c r="L12" i="5"/>
  <c r="L4" i="5"/>
  <c r="R29" i="5"/>
  <c r="R21" i="5"/>
  <c r="R13" i="5"/>
  <c r="R5" i="5"/>
  <c r="N30" i="5"/>
  <c r="N22" i="5"/>
  <c r="N14" i="5"/>
  <c r="N6" i="5"/>
  <c r="T3" i="5"/>
  <c r="T28" i="5"/>
  <c r="T20" i="5"/>
  <c r="T12" i="5"/>
  <c r="T4" i="5"/>
  <c r="H27" i="5"/>
  <c r="H19" i="5"/>
  <c r="H11" i="5"/>
  <c r="J28" i="5"/>
  <c r="J20" i="5"/>
  <c r="J12" i="5"/>
  <c r="J4" i="5"/>
  <c r="L27" i="5"/>
  <c r="L19" i="5"/>
  <c r="L11" i="5"/>
  <c r="P3" i="5"/>
  <c r="R28" i="5"/>
  <c r="R20" i="5"/>
  <c r="R12" i="5"/>
  <c r="R4" i="5"/>
  <c r="N29" i="5"/>
  <c r="N21" i="5"/>
  <c r="N13" i="5"/>
  <c r="N5" i="5"/>
  <c r="T27" i="5"/>
  <c r="T19" i="5"/>
  <c r="T11" i="5"/>
  <c r="H26" i="5"/>
  <c r="H18" i="5"/>
  <c r="H10" i="5"/>
  <c r="J27" i="5"/>
  <c r="J19" i="5"/>
  <c r="J11" i="5"/>
  <c r="L26" i="5"/>
  <c r="L18" i="5"/>
  <c r="L10" i="5"/>
  <c r="F8" i="20"/>
  <c r="G8" i="20" s="1"/>
  <c r="F12" i="20"/>
  <c r="G12" i="20" s="1"/>
  <c r="F15" i="20"/>
  <c r="G15" i="20" s="1"/>
  <c r="F23" i="20"/>
  <c r="G23" i="20" s="1"/>
  <c r="F3" i="20"/>
  <c r="G3" i="20" s="1"/>
  <c r="F22" i="20"/>
  <c r="G22" i="20" s="1"/>
  <c r="F13" i="20"/>
  <c r="G13" i="20" s="1"/>
  <c r="F7" i="20"/>
  <c r="G7" i="20" s="1"/>
  <c r="F11" i="20"/>
  <c r="G11" i="20" s="1"/>
  <c r="F18" i="20"/>
  <c r="G18" i="20" s="1"/>
  <c r="F24" i="20"/>
  <c r="G24" i="20" s="1"/>
  <c r="F9" i="20"/>
  <c r="G9" i="20" s="1"/>
  <c r="F4" i="20"/>
  <c r="G4" i="20" s="1"/>
  <c r="F19" i="20"/>
  <c r="G19" i="20" s="1"/>
  <c r="F5" i="20"/>
  <c r="G5" i="20" s="1"/>
  <c r="G3" i="19"/>
  <c r="G7" i="19"/>
  <c r="G8" i="19"/>
  <c r="G9" i="19"/>
  <c r="G6" i="19"/>
  <c r="G13" i="19"/>
  <c r="G16" i="19"/>
  <c r="G2" i="19"/>
  <c r="G10" i="19"/>
  <c r="G4" i="19"/>
  <c r="G12" i="19"/>
  <c r="G11" i="19"/>
  <c r="F15" i="19"/>
  <c r="G15" i="19" s="1"/>
  <c r="F14" i="19"/>
  <c r="G14" i="19" s="1"/>
  <c r="G2" i="15"/>
  <c r="G4" i="15"/>
  <c r="G5" i="15"/>
  <c r="G7" i="15"/>
  <c r="I23" i="17"/>
  <c r="I9" i="17"/>
  <c r="I21" i="17"/>
  <c r="H15" i="17"/>
  <c r="H5" i="17"/>
  <c r="H9" i="17"/>
  <c r="H21" i="17"/>
  <c r="H23" i="17"/>
  <c r="H11" i="17"/>
  <c r="F14" i="17"/>
  <c r="F8" i="17"/>
  <c r="F20" i="17"/>
  <c r="F3" i="17"/>
  <c r="I3" i="17" s="1"/>
  <c r="H6" i="17"/>
  <c r="F13" i="17"/>
  <c r="H16" i="17"/>
  <c r="F18" i="17"/>
  <c r="H19" i="17"/>
  <c r="F6" i="17"/>
  <c r="H14" i="17"/>
  <c r="F17" i="17"/>
  <c r="H8" i="17"/>
  <c r="H20" i="17"/>
  <c r="F16" i="17"/>
  <c r="F19" i="17"/>
  <c r="F22" i="17"/>
  <c r="I22" i="17" s="1"/>
  <c r="F12" i="17"/>
  <c r="F10" i="17"/>
  <c r="I10" i="17" s="1"/>
  <c r="F7" i="17"/>
  <c r="F4" i="17"/>
  <c r="I4" i="17" s="1"/>
  <c r="G9" i="16"/>
  <c r="G26" i="16"/>
  <c r="G12" i="16"/>
  <c r="G25" i="16"/>
  <c r="G11" i="16"/>
  <c r="G24" i="16"/>
  <c r="G13" i="16"/>
  <c r="F14" i="16"/>
  <c r="F10" i="16"/>
  <c r="G10" i="16" s="1"/>
  <c r="F17" i="16"/>
  <c r="F23" i="16"/>
  <c r="F4" i="16"/>
  <c r="F7" i="16"/>
  <c r="G10" i="15"/>
  <c r="G8" i="15"/>
  <c r="G11" i="15"/>
  <c r="G9" i="15"/>
  <c r="F3" i="15"/>
  <c r="G3" i="15" s="1"/>
  <c r="F6" i="15"/>
  <c r="G6" i="15" s="1"/>
  <c r="G12" i="14"/>
  <c r="G4" i="14"/>
  <c r="G23" i="14"/>
  <c r="G20" i="14"/>
  <c r="G2" i="14"/>
  <c r="G15" i="14"/>
  <c r="G21" i="14"/>
  <c r="G16" i="14"/>
  <c r="F14" i="14"/>
  <c r="G14" i="14" s="1"/>
  <c r="F5" i="14"/>
  <c r="G5" i="14" s="1"/>
  <c r="F17" i="14"/>
  <c r="G17" i="14" s="1"/>
  <c r="F3" i="14"/>
  <c r="G3" i="14" s="1"/>
  <c r="F11" i="14"/>
  <c r="G11" i="14" s="1"/>
  <c r="F9" i="14"/>
  <c r="G9" i="14" s="1"/>
  <c r="F18" i="14"/>
  <c r="G18" i="14" s="1"/>
  <c r="F8" i="14"/>
  <c r="G8" i="14" s="1"/>
  <c r="F19" i="14"/>
  <c r="G19" i="14" s="1"/>
  <c r="F6" i="14"/>
  <c r="G6" i="14" s="1"/>
  <c r="F7" i="14"/>
  <c r="G7" i="14" s="1"/>
  <c r="F22" i="14"/>
  <c r="G22" i="14" s="1"/>
  <c r="F10" i="14"/>
  <c r="G10" i="14" s="1"/>
  <c r="F13" i="14"/>
  <c r="G13" i="14" s="1"/>
  <c r="G21" i="12"/>
  <c r="G20" i="12"/>
  <c r="G17" i="12"/>
  <c r="G6" i="12"/>
  <c r="G22" i="12"/>
  <c r="G14" i="12"/>
  <c r="G2" i="12"/>
  <c r="G7" i="12"/>
  <c r="G9" i="12"/>
  <c r="G10" i="12"/>
  <c r="G25" i="12"/>
  <c r="G13" i="12"/>
  <c r="G4" i="12"/>
  <c r="G15" i="12"/>
  <c r="G18" i="12"/>
  <c r="G23" i="12"/>
  <c r="G26" i="12"/>
  <c r="G16" i="12"/>
  <c r="G5" i="12"/>
  <c r="G8" i="12"/>
  <c r="G11" i="12"/>
  <c r="G12" i="12"/>
  <c r="G19" i="12"/>
  <c r="F24" i="12"/>
  <c r="G24" i="12" s="1"/>
  <c r="F27" i="12"/>
  <c r="G27" i="12" s="1"/>
  <c r="G10" i="11"/>
  <c r="G7" i="11"/>
  <c r="G26" i="11"/>
  <c r="G25" i="11"/>
  <c r="G12" i="11"/>
  <c r="G19" i="11"/>
  <c r="G4" i="11"/>
  <c r="G18" i="11"/>
  <c r="G27" i="11"/>
  <c r="G6" i="11"/>
  <c r="G24" i="11"/>
  <c r="G22" i="11"/>
  <c r="G8" i="11"/>
  <c r="G15" i="11"/>
  <c r="G21" i="11"/>
  <c r="G5" i="11"/>
  <c r="G23" i="11"/>
  <c r="G11" i="11"/>
  <c r="G17" i="11"/>
  <c r="G14" i="11"/>
  <c r="G9" i="11"/>
  <c r="G3" i="11"/>
  <c r="G13" i="11"/>
  <c r="G20" i="11"/>
  <c r="G2" i="11"/>
  <c r="G16" i="11"/>
  <c r="I18" i="11" l="1"/>
  <c r="J22" i="12" l="1"/>
  <c r="J18" i="11" s="1"/>
</calcChain>
</file>

<file path=xl/sharedStrings.xml><?xml version="1.0" encoding="utf-8"?>
<sst xmlns="http://schemas.openxmlformats.org/spreadsheetml/2006/main" count="4214" uniqueCount="640">
  <si>
    <t>ensembl_gene_id</t>
  </si>
  <si>
    <t>coding</t>
  </si>
  <si>
    <t>external_gene_name</t>
  </si>
  <si>
    <t>transcript_mane_select</t>
  </si>
  <si>
    <t>transcript_tsl</t>
  </si>
  <si>
    <t>ensembl_transcript_id_version</t>
  </si>
  <si>
    <t>transcript_length</t>
  </si>
  <si>
    <t>transcript_biotype</t>
  </si>
  <si>
    <t>species</t>
  </si>
  <si>
    <t>homolog_gene_id</t>
  </si>
  <si>
    <t>ortho_type</t>
  </si>
  <si>
    <t>ENSG00000248767</t>
  </si>
  <si>
    <t>ATGTTTGACAGCTCGCAGTATCCCTACAACTGCTTCAATTACGACGCCGACGACTACCCCGCCGGCAGCTCCGACGAAGACAAGAGGCTCACGCGGCCCGCGTACAGCTACATCGCCTTGATCGCCATGGCCATTCAGCAGAGCCCCGCGGGGAGGGTGACCCTGTCCGGCATCTACGACTTCATCATGCGCAAATTCCCCTATTACCGCGCCAACCAGCGCGCCTGGCAGAACTCCATCCGCCACAACCTGTCCCTCAACAGCTGCTTCGTCAAGGTGCCGCGGTCCGAGGGCCACGAGAAGGGCAAAGGCAACTACTGGACGTTCGCGGGCGGCTGCGAGTCGCTGCTGGACCTCTTCGAGAACGGCAACTACCGGCGGCGGCGGCGGCGGCGCGGCCCCAAGCGCGAGGGGCCGAGGGGTCCGCGCGCGGGGGGCGCCCAGGGGCCGTCGGGTCCGTCCGAGCCGCCCGCCGCTCAGGGGCGCCTGGCCCCGGACAGCGCTGGCGAGGGCGCCCCGGGCCGTGAGCCCCCCGCCAGCCCCGCTCCCCCGGGGAAGGAGCACCCCCGGGACCTCAAGTTCAGCATCGACTACATCCTGTCCTCCCCAGACCCCTTCCCTGGGCTCAAGCCGCCCTGCCTCGCACAAGAGGGCAGATACCCGCGGCTGGAGAACGTGGGACTCCACTTTTGGACAATGTGA</t>
  </si>
  <si>
    <t>FOXL3</t>
  </si>
  <si>
    <t>tsl5</t>
  </si>
  <si>
    <t>ENST00000506382.2</t>
  </si>
  <si>
    <t>protein_coding</t>
  </si>
  <si>
    <t>hsapiens</t>
  </si>
  <si>
    <t>NA</t>
  </si>
  <si>
    <t>ENSG00000284691</t>
  </si>
  <si>
    <t>ATGACCGAGCTGGCGTCCTCCGGGGGCGGGTCCCCTGCGGGGGACGGGGAGGAGGGTCTGGGGGACGAGCGAGGCCTGGTCATCCACCACCCTGCAGAGGAGCAGCCCTACCGCTGCCCGCTGTGCGGCCAGACCTTCTCGCAGCAGCCCAGCCTGGTGCGGCACCAGAAGGCGCACGCCGGAGCGGGCCGCGCGGCTGCCTTCGTGTGTCCCGAGTGCGGCAAGGCCTTCAGCGTCAAGCACAACCTCGAGGTGCACCAGCGCACGCACACCGGGGAGCGGCCCTTCCCCTGCCCCGAGTGCGGCCGCTGCTTCAGCCTCAAGCAGAACCTGCTCACGCACCAGCGCATCCACAGCGGCGAGAAGCCGCACCAGTGCGCGCAGTGCGGCCGCTGCTTCCGCGAGCCGCGCTTCCTGCTCAACCACCAGCGCACCCACGCGCGCATGCCCGCGCCGCACCCGCGCCGCCCCGGCGTCTTCGGGGAGCGGCGGCCCTACTTCTGCCCCCGCTGCGGCAAGAGCTTCGCGCGCGAGGGCTCGCTCAAGACCCATCAGCGCAGCCACGGCCACGGGCCCGAGGGCCAGGCGGCCCACTTAGGACGCGTGCTATGA</t>
  </si>
  <si>
    <t>AC073111.3</t>
  </si>
  <si>
    <t>tsl2 (assigned to previous version 2)</t>
  </si>
  <si>
    <t>ENST00000498682.3</t>
  </si>
  <si>
    <t>ENSG00000283463</t>
  </si>
  <si>
    <t>ATGGCGAGTCAGAACACTGAACAGGAATATGAAGCCAAGCTGGCCCCATCTGTTGGTGGAGAGCCAACAAGCGGGGGCCCATCTGGTTCTTCACCTGATCCAAATCCAGATTCCAGCGAGGTTTTGGACAGGCACGAGGACCAAGCCATGAGCCAAGATCCAGGCTCCCAAGATAACTCACCACCAGAAGACCGAAACCAACGCGTGGTCAACGTGGAAGACAACCACAACCTTTTTAGGCTCTCCTTCCCAAGAAAGCTTTGGACGATTGTGGAGGAAGACACATTCAAGTCTGTGAGCTGGAACGATGATGGAGACGCCGTGATCATCGACAAGGATCTCTTCCAGAGGGAGGTTCTTCAACGGAAAGGTGCAGAGAGGATCTTCAAAACAGACAACTTGACGAGTTTCATTCGCCAGCTGAACCTCTATGGATTCTGCAAAACACGCCCAAGCAACTCTCCAGGAAACAAGAAAATGATGATCTACTGCAACTCCAATTTTCAGAGAGACAAGCCCAGGCTCCTGGAGAATATCCAGAGAAAGGATGCCCTCAGAAACACCGCTCAGCAAGCGACCCGTGTCCCAACTCCAAAGAGAAAGAATCTGGTAGCTACAAGACGCTCCCTACGTATCTATCACATCAATGCCAGGAAAGAAGCAATCAAAATGTGTCAGCAGGGAGCCCCCAGTGTTCAGGGGCCCAGTGGCACCCAGTCCTTCAGGCGCTCTGGCATGTGGTCCAAGAAGAGTGCCACTAGGCATCCCCTGGGAAATGGGCCCCCTCAGGAACCAAATGGCCCAAGTTGGGAGGGCACCTCTGGGAATGTCACATTTACATCTTCGGCTACTACCTGGATGGAAGGCACAGGGATTCTTAGTAGTCTGGTTTACTCAGATAATGGTAGTGTAATGTCTTTGTACAATATCTGTTACTACGCTCTGTTGGCCTCCCTCTCAGTCATGTCTCCAAATGAGCCCTCTGACGATGAGGAGGAGTAG</t>
  </si>
  <si>
    <t>HSFX4</t>
  </si>
  <si>
    <t>NM_001351114.2</t>
  </si>
  <si>
    <t>tsl3 (assigned to previous version 2)</t>
  </si>
  <si>
    <t>ENST00000457775.3</t>
  </si>
  <si>
    <t>ENSG00000268480</t>
  </si>
  <si>
    <t>ATGGATGTGGGTTTCTCGGGCCTGCCAGATGTGTCTCAGAGTCATAGCAAGACCTTGTGGGGGGCTCGGGGCAGGGGCCCCTCCATACGTCGCCAGCGGGAGTTCATGCCAGAAGAAAAGAAGGACACAGTTTACTGGGAGAAGCGGAGGAAGAACAATGAAGCAGCCAAGAGATCCAGGGAAAAGCGACGTCTCAATGATGCAGCCATTGAGGGCAGGCTGGCTGCACTGATGGAGGAGAATGCCCTGCTCAAGGGTGAGCTGAAGGCGCTCAAGCTTCGCTTTGGCCTCCTGCCCCTGACTGGTGGGCCCCGGGCCTTGCCCCTGCAGGCTCTGCTATTGGAAGCCCCCTGGACTGGGGACCCCCGGCCTGGGGCTGAAGCACTCTCATCCTTGTCTGGCTCTCACAGCTGCCTCTTAAGGCCACGTTCCCTGGATGCTGGGATTCCAGGATGTCGGGGCTGCCTGCTGGCTCCCAGATGGACTGGCTTGGCCACTTCTCCTAGGTCCCCCCAAGAGTCTGCATCTCCTACCCTCAACAGAATTGACATGGCCTTGCAGACTGCCCTCCCACCTGCCCTCTTCAGCTGTCACCTCTTGGAGGGGCATGTAGGGTCCAGACCAGAGCTCAGACCCTGCTGGGGGCTGTGGTCACCAGTGCCCTCTGGATGCCGGGCTTCAGGGCCATCAGATGTGTTGCTGACACCCACTGCTGATCCCATGGGTCTGTCTCCTGGGGTGACCTGCCCTGCCCCAGGGAACAGTCCTGAGGGTCTGGGTCAGCCCTCTCTGCCCCACAAACTGCGCATCAAGTCCCGAGCCTCAGGCAGGGTACCTCGTGGCTGGGAGGGTGGTCAGGCGCCCCTCTGA</t>
  </si>
  <si>
    <t>NFILZ</t>
  </si>
  <si>
    <t>tslNA (assigned to previous version 2)</t>
  </si>
  <si>
    <t>ENST00000570582.3</t>
  </si>
  <si>
    <t>ENST00000642087.1</t>
  </si>
  <si>
    <t>ENSG00000232237</t>
  </si>
  <si>
    <t>ATGAACAATAACTTCTGCCGGGCTCTGGTGGACCGGAGGCCTCTGGGGCCCCCCAGCTGCATGCAGCTGGGCGTCATGCCCCCTCCCCGGCAGGCGCCCCTGCCCCCCGCCGAGCCCCTGGGCAACGTGCCCTTCCTGCTGTACCCGGGCCCAGCAGAGCCGCCCTACTACGACGCCTATGCGGGGGTGTTCCCCTACGTGCCCTTCCCCGGCGCCTTCGGGGTCTACGAATACCCCTTCGAGCCAGCCTTCATCCAGAAGCGCAACGAGCGCGAGAGGCAGCGAGTCAAGTGCGTCAACGAGGGCTACGCTCGCCTCCGCGGCCACCTCCCCGGCGCCCTGGCTGAGAAGCGACTCAGCAAGGTGGAGACGCTGCGCGCCGCCATCCGCTACATAAAGTACCTGCAAGAGCTGCTGAGCTCGGCCCCCGACGGCTCGACGCCCCCCGCTTCCCGCGGCCTCCCGGGCACCGGGCCCTGCCCCGCGCCGCCCGCCACCCCCCGTCCCGACCGCCCTGGCGACGGCGAGGCCCGGGCGCCCTCCTCCCTGGTGCCGGAGTCATCCGAGTCCTCCTGCTTCTCCCCGTCGCCTTTCTTGGAGTCGGAGGAATCCTGGCATTGA</t>
  </si>
  <si>
    <t>ASCL5</t>
  </si>
  <si>
    <t>tslNA</t>
  </si>
  <si>
    <t>ENST00000458416.2</t>
  </si>
  <si>
    <t>ATGACCGAGCTGGCGTCCTCCGGGGGCGGGTCCCCTGCGGGGGACGGGGAGGAGGGTCTGGGGGACGAGCGAGGCCTGGTCATCCACCACCCTGCAGAGGAGCAGCCCTACCGCTGCCCGCTGTGCGGCCAGACCTTCTCGCAGCAGCCCAGCCTGGTGCGGCACCAGAAGGCGCACGCCGGAGCGGGCCGCGCGGCTGCCTTCGTGTGTCCCGAGTGCGGCAAGGCCTTCAGCGTCAAGCACAACCTCGAGTTGCAGAGTGGGCAGGATCTTAAGACCCGATAG</t>
  </si>
  <si>
    <t>ENST00000641717.1</t>
  </si>
  <si>
    <t>ENSG00000285708</t>
  </si>
  <si>
    <t>NATGATGAAGTAATAGGAGTTAGTGTCAGTGTTCGGGACCGAGAAGACGTCGTCCAAGTCTGGAATGTAAATGCCTCTTTAGTGGGTGAAGCGACTGTTTTAGAAAAGATCTATGAACTTCTGCCCCACATAACTTTTAAAGCAGTATTTTATAAACTGTCCCAGAAGCTTTTGTTGACAATTCCAGTTTCCGAACAAAACATTTCGGCAATGGTGAGGGCTTCGATCCCTTCTCTGATTTGCTGTCAGCCATGA</t>
  </si>
  <si>
    <t>AC097634.4</t>
  </si>
  <si>
    <t>ENST00000650123.1</t>
  </si>
  <si>
    <t>nonsense_mediated_decay</t>
  </si>
  <si>
    <t>ATGATGCAAGAATCTGGGACTGAGACAAAAAGTAACGGTTCAGCCATCCAGAATGGGTCGGGCGGCAGCAACCACTTACTAGAGTGCGGCGGTCTTCGGGAGGGGCGGTCCAACGGAGAGACGCCGGCCGTGGACATCGGGGCAGCTGACCTCGCCCACGCCCAGCAGCAGCAGCAACAGGCACTTCAGGTGGCAAGACAGCTCCTTCTTCAGCAGCAACAGCAGCAGCAAGTTAGTGGATTAAAATCTCCCAAGAGGAATGACAAACAACCAGCTCTTCA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</t>
  </si>
  <si>
    <t>ENST00000647725.1</t>
  </si>
  <si>
    <t>ENST00000671902.1</t>
  </si>
  <si>
    <t>ENSG00000268041</t>
  </si>
  <si>
    <t>ATGGACTGTAGCTGCGTCTCCGACCTTCTCTTCGCCCCGCCCGCCCTGCCGGCTCTCTGGACCCCCGGGTTTGCCTTCCCGGATTGGGCCTACAAGCCAGAGTCATCCCCTGGCTCGAGGCAGATCCAGCTGTGGCACTTTATCCTGGAGCTGCTGCAGAAGGAGGAGTACCAGGGCGTCATAGCCTGGCAGGGGGACTACGGGGAATTCGTCATCAAAGACCCCGATGAGGTGGCCCGGCTGTGGGGTATTCGCAAATGCAAGCCCCACATGAATTACGACAAGCTGAGCCGGGCCCTGCGTTACTACTACAACAAGCGGATTCTCCACAAGACCAAAGGGAAGAGGTTCACCTACAAGTTCAACTTCAGCAAAGTCGTGCTTGTCAATTACCCGCTGCTGGACATGGCGGCAGCTGCCACTGGCTCCCCACTCTTGCTGACCCCCAGTCCCTTTGGGGGGGCCCCAGGGCCAGATGCTCCTCCCCTCACCCCTGAGACCCTGCAAACCCTGTTCTCTGCCCCACGCCTGGGAGAGCCAGGGGCCCGGACACCCCTGTTCACCTCCGAGACAGATAAATTGCGTCTGGACAGCCCTTTCCCATTCCTGGGCTCTGGTGCCACCAGCTATTCCAAGCCCCCTGGCCTGCTGGGTCCTTATGGCCGCGCCTTCCCTGAGTACCCCTGGAACTTTAACCCGTACCTCACGGGCCCCTTCCCCAAGCTGCCTCCCTCTCTCTACCCCCCGCATTTCTACCCCAACCCTCTGGCCAGTTCCCTGGGCCACCTGCCCTCGTCAGGGGCAGGGGGAGGCCCCACAGCCACGCCCCTGCTGGCCTCGACAGGGGAGGGCCTGGGCCCCGAGCGCCCCTCGGGCCTGGCAGCGGCCCCTCGCCTGGCGCTGCCAGGGGCTGGGGGTCCAGAGGCTGCCCTTGGTGGGAAGGAGGACAGCGACTCGGAGCTGGAGATCACCGACGTCAGCGGCTGCAGCTCTGACAGCGAGGGCGATGAGGGTCTCCCGGCACCCCCCAAGGCAAAGGCGGGCAAAGGGGGGACCGGCAGCTGA</t>
  </si>
  <si>
    <t>ERFL</t>
  </si>
  <si>
    <t>ENST00000597630.2</t>
  </si>
  <si>
    <t>tsl3</t>
  </si>
  <si>
    <t>ENST00000449188.2</t>
  </si>
  <si>
    <t>NNGGAGCACCCCCGGGACCTCAAGTTCAGCATCGACTACATCCTGTCCTCCCCAGACCCCTTCCCTGGGCTCAAGCCGCCCTGCCTCGCACAAGAGGGCAGATACCCGCGGCTGGAGAACGTGGGACTCCACTTTTGGACAATGTGA</t>
  </si>
  <si>
    <t>tsl2</t>
  </si>
  <si>
    <t>ENST00000510017.1</t>
  </si>
  <si>
    <t>ATGGCGCTGCCCCCGGCCGCCGCGCCCCCCGCCGGGGCCCGGGAGCCGCCGGGGTCCCGCGCCGCCGCCGCTGCCGCCGCCCCCGAGCCGCCGCTCGGCCTGCAGCAGCTGTCGGCGCTGCAGCCTGAGCCGGGCGGGGTCCCGCTGCACTCGTCCTGGACCTTCTGGCTCGACAGATCCCTCCCTGGTGCCACAGCAGCTGAGTGCGCATCAAATCTGAAGAAAATCTACACAGTACAGACAGTACAGATGATGAAGTAA</t>
  </si>
  <si>
    <t>ENST00000650530.1</t>
  </si>
  <si>
    <t>ENSG00000283697</t>
  </si>
  <si>
    <t>ATGGCGAGTCAGAACACTGAACAGGAATATGAAGCCAAGCTGGCCCCATCTGTTGGTGGAGAGCCAACAAGCGGGGGCCCATCTGGTTCTTCACCTGATCCAAATCCAGATTCCAGCGAGGTTTTGGACAGGCACGAGGACCAAGCCATGAGCCAAGATCCAGGCTCCCAAGATAACTCACCACCAGAAGACCGAAACCAACGCGTGGTCAACGTGGAAGACAACCACAACCTTTTTAGGCTCTCCTTCCCAAGAAAGCTTTGGACGATTGTGGAGGAAGACACATTCAAGTCTGTGAGCTGGAACGATGATGGAGACGCCGTGATCATCGACAAGGATCTCTTCCAGAGGGAGGTTCTTCAACGGAAAGGTGCAGAGAGGATCTTCAAAACAGACAGCTTGACGAGTTTCATTCGCCAGCTGAACCTCTATGGATTCTGCAAAACACGCCCAAGCAACTCTCCAGGAAACAAGAAAATGATGATCTACTGCAACTCCAATTTTCAGAGAGACAAGCCCAGGCTCCTGGAGAATATCCAGAGAAAGGATGCCCTCAGAAACACCGCTCAGCAAGCGACCCGTGTCCCAACTCCAAAGAGAAAGAATCTGGTAGCTACAAGACGCTCCCTACGTATCTATCACATCAATGCCAGGAAAGAAGCAATCAAAATGTGTCAGCAGGGAGCCCCCAGTGTTCAGGGGCCCAGTGGCACCCAGTCCTTCAGGCGCTCTGGCATGTGGTCCAAGAAGAGTGCCACTAGGCATCCCCTGGGAAATGGGCCCCCTCAGGAACCAAATGGCCCAAGTTGGGAGGGCACCTCTGGGAATGTCACATTTACATCTTCGGCTACTACCTGGATGGAAGGCACAGGGATTCTTAGTAGTCTGGTTTACTCAGATAATGGTAGTGTAATGTCTTTGTACAATATCTGTTACTATGCTCTGTTGGCCTCCCTCTCAGTCATGTCTCCAAATGAGCCCTCTGACGATGAGGAGGAGTAG</t>
  </si>
  <si>
    <t>HSFX3</t>
  </si>
  <si>
    <t>ENST00000431993.3</t>
  </si>
  <si>
    <t>ENST00000673603.1</t>
  </si>
  <si>
    <t>ATGGACTGTAGCTGCGTCTCCGACCTTCTCTTCGCCCCGCCCGCCCTGCCGGCTCTCTGGACCCCCGGGTTTGCCTTCCCGGATTGGGCCTATAAGCCGGAGTCGTCCCCTGGCTCGAGGCAGATCCAGCTGTGGCACTTTATCCTGGAGCTGCTGCAGAAGGAGGAGTACCAGGGCGTCATTGCCTGGCAGGGGGACTATGGAGAATTCGTCATCAAGGACCCCGACGAGGTGGCCCGGCTGTGGGGCATTCGCAAATGCAAGCCCCACATGAATTACGACAAGCTGAGCCGGGCCCTGCGTTACTACTATAACAAGCGGATTCTACACAAGACCAAAGGGAAGAGGTTCACCTACAAGTTCAACTTTAGCAAAGTCGTGCTTGTCAATTATCCGCTGCTGGACGTGGCGGCAGCTGCTGCCGGCTCCCCACTCTTGCTGACCCCCAGTCCCTTTGCGGGGGCCCCAGGGCCAGATGCTCCTCCCCTCACCCCTGAGACCCTGCAGACCCTGTTCTCTGCCCCACGCCTGGGAGAGCCAGGGGCCCGGACACCCCTGTTCACCTCCGAGACGGATAAACCGCGTTTGGACAGCCCTTTCCCGTTCCTGGGCTCTGGTGCCACCGGCTATTCCAAGCCCCCTGGCCTGCTGGGTCCTTATGGCCGCGCCTTCCCTGAGTACCCCTGGAACTTTAACCCGTACCTTACGGGCCCCTTCCCCAAGCTGCCTCCCTCTCTCTACCCCCCACATTTCTATCCCAACCCTCTGGCCAGTTCCCTGGGCCACCTGCCCTCAGCAGGGGCAGGGGGAGGCCCCACAGCCATGCCCCTGCTGGCCTCGACAGGGGAGAGCCTGGGCCCTGAGCGCCCCTCAGGCCTGGCAGCGGCCCCCCGCTTGGCACTGCCAGGGGCTGGGGGTCCAGAGGCTGCCCTTGGTGGGAAGGAGGACAGCGACTCGGAGCTGGAGATCACCGACGTCAGCGGCTGCAGCTCTGACAGTGAGGGCGATGAGGGCCTCCCAGTGCCCCCCAAGGCAAAGGCGGGCAAAGGGGGGACCGGCAGCTGA</t>
  </si>
  <si>
    <t>ENSANAT00000036247.1</t>
  </si>
  <si>
    <t>anancymaae</t>
  </si>
  <si>
    <t>ENSANAG00000027041</t>
  </si>
  <si>
    <t>ortholog_one2one</t>
  </si>
  <si>
    <t>ATGGCGAGTCAGAATACTGAACAGGAATATGAAGCCAAGCTGGCCCCATCTGTTGGTGGAGAACCAACAAGTGGGGGCCCATCTAGTTCATCACCTGATCCAAATGTGGATTCCAGGGAGCTTTTGGACAGGCACGAGGACCAAGCCGTGAGCCAAGACTCAGGTTCTCAAGACAACCCACAACCAGAAGACCAAAACCAACGCGTGGCCAGCATGGAAGACAACCGCAACCTTTTTAGGCTTTCCTTCCCAAGAAAGCTTTGGATGATGGTGGAGGAAGACACATTCCAGTCTGTGAACTGGAACGATGATGGAGATGCTGTGATCATCGAGAAGGATCTCCTCCAGAGGGAGATTCTTCAACGGAGAGGCGCAGAGAAGATCTTCAAAACAGATAGCTTGAAGAGTTTCATTCGCCAACTGAACCTCTACGGATTCCGCAAAATACGCGCAAGCACCTCTCCAAGAGACAAGAATGTGATGATCTACCACAACTCCAATTTTCAGAGAGGCAAGCCCTGGCTCCTGGAGAATATCCGGAGAAACGGTGACCTCAGAAACGCCACTCAGCAAGCGACCCACGTCCCAGCTCCAAAGAGGTCGAAGCTGGTACCTATAAGACACCCCCTACAAATCCATCACAGCAATGACAAGGATGCAGCCATCGAAATGTCCCAGGGGGGAACCCCCAATGTTCAGGGACCCAGTGGCACCCAGTCCTTCCCGTGCCCACACCCTGGTACGTGGCCCATCTATGTGAACCCTATCACTGGGCATCCCCCGGGATATGGGCCCCCTCAGGAACCAAATGACCCAAATAGGGAGGGCACCTCTGGAAATGACGCGTTTGCATCTTCGGCTACTGCCGGGATGGAAAGCGCAAGGGAAGTGCCTAGCAGCCTGGTTTGCCCAGATATTAGTAGTCTAATGTTTTCGTGCAATGTCTGCTACTCCATTCTGTTGGCCTCCCTCTTGGTCATGACTCCAAACGAGCCCTCTGATGATGAGGAGGAGGAGGAG</t>
  </si>
  <si>
    <t>ENSANAT00000045289.1</t>
  </si>
  <si>
    <t>ENSANAG00000031481</t>
  </si>
  <si>
    <t>ortholog_one2many</t>
  </si>
  <si>
    <t>ATGAACAATAACTTCTGCCGGGCTCTGGTGGACCGGAGGCCCCTGGGGCCCCCCAGCTGCATGCAGCTGGGCGTCGTGCCCCCTCCCCGGCAGGCGCCCCTGCCTCCCGCCGAGCCCCTGGGCAACGTGCCCTTCCTGCTATACCCGGGCCCAGCCGAGCAGCCCTACTACGACGCCTACGCGGGGGTATTCCCCTATGTGCCCTTCCCCGGCGCCTTCGGGGTCTACGAATACCCCTTCGAGCCAGCCTTCATCCAGAAGCGCAACGAGCGCGAGCGGCAGCGCGTTAAGTGCGTCAACGAGGGCTACGCGCGCCTCCGCGGCCACCTCCCTGGCGCCCTGGCAGAGAAACGACTTAGCAAGGTGGAGACGCTGCGCGCCGCCATCCGCTACATCAAGTACCTGCAGGAGCTGCTCAGCTCGGCCCCAGACGGCGCGACGCCCCCTGCCNNNNNNNNNNNNNNNNNNNNNNNNNNNNNNNNNNNNNNNNNNNNNNNNNNNNNNNNNNNNNNCCCTGGCGACGGCGAGGCCCGGGGGCCCTCCTCCCTGGTACCGGAGTCATCCGAGTCCTCCTGCTTCTCCCCCTCGCCTTTCTTGGAATCGGAGGAATCCTGCCATTGA</t>
  </si>
  <si>
    <t>ENSCANT00000033948.1</t>
  </si>
  <si>
    <t>capalliatus</t>
  </si>
  <si>
    <t>ENSCANG00000028950</t>
  </si>
  <si>
    <t>ATGGACTGTAGCTGCGTCTCCGACCTTCTCTTCGCCCCGCCCGCCCTGCCGGCTCTCTGGACCCCCGGGTTTGCCTTCCCGGATTGGGCCTACAAGCCAGAGTCATCCCCTGGCTCGAGGCAGATCCAGCTGTGGCACTTTATCCTGGAGCTGCTGCAGAAGGAGGAGTACCAGGGCGTCATCGCCTGGCAGGGGGACTACGGGGAATTTGTCATCAAAGACCCTGATGAGGTGGCCCGGCTGTGGGGCATTCGCAAATGCAAGCCCCACATGAATTACGACAAGCTGAGCCGGGCCCTGCGTTACTACTACAACAAGCGGATTCTCCACAAGACCAAAGGGAAGAGGTTCACCTACAAGTTCAACTTCAGCAAAGTTGTGCTTGTCAATTACCCGCTGCTGGACATGGCGGCAGCTGCCACCGGCTCCCCACTCTTGCTGACCCCCAGTCCCTTCGGGGGGGCCCCAGGGCCAGATGCTCCTCCCCTCACCCCTGAGACCCTGCAAACCCTGTTCTCTGCACCACGCCTGGGAGAGCCAGGGACCCGGACACCCCTGTTCTCCTCGGAGACAGATAAACTGCGTCTGGACAGCCCTTTCCCATTCCTGGGCTCTGGTGCCACCAGCTATTCCAAGCCCCCTGGCCTGCTGGGTCCTTATGGCCGCGCCTTCCCTGAGTACCCCTGGAACTTTAACCCGTACCTCACGGGCCCCTTCCCCAAGCTGCCTCCCTCTCTCTACCCCCCGCACTTCTACCCCAACCCTCTGGCCAGTTCCCTGAGCCACCTGCCCTCGGCAGGGGCAGGGGGAGGCCCCACAGCCGCACCCCTGCTGGCCTCGACAGGGGAGGGCCTGGGCCCCGAGCGCCCCTCAGGCCTGGCAGCGGCCCCTCGTCTGGCACTGCCGGGGGCTGGGGGTCCAGAGGCTGCCCTTGGTGGGAAGGAGGACAGCGACTCGGAGCTGGAGATCACCGACGTCAGTGGCTGCAGCTCTGACAGCGAGGGCGATGAGGCTCTCCCGGTGCCCCCCAAGGCAAAGGCAGGCAAAGGGGGGACTGGCAGCTGA</t>
  </si>
  <si>
    <t>ENSCANT00000019563.1</t>
  </si>
  <si>
    <t>ENSCANG00000017429</t>
  </si>
  <si>
    <t>ATGAACAATAACTTCTGCCGGGCTCTGGTGGACCGGAGGCCCCTGGGGCCCCCCAGCTGCATGCAGCTGGGCGTCGTGCCCCCTCCCCGGCAGGCGCCCCTGCCTCCCGCCGAGCCCCTAGGCAACGTGCCCTTCCTGCTGTACCCGGGCCCAGCCGAGCAGCCCTACTACGACGCCTACGCGGGGGTGTTCCCCTATGTGCCGTTCCCCGGTGCCTTCGGGGTCTACGAATACCCCTTCGAGCCAGCATTCATCCAGAAGCGCAACGAGCGCGAGCGGCAGCGCGTTAAGTGCGTCAACGAGGGCTACGCGCGCCTCCGCGGCCACCTCCCCGGCGCCCTGGCAGAGAAACGACTTAGCAAGGTGGAGACGCTGCGCGCCGCTATCCGCTACATCAAGTACCTGCAGGAGCTGCTGAGCTCGGCCCCAGACGGCGCGACGCCCCCCGCCGCCCGCGGCCTCCCGGGCACCGGGCCCTGCCCCGCGCCGCCCGCCGCCCTCCGGCCCGACCGCCCTGGCGACGGCGAGGCCCGGGCGCCCTCCTCCCTGGTACCGGAGTCATCCGAGTCCTCCTGCTTCTCCCCCTCGCCTTTCTTGGAATCGGAGGAATCCTGCCATTGA</t>
  </si>
  <si>
    <t>ENSCATT00000017571.1</t>
  </si>
  <si>
    <t>catys</t>
  </si>
  <si>
    <t>ENSCATG00000015434</t>
  </si>
  <si>
    <t>ATGTTTGACAGCTCGCAGTATCCCTACAACTGCTTCAATTACGACGCCGACGACTACCCCGCCGGCAGCTCCGACGAAGACAAGAGGCTCACGCGGCCCGCGTACAGCTACATCGCCTTGATCGCCATGGCCATTCAGCAGAGCCCCGCGGGGAGGGTGACCCTGTCCGGCATCTACGACTTCATCATGCGCAAGTTCCCCTATTACCGCGCCAACCAGCGCGCCTGGCAGAACTCCATCCGCCACAACCTGTCCCTCAACAGCTGCTTCGTCAAGGTGCCGCGGTCCGAGGGCCACGAGAAGGGCAAAGGCAACTACTGGACGTTCGCGGGCGGCTGCGAGTCGCTGCTGGACCTCTTCGAGAACGGCAACTACCGGCGGCGGCGGCGGCGGCGCGGGCCCAAGCGCGAGGGGCTGAGGGGTCCGCGTGCAGGGGGCGCCCAGGGGCCCCCGGGTCCGCCCGAGCCGGCCGCCGGGCAGGGGTCCTTGGCACCGGACAGCGCTGGCGAGGGCGCCCCGGGACGGGACCCCCATGCCAGCCCCGCCAGCCCCGCCCCCCAGGGAAAGGAGCACCCCCGGGACCTCAAGTTCAGCATCGACTACATCCTGTCCTCCCCAGACCCCTTCCCCGGACTCAAGCCGCCCTGCCTCGCACAGGAGGGCAGATATACGCGGCTGGAGAACGTGGGCCTCCACTTTTGGACAATGTGA</t>
  </si>
  <si>
    <t>ENSCATT00000018408.1</t>
  </si>
  <si>
    <t>ENSCATG00000016147</t>
  </si>
  <si>
    <t>ATGGACTGTAGCTGCGTCTCCGACCTTCTCTTCGCCCCGCCCGCCCTGCCGGCTCTCTGGACCCCCGGGTTTGCCTTCCCGGATTGGGCCTACAAGCCAGAGTCATCCCCTGGCTCGAGGCAGATCCAGCTGTGGCACTTTATCCTGGAGCTGCTGCAGAAGGAGGAGTACCAGGGCGTCATCGCCTGGCAGGGGGACTACGGGGAATTTGTCATCAAAGACCCTGACGAGGTGGCCCGGCTGTGGGGCATTCGCAAATGCAAGCCCCACATGAATTACGACAAGCTGAGCCGGGCCCTGCGTTACTACTACAACAAGCGGATTCTCCACAAGACCAAAGGGAAGAGGTTCACCTACAAGTTCAACTTCAGCAAAGTTGTGCTTGTCAATTACCCGCTGCTGGACATGGCGGCAGCTGCCACCGGCTCCCCACTCTTGCTGACCCCCAGTCCCTTCGGGGGGGCACCAGGGCCAGATGCTCCTCCCCTCACCCCTGAGACCCTGCAAACCCTGTTCTCTGCCCCACGCCTGGGAGAGCCAGGGACCCGGACACCCCTGTTCACCTCCGAGACAGATAAACTGCGTCTGGACAGCCCTTTCCCGTTCCTGGGCTCTGGTGCCACCAGCTATTCCAAGCCCCCTGGCCTGCTGGGTCCTTATGGCCGCGCCTTCCCTGAGTACCCCTGGAACTTTAACCCGTACCTCACGGGCCCCTTCCCCAAGCTGCCTCCCTCTCTCTACCCCCCGCACTTCTACCCCAACCCTCTGGCCAGTTCCCTGAGCCACCTGCCCTCAGCAGGGGCAGGGGGAGGCCCCACAGCTGTGCCCCTGCTGGCCTCGACAGGGGAGGGCCTGGGCCCCGAGCGCCCCTCGGGCCTGCCAGCGGCCCCTCGCCTGGCACTGCCAGGGGCTGGGGGTCCAGAGGCTGCCCTTGGTGGGAAGGAGGACAGCGACTCGGAGCTGGAGATTACCGACGTCAGCGGCTGCAGCTCTGACAGCGAGGGCGATGAGGGTCTCCTGGTGCCCCCCAAGGCAAAGGCAGGCAAAGGGGGGACTGGCAGCTGA</t>
  </si>
  <si>
    <t>ENSCATT00000036939.1</t>
  </si>
  <si>
    <t>ENSCATG00000030550</t>
  </si>
  <si>
    <t>ATGGCGAGTCAGAACACCGAACAGGAATATGAAGACAAGCTGGCCCCGTCTGTTGGTGGAGAGCCAACAAGCGGGGACCCCTTTAGTTCTTCACCTGATCCAAATCCAGATTCCAGCGAGGTTTTGGACAGACACGAGGACCACGCCGTGAGCCAAGATCCAGGCTCCCAAGATAACTCACCACCAGAAGACCGAAACCAATGCGTGGTCAACACGGAAGACAACCAGAACCTTTTTAGGCTCTCCTTCCCAAGAAAGCTTTGGATGATCGTGGAGGAAGACACATTCAAGTCTGTGAGCTGGAACGATGATGGAGACGCCGTGATCATCGAGAAGGATCTCTTCCAGAGGGAAGTTCTTCAACGGAGAGGTGCAGAGAGGATCTTCGAAACAGACAGCTTGAAGAGTTTCATTCGCCAACTGAACCTCTATGGATTCTGCAAAACACGCCCAAGCAACTCTCCAGGAAACAAGAAAATGATGATCTACCACAACTCCAATTTTCAGAGAGACAAGCCCAGGCTCCTGGAGAATATCCAGAGAAAAGATGACCTCAGAAACACGGCTCAGCAAGCAACCTGTGTCCCACCTCCAAAGAGAAAGAAGCTGGTAGCTACAAGACGCTCCCTACGTATCTATCACATCAATGCCAAGAAAGAAGCCATCAAAATGTGTCAGCGGGGAGCCCCCAATGTTCAGGGACCCAGTGGCACTCAGTCCTTCATGTTCTCTGGCATGTGGTCCAAGAACAGTATCACTGGGCATCCCCTGGGAAATAGGCCCCCTCAGGAACCAAATGGCCCAAGTTGGGAGGGCACCTCTGGGAATGTCACATTTGCATCTTCGGCTACTGCCTGGATGGAAGGCATAGGGCAAGTGCCTAGTAGCCCAGTTTACTCAGATAATGGTAGTGTATTGTCTTTGTGCAATATCTGTTACTCCATTCTGTTGGCCACCCTCTCAGTCATGTCTCCAAATGAGCCCTCTGACAATGACGAGGAGCAGGAAGGCTCCTCAGATTACAAGTGTAAACTCTGTGAACAGTTCAGAAACAATGCAAGTCCGTGA</t>
  </si>
  <si>
    <t>ENSCATT00000044257.1</t>
  </si>
  <si>
    <t>ENSCATG00000033817</t>
  </si>
  <si>
    <t>ATGTTTGACAGCTCGCAGTATCCCTACAACTGCTTCAATGACGACGCCGACGACTACCCAGCCGGCAGCTCCGACGAGGACAAGCGGCTCACGCGGCCCGCGTACAGCTACATCGCCTTGATCGCCATGGCCATTCAGCAGAGCCCCGCGGGCAGGGTGACCCTGTCCGGAATCTACGACTTCATCATGCGCAAGTTCCCCTATTACCGCGCCAACCAGCGCGCCTGGCAGAACTCCATCCGTCACAACCTTTCCCTCAACAGCTGCTTCGTCAAGGTGCCGCGGACCGAGGGCCACGAGAAGGGCAAAGGCAATTACTGGACGTTCGCGGGTGGCTGCGAGTCGCTGCTGGACCTCTTCGAGAACGGCAACTACCGGCGGCGGCGGCGGCGGCGCGGCCCCAAGCGCGAAGGAATGAGGGGTCCCTGCGCGGGGGCCGCCCAGGGGACCCCGAGTCCGACCGAGCCGCCCGCCGCGCAGGGGCCCCTGGCTGCGGACAGCGCTGGTGAGGGCGCCCTGGGCCGCGAGCCCTCAGCCAGCCCCACCACCCCGGGGAAGGAGCAGCCCCGGGACCTCAAGTTCAGCATCGACTACATCCTCTCCTCCCCAGACCCCTTTCCGGGGCTCAGGCCCCCCGGTTTTGCACAGGAGGGCAGATACCCGCGGCTGGAGAACGTGGGCCTCCACTTTTGGACAATGTGA</t>
  </si>
  <si>
    <t>ENSCCAT00000027633.1</t>
  </si>
  <si>
    <t>ccapucinus</t>
  </si>
  <si>
    <t>ENSCCAG00000022872</t>
  </si>
  <si>
    <t>ATGGACTGTAGCTGCGTCTCCGACCTTCTCTTCGCCCCGCCCGCCCTGCCGGCTCTCTGGACCCCCGGGTTTGCCTTCCCGGATTGGGCCTATAAGCCGGAGTCATCCCCTGGCTCGAGGCAGATCCAGCTGTGGCACTTTATCCTGGAGCTGCTGCAGAAGGAGGAGTACCAGGGTGTTATTGCCTGGCAGGGGGACTATGGAGAATTCGTCATCAAGGACCCCGACGAGGTGGCCCGGCTGTGGGGCATTCGCAAATGCAAGCCCCACATGAATTACGACAAGCTGAGCCGGGCCCTGCGTTACTACTATAACAAGCGGATTCTCCACAAGACCAAAGGGAAGAGGTTCACCTACAAGTTCAACTTTAGCAAAGTCGTGCTTGTCAATTACCCGCTGCTGGACGTGGCGGCAGCTGCCACCGGCTCCCCACTCTTGCTGACCCCCAGTCCCTTTGGGGGGGCCCCAGGGCCAGATGCTCCTCCCCTCACTCCTGAGACCCTGCAGACCCTGTTCTCTGCCCCACGCCTGGGAGAGCCAGGGGCTCGGACACCCCTGTTCACCTCCGAGACGGATAAACTGCGTTTGGACAGCCCTTTCCCGTTCCTGGGCTCTGGTGCCACCGGCTATTCCAAGCCCCCTGGCCTGCTGGGTCCTTATGGCCGCGCCTTCCCTGAGTACCCCTGGAACTTTAACCCGTACCTTACGGGCCCCTTCCCCAAGCTGCCTCCCTCTCTCTACCCCCCACATTTCTATCCCAACTCTCTGGCCAGTTCCCTGGGCCACCTGCCCTCAGCAGGGGCAGGGGGAGGCCCCACAGCCACGCCCCTGCTGGCCTCAACAGGGGAGGGCCTGGGCCCTGAGCGCCCCTCAGGCCTGGCAGCGGCCCCCCGCTTGGCACTGCCAGGGGCTGGGGGTTCAGAGGCTGCCCTTGGTGGGAAGGAGGACAGCGACTCGGAGCTGGAGATCACCGACGTCAGCGGCTGCAGCTCTGACAGTGAGGGCGATGAGGGCCTCCCAGTGCCCCCCAAGGCAAAGGCGGGCAAAGGGGGGACCGGCAGCTGA</t>
  </si>
  <si>
    <t>ENSCCAT00000043117.1</t>
  </si>
  <si>
    <t>ENSCCAG00000030582</t>
  </si>
  <si>
    <t>ATGGCGAGTCAGAATACTGAACAGGAATATGAAGCCAAGCTGGCCCCATCTGTTGGTGGAGAACCAACAAGTGGGGGCCCAGCTAGTTCATCACCTGATCTAAATCTGGATTCCGGTGACATTTTGGACAGGCACGAGGACCAAGCCGTGAGCCAAGACTCAGGTTCCCAAGATAACCCACCACGAGAAGAGGAGAACCAACGCATGGCCAGCATGGAAGACAACCATAAACTTCCTGGGTTTTCCTTCCCAAGAAAGATGTGGATGATGGTGGAGAAAGACATATTCCGGTCTGTGCGCTGGAACGATGATGGAGACGCTGTGATCATCGAGAAAGATCTCTTCCAGAGGCAGACTCTTCAACGGAGCGGCGCAGAGAAGATCTTCGAAACAGATAGCTGGAAGAGTTTCATTCGCCAACTGAACCCCTATGGATTCTGCAAAATATGCCCAATCACCTCTCCAGGAGACAAGAATATGATGATCTACCACAGCTCCAATTTTCAGAGAGGCAAGCTCTGGCTCCTGGAGAATATCCGGAGAAAAGGTGACCTCCGAAACACCACTCAGCAAGTGACCCATGTCCCAGCTCCAAAGAGGGCGAAGCTGGTCCATCACAGCGATGCCAGGAATGCGGCCATCGAAATGTCCCAGGGTGGAACCCACAATGTTCAGGGACCCAGTGGCACCCAGTCCTTCACACACTGCAGTATGCAGCACAGGAACACTGTCACTGGGCATCCCCCGGGATATGGGCCCCCTCAGGAACCAAATAACTCAAATTGGGAGGGCACCTCTGGAAATGTCACATTTGGATCTTTGGCTACTGCCTGGGTGGAAAGCACAAGGGAAGTGCCTAGTAGCCTGGTTTACCCAGATAATAGTAGTATAATGTCTTTGGACAATGAGTGGTACTCCATTCTGTTGGCCTCCCTTTTGGTC</t>
  </si>
  <si>
    <t>ENSCCAT00000041137.1</t>
  </si>
  <si>
    <t>ENSCCAG00000029608</t>
  </si>
  <si>
    <t>ATGAACAATAACTTCTGCCGGGCGCTGGTGGACCGGAGGCCCCTGGGCTCCCCCGGCTGCATGCAGCTGGGCGTCGTGCCCTCTCCCCGGCAGGCGCCCCTGCCCCGCGCCGAGCCCCTGGGCAACGTGCCCTTCCTACTGTACCCGGGGCCCGCCGAGCCGCCCTACTACGACGCCTACGCGGGGGTGTTCCCCTACGTGCCCTTCCCCGGCGCCTTCGGGGTCTACGATTACCCCTTCGAGCCCGCCTTCATCCAGAAGCGCAACGAGCGCGAGCGGCAGCGCGTCAAGTGCGTCAACGAGGGCTACGCGCGCCTCCGCGGCCACCTCCCCGGCGCCCTGGCAGAGAAGCGGCTCAGCAAGGTGGAGACGCTGCGCGCCGCCATCCGCTACATAAAGTACCTGCAGGAGCTGCTGAGCGCCGCCCCCGACGGCGCGCCGCCCCCCGCTGCCCGCGGCCTCCCCGGCACCGGGCCCTGCCCCGCGCCGCCCGCCGCCCCCCGGCCCGACTGCCCCGGCGACGGCGAGGCCGGGGAGCCCTCCTCCCTGGTGCCGGAGTCATCCGAGTCCTCCTGCTTCTCCCCATCGCCTTTCTTGGAGTCGGAGGAATCCTGCCACTGA</t>
  </si>
  <si>
    <t>ENSCJAT00000083080.1</t>
  </si>
  <si>
    <t>cjacchus</t>
  </si>
  <si>
    <t>ENSCJAG00000042298</t>
  </si>
  <si>
    <t>ATGTTTGACAGCTCGCAGTATCCCTACAACTGCTTCAATGACGACGCCGACGACTACCCTGCCGGCAGCTCAGACGAGGACAAGCGGCTCACGCGGCCCGCGTACAGCTACATCGCCTTGATCGCCATGGCCATTCAGCAGAGCCCCGCGGGCAAGGTGACCCTGTCCGGTATCTACGACTTCATCATGCGCAAGTTCCCCTATTACCGCGCCAACCAGCGCGCCTGGCAGAACTCCATCCGTCACAACCTGTCCCTCAACAGCTGCTTCGTCAAGGTGCCGCGGACCGAGGGCCACGAGAAGGGCAAAGGCAATTACTGGACCTTCGCGGGTGGCTGCGAGTCGCTGCTGGACCTCTTCGAGAACGGCAACTACCGGCGGCGGCGGCGGCGGCGCGGCCCCAAGCGCGAGGGAACTAGGGTTCCGCGCTCCGGGGCAGCCCAGGGGACCCCGGGTCCGACCGAGCCGCCAGCCGCGCAGGGGCCCCTGGCTGCGGACAGCGCTGGTGAGGGCGCCCCGGGCCGCAAGCCCCCCGCCAGCCTCACCATCCCGGGGAAGGAGCAGCCCCGGGACCTCAAGTTCAGCATAGACTACATCCTCTCCTCCCCAGACCCCTTTCCGGGGTTCAAGCGGCCCGGTTTTGCACAGGAGGGCAGATACCCGCGGCTGGAGAACGTGGGCCTCCACTTTTGGACAATGTGA</t>
  </si>
  <si>
    <t>ENSCJAT00000076860.2</t>
  </si>
  <si>
    <t>ENSCJAG00000039156</t>
  </si>
  <si>
    <t>ATGGACTGTAGCTGCGTCTCCGACCTTCTCTTCACCCCGCCCGCCCTGCCGGCTCTCTGGACCCCCGGGTTTGCCTTCCCGGATTGGGCCTATAAGCCGGAGTCATCCCCTGGCTCGAGGCAGATCCAGCTGTGGCACTTTATCCTGGAGCTGCTGCAGAAGGAGGAGTACCAGGGTGTTATTGCCTGGCAGGGAGACTATGGAGAATTCGTCATCAAGGACCCTGACGAGGTGGCCCGACTGTGGGGCATTCGCAAATGCAAGCCCCACATGAATTACGACAAGCTGAGCCGGGCCCTGCGTTACTACTATAACAAGCGGATTCTCCACAAGACCAAAGGGAAGAGGTTCACCTACAAGTTCAACTTCAGCAAAGTTGTGCTTGTTAATTACCCGCTGCTGGATGTGGCGGCAGCTGCCACCGGCTCCCCACTCTTGCTGACCCCCAGTCCCTTCTGTGGGGCCCCAGGGCCAGATGCTTCTCCACTCACCCCTGAGACCCTACAGACCCTGTTCTCTGCCCCACGCCTGGGAGAGCCAGGGGCCCGGACACCCCTGTTCACCTCTGAGACGGATAAACTGCGTTTGGACAGCCCTTTCCCGTTCCTGGGCTCTGGTGCCACCGGCTATTCCAAGCCCCCTGGCCTGCTGGGTCCTTATGGCCGCGCCTTCCCTGAGTACCCCTGGAACTTTAACCCATACCTTACAGGCCCCTTCCCCAAGCTGCCTCCCTCTCTCTACCCCCCACATTTCTATCCCAACCCTCTGGCCAGTTCCCTGGGCCACCTGCCCTCAGCAGGGGCAGCGGGAGGCCCCACAGCCACACCCCTGCTGGCCTCGACAGGGGAGGGCCTGGGCCCTGAGCGCCCCTCAGGCCTGGCAGCGGCCCCCCGCTTGGCACTGCCAGGGGCTGGGGGTCCAGAGGCTGCCCTTGGTGGAAAGGAGGACAGCGACTCAGAGCTGGAGATCACCGACGTCAGCGGCTGCAGCTCTGACAGTGAGGGCGATGAGGGCCTTCCAGTGCCCCCCAAGGCAAAGGCGGGCAAAGGGGGAACTGGCAGCTGA</t>
  </si>
  <si>
    <t>ENSCJAT00000057853.2</t>
  </si>
  <si>
    <t>ENSCJAG00000020277</t>
  </si>
  <si>
    <t>ATGGGTCCTGGACTTGGGTACTGGAGTCTCCCCCGTGACCAGGATTTCTCAGAGGGGGTCCCAGGCATGGGCACTGCAGACCCTCCTGTGACTAGGAGTTCTCAGAGGAGGTCCGGGCGAGAGTTCATGCCAGAAGAGAAGAAGGACACCGTTTACTGGGAGAAGCGGAGGAAGAACAATGAGGCAGCCAAGAGATCCAGGGAAAAGCGACGTCGCAACGATGCAGCCATCGAGGGCAGGCTGGCTGCACTGATGGAGGAGAATGCCCTGCTCAGGGATGAGCTGAGGGCAACAAAGCGGGAGCATGGTACTTGTACCAAAAGAGATATAGACCAATGGAACAGAACAGAAGCCTCAGAGGCAGCACAACATATCTAA</t>
  </si>
  <si>
    <t>ENSCJAT00000100436.1</t>
  </si>
  <si>
    <t>ENSCJAG00000068789</t>
  </si>
  <si>
    <t>ATGGCGAGTCAGAATACTCAACAGGAATATGAAGCCAAGCTGGCCCCATCTGTTGGTGGAGAACCAACAAGTGGGGGCCCATCTAGTTCATCACCTGATCCAAATCTGGATTCCAGGGAGGTTTTGGACAGGCACGACGACCAAGCCGTGAGCCAAGACTCAGGTTCCCAAGATAACCCACCGTCAGATGACCAAAACCAACGCGTGGCCAGCATGGAAGACAACCGCAACCTTTTTAGCCTTTCCTTCCCAAGAAAGCTCTGGATGATGGTGGAGGAAGACACATTCCAGTCTTTGAGCTGGAACCATGATGGAGATGCTATGATCATCGAGAAGGATCTCTTCCAGAGGGAGATTCTTCAACGGAGAGGCGCAGAGAAGATCTTCAAAACAGAGAGCTTGAAGAGTTTCATTCGCCAAATACACCTCTATGGATTCCGTAAAATACGCCCAAGCACCTCGCCAAGAGACAACAATATGATGATCTACCACAACTCCAATTTTCAGAGAGGCAAGCCGTGGCTCCTGGAGAACATCCGGAGAAAAGGTAACCTCCGAAAAGCCACTCAGCAAGCGACCCACGTCCCAGCTGCAAAGAGGCTGAAGCTGGTAGCCATAGGACACCCCCTACATATCCATCACAGCGATGCCAAGGATGCAGCCATCAGAATGTCCCAGGGGGGAAGCCCCAATGTTCAGGGACCCAGTGGCACCCAGTCCTTCACATACGCTGGTATGTGGCCCAAGAACACCATCACTGGGCATCCCCCGGGATCTGGGCCCCCTCAGGAACCAAATGACCCAAATTGGGAGGGCACCTCTGAAAATGTCATACGTGCATCTTCGGCTACTATCTGGATGAAAAGCACAAGGAAAGTGCCTCGTAGCCTGGTTTACCCAGATAACAGTAGTGTAATATTTTTGTACAGTGACTGCCACTCCATTCTGTCGGCCTCCCTCTTGCCCATGACTCCAAACGAGCCCCCCGACGATGAGGAGGAGCAGAAAGGCTCCTCAGGCTGCAACTGTCCACTCTGTGAACAGTTCAGAAACAATCCAAATCCATGA</t>
  </si>
  <si>
    <t>ENSCJAT00000053977.4</t>
  </si>
  <si>
    <t>ENSCJAG00000032803</t>
  </si>
  <si>
    <t>ATGAACAATAACTTCTGCCGGGCTCTTGTGGACCGGAGGCCCCTGGGGCCCCCCAGCTGCATGCAGCTGGGTGTCGTGCCCCCTCCCCGGCAGGCGCCCCTGCCTCCCGCCGAGCCCCTGGGCAACGTGCCCTTCCTGCTGTACCCGGGCCCAGCCGAGCAGCCCTACTACGACGCCTACGCGGGGGTGTTCCCCTATGTGCCCTTCCCCGGCGCCTTCGGGGTCTACGAATACCCCTTCGAGCCAGCCTTCATCCAGAAGCGCAACGAACGCGAGCGGCAGCGCGTTAAGTGCGTCAACGAGGGCTACGCGCGCCTCCGCGGCCACCTCCCCGGCGCCCTGGCCGAGAAACGACTTAGCAAGGTGGAGACGCTGCGCGCCGCCATCCGCTACATCAAGTACCTGCAGGAGCTGCTGAGCTCGGCCCCAGACGGCGCGACGCCCCCCGCCGCCCGCGGCCTCCCGGGCACCGGGCCCTGTCCCGCGCCGCCCGCCGCCCCCCGGCCCGACCGCCCTGGCGACGGCGAGGCCCGGGCACCCTCCTCCCTGGTCCCGGAGTCATCCGAGTCCTCCTGCTTCTCCCCCTCGCCTTTCTTGGAATCGGAGGAATCCTGCCAT</t>
  </si>
  <si>
    <t>ENSCSAT00000018283.1</t>
  </si>
  <si>
    <t>csabaeus</t>
  </si>
  <si>
    <t>ENSCSAG00000000252</t>
  </si>
  <si>
    <t>ATGATGCAAGAATCTGGGACTGAGACAAAAAGTAACGGTTCAGCCATCCAGAATGGGTCGGGCGGCAGCAACCACTTACTAGAGTGCGGCGGTCTTCGGGAGGGGCGGTCCAACGGAGAGACGCCAGCCGTGGACATCGGGGCAGCTGACCTCGCCCACGCCCAGCAGCAGCAGCAACAGGCACTTCAGGTGGCAAGACAGCTCCTCCTTCAGCAGCAACAGCAGCAGCAAGTTAGTGGATTAAAATCTCCCAAGAGGAATGACAAACAACCAGCTCTTCAGGTTCCCGTGTCAGTGGCTATGATGACACCTCAAGTTATCACTCCCCAGCAAATGCAGCAGATCCTCCAGCAACAAGTGCTGAGCCCTCAGCAGCTCCAGGTTCTCCTT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GAAAGACAAGGAGCGCCTGCAAGCCATGATGACCCACCTGCATGTGAAGTCTACAGAACCCAAAGCCGCCCCTCAGCCCTTGAATCTGGTATCAAGTGTCACTCTCTCCAAGTCCGCATCAGAGGCTTCTCCACAGAGCTTACCTCATACTCCAACGACCCCAACCGCCCCCCTGACTCCCGTCACCCAAGGCCCCTCCGTCATCACCACCACCAGCATGCACACGGTGGGACCCATCCGCAGGCGGTACTCAGACAAATACAACGTGCCGATTTCGTCAGCAGATATTGCGCAGAACCAAGAATTTTATAAGAACGCAGAAGTTAGACCACCATTTACATATGCATCTTTAATTAGGCAGGCCATTCTCGAATCTCCAGAAAAGCAGCTAACACTAAATGAAATCTATAACTGGTTCACACGAATGTTTGCTTACTTCCGACGCAACGCA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TGGGGCAATGGAGCATACCAACAGCAACGAGAGTGACAGCAGTCCAGGCAGATCTCCTATGCAAGCCGTGCATCCTGTACATGTCAAAGAAGAGCCCCTCGATCCAGAGGAAGCTGAAGGGCCCCTGTCCTTAGTGACAACAGCCAACCACAGTCCAGATTTTGACCATGACAGAGATTACGAAGATGAACCAGTAAACGAGGACATGGAGTGA</t>
  </si>
  <si>
    <t>ENSCSAT00000009667.1</t>
  </si>
  <si>
    <t>ENSCSAG00000011581</t>
  </si>
  <si>
    <t>ATGTTTGACAGCTCGCAGTATCCCTACAACTGCTTCAATTACGACACCGACGACTACCCCGCCGGCAGCTCCGACGAAGACAAGAGGCTCACGCGGCCCGCGTACAGCTACATCGCCTTGATCGCCATGGCCATTCAGCAGAGCCCCGCGGGGAGGGTGACCCTGTCCGGCATCTACGACTTCATCATGCGCAAATTCCCCTATTACCGCGCCAACCAGCGCGCCTGGCAGAACTCCATCCGCCACAACCTGTCCCTCAACAGCTGCTTCGTCAAGGTGCCGCGGTCCGAGGGCCACGAGAAGGGCAAAGGCAACTACTGGACGTTCGCGGGCGGCTGCGAGTCGCTGCTAGACCTCTTCGAGAACGGCAACTACCGGCGGCGGCGGCGGCGGCGCGGTCCCAAGCGCGAGGGGCCGAGGGGTCCGCGCGCGGGGGGCGCCCAGGGGCCGTCGGGTCCGCCAGAGCCTCCCGCCGCTCAGGGGCGCCTGGCCCCGGACAGCGCTGGCGAGGGCGCCCCAGGCGGTGAGCCCCCCGCCGGCCCCGCCCCCCCGGGGAAGGAGCACCCCCGGGACCTCAAGTTCAGCATCGACTACATCCTGTCCTCCCCAGACCCCTTCCCTGGGCTCAAGCCGCCCTGCCTCGCACAAGAGGGCAGATACCCGCGGCTGGAGAACGTGGGACTCCACTTTTGGACAATGTGA</t>
  </si>
  <si>
    <t>ENSGGOT00000059279.1</t>
  </si>
  <si>
    <t>ggorilla</t>
  </si>
  <si>
    <t>ENSGGOG00000037052</t>
  </si>
  <si>
    <t>ATGGACTGTAGCTGCGTCTCCGACCTTCTCTTCGCCCCGCCCGCCCTGCCGGCTCTCTGGACCCCCGGGTTTGCCTTCCCGGATTGGGCCTACAAGCCAGAGTCATCCCCTGGCTCGAGGCAGATCCAGCTGTGGCACTTTATCCTGGAGCTGCTGCAGAAGGAGGAGTACCAGGGCGTCATAGCCTGGCAGGGGGACTACGGGGAATTCGTCATCAAAGACCCCGATGAGGTGGCCCGGCTGTGGGGTATTCGCAAATGCAAGCCCCACATGAATTACGACAAGCTGAGCCGGGCCCTGCGTTACTACTACAACAAGCGGATTCTCCACAAGACCAAAGGGAAGAGGTTCACCTACAAGTTCAACTTCAGCAAAGTCGTGCTTGTCAATTACCCGCTGCTGGACATGGCGGCAGCTGCCACTGGCTCCCCACTCTTGCTGACCCCCAGTCCCTTTGCGGGGGCCCCAGGGCCAGATGCTCCTCCCCTCACCCCTGAGACCCTGCAAACCCTGTTCTCTGCCCCACGCCTGGGAGAGCCAGGGGCCCGGACACCCCTGTTCACCTCCGAGACAGATAAACTGCGTCTGGACAGCCCTTTCCCGTTCCTGGGCTCTGGTGCCACCAGCTATTCCAAGCCCCCTGGCCTGCTGGGTCCTTATGGCCGCGCCTTCCCTGAGTACCCCTGGAACTTTAACCCGTACCTCACAGGCCCCTTCCCCAAGCTGCCTCCCTCTCTCTACCCCCCGCACTTCTACCCCAACCCTCTGGCCAGTTNNNNNNNNNNNNNNNNNNNNNNNNNNNNNNNNNNNNNNNNNNNNNNNNNNNNNNNNNNNNNNNNNNNNNNNNNNNNNNNNNNNNNNNNNNNNNNNNNNNNNNNNNNNNNNNNNNNNNNNNNNNNNNNNNNNNNNNNNNNNNGTCCAGAGGCTGCCCTTGGTGGGAAGGAGGACAGCGACTCGGAGCTGGAGATCACCGACGTCAGCGGCTGCAGCTCTGACAGCGAGGGCGATGAGGGTCTCCCGGCACCCCCCAAGGCAAAGGCGGGCAAAGGGGGGACCGGCAGCTGA</t>
  </si>
  <si>
    <t>ENSGGOT00000031692.2</t>
  </si>
  <si>
    <t>ENSGGOG00000022280</t>
  </si>
  <si>
    <t>ATGGCGAGTCAGAACACTGAACAGGAATATGAAGCCAAGCTGGCCCCATCTGTTGGTGGAGAGCCAACAAGCGGGGGCCCACCTGGTTCTTCACCTGATCCAAATCCAGATTCCAGCGAGGTTTTGGACAGGCACGAGGACCAAGCCATGAGCCAAGATCCAGGCTCCCAAGATAACTCACCACCAGAAGACCGAAACCAACGCGTGGTCAACGTGGAAGACAACCACAACCTTTTTAGGCTCTCCTTCCCAAGAAAGCTTTGGACGATTGTGGAGGAAGACACATTCAAGTCTGTGAGCTGGAACGATGATGGAGACGCCGTGATCATCGACAAGGATCTCTTCCAGAGGGAGGTTCTTCAACGGAGAGGTGCAGAGAGGATCTTCAAAACAGACCGCTTGACGAGTTTCATTCGCCAGCTGAACCTCTATGGATTCTGCAAAACACGCCCGAGCAACTCTCCAGGAAACAAGAAAATGATGATCTACTGCAACTCCAATTTTCAGAGAGACAAGCCCAGGCTCCTGGAGAATATCCAGAGAAAGGATGCCCTCAGAAACACCGCTCAGCAAGCGACCCGTGTCCCAACTCCAAAGAGAAAGAATCTGGTAGCTACAAGACGCTCCCTACGTATCTATCACATCAATGCCAGGAAAGCAGCAATCAAAATGCGTCAGCAGGGAGCCCCCAGTGTTCAGGGACCCAGTGGCACCCAGTCCTTCAGGCGCTCTGGCATGTGGTCCAAGAAGAGTGCCACTAGGCATCCCCTGGGAAATGGGCCCCCTCAGGAACCAAATGGCCCAAGTTGGGAGGGCACCTCTGGGAATGTCACATTTACATCTTCGGCTACTACCTGGATGGAAGGCACAGGGATTCTTAGTAGTCTGGTTTACTCAGATAATGGTAGTGTAATGTCTTTGTACAATATCTGTTACTACGCTCTGTTGGCCTCCCTCTCAGTCATGTCTCCAAATGAGCCCTCTGACAATGAGGAGGAGTAG</t>
  </si>
  <si>
    <t>ENSGGOT00000057222.1</t>
  </si>
  <si>
    <t>ENSGGOG00000039658</t>
  </si>
  <si>
    <t>ATGAACAATAACTTCTGCCGGGCTCTGGTGGACCGGAGGCCCCTGGGGCCCCCCAGCTGCATGCAGCTGGGCGTCGTGCCCCCTCCCCGGCAGGCGCCCCTGCCTCCCGCCGAGCCCCTAGGCAACGTGCCCTTCCTGCTGTACCCGGGCCCAGCCGAGCAGCCCTACTACGACGCCTACGCGGGGGTGTTCCCCTATGTGCCCTTCCCCGGTGCCTTCGGGGTCTACGAATACCCCTTCGAGCCAGCCTTCATCCAGAAGCGCAACGAGCGCGAGCGGCAGCGCGTTAAGTGCGTCAACGAGGGCTACGCGCGCCTCCGCGGCCACCTCCCCGGCGCCCTGGCAGAGAAACGACTTAGCAAGGTGGAGACGCTGCGCGCCGCCATCCGCTACATCAAGTACCTGCAGGAGCTGCTGAGCTCGGCCCCAGACGGCGCGACGCCCCCCGCCGCCCGCGGCCTCCCGGGCACCAGGCCCTGCCCNNNNNNNNNNNNNNNCCCCCGGCCCGACCGCCCTGGCGACGGCGAGGCCCGGGCGCCCTCCTCCCTGGTACCGGAGTCATCCGAGTCCTCCTGCTTCTCCCCCTCGCCTTTCTTGGAATCGGAGGAATCCTGCCATTGA</t>
  </si>
  <si>
    <t>ENSMFAT00000002502.1</t>
  </si>
  <si>
    <t>mfascicularis</t>
  </si>
  <si>
    <t>ENSMFAG00000045521</t>
  </si>
  <si>
    <t>ATGTTTGACAGCTCGCAGTATCCCTACAACTGCTTCAATTACGACGCCGACGACTACCCCGCCGGCAGCTCCGACGAAGACAAGAGGCTCACACGGCCCGCGTACAGCTACATCGCCTTGATCGCCATGGCCATTCAGCAGAGCCCCGCGGGGAGGGTGACCCTGTCCGGCATCTACGACTTCATCATGCGCAAGTTCCCCTATTACCGCGCCAACCAGCGCGCCTGGCAGAACTCCATCCGCCACAACCTGTCCCTCAACAGCTGCTTCGTCAAGGTGCCGCGGTCCGAGGGCCACGAGAAGGGCAAAGGCAACTACTGGACGTTCGCGGGCGGCTGCGAGTCGCTGCTGGACCTCTTCGAGAACGGCAACTACCGGCGGCGGCGGCGGCGGCGCGGGCCCAAGCGCGAGGGGCTGAGGGGTCCGCGTGCGGGGGGCGCCCAGGGGCCCCCGGGTCCGCCCGAGCCGGCCGCCGGGCAGGGGTCCCTGGCACCGGACAGCGCTGGTGAGGGCGCCCCGGGACGGGACCCCCATGCCAGCCCCGCCAGCCCCGCCCCCCAGGGAAAGGAGCACCCCCGGGACCTCAAGTTCAGCATCGACTACATCCTGTCCTCCCCAGACCCCTTCCCCGGACTCAAGCCGCCCTGCCTCGCACAGGAGGGCAGATATACGCGGCTGGAGAACGTGGGCCTCCACTTTTGGACAATGTGA</t>
  </si>
  <si>
    <t>ENSMFAT00000003977.1</t>
  </si>
  <si>
    <t>ENSMFAG00000042115</t>
  </si>
  <si>
    <t>ATGGCGAGTCAGAACACCGAACAGGAATATGAAGACAAGCTGGCCCCGTCTGTTGGTGGAGAGCCAACAAGCGGGGACCCATTTAGTTCTTCACCTGATCCAAATCCAGATTCCAGCGAGGTTTTGGACAGACACGAGGACCACGCCGTGAGCCAAGATCCAGGCTCCCAAGTTAACTCACCACCAGAAGACCGAAACCAATGCGTGGTCAACACGGAAGACAACCAGAACCTTTTTAGGCTCTCCTTCCCAAGAAAGCTTTGGATGATCGTGGAGGAAGAAACATTCAAGTCTGTGAGCTGGAACGATGATGGAGACGCCGTGATCATCGAGAAGGATCTCTTCCAGAGGGAAGTTCTTCAACGGAGAGGTGCAGAGAGGATCTTCGAAACAGACAGCTTGAAGAGTTTCATTCGCCAACTGAACCTCTATGGATTCTGCAAAACACGCCCAAGCAACTCTCCAGGAAACAAGAAAATGATGATCTACCACAACTCCAATTTTCAGAGAGACAAGCCCAGGCTCCTGGAGAATATCCAGAGAAAAGATGACCTCAGAAACACGGCTCAGCAAGCAACCTGTGTCCCAACTCCAAAGAGAAAGAAGCTGGTAGCTACAAGACGCTCCCTACGTATCTATCACATCAATGCCAAGAAAGAAGCCATCAAAATGTGTCAGCGGGGAGCCCCCAGTGTTCAGGGACCCAGTGGCACTCAGTCCTTCATGTTCTCTGGCATGTGGTCCAAGAACAGTATCACTGGGCATCCCCTGGGAAATAGGCCCCCTCAGGAACCAAATGGCCCAAGTTGGGAGGGCACCTCTGGGAATGTCACATTTGCATCTTCGGCTACTGCCTGGATGGAAGGCATAGGGCAAGTGCCTAGTAGCCCGGTTTACTCAGATAATGGTAGTGTATTGTCTTTGTACAATATCTGTTACTCCATTCTGTTGGCCACCCTCTCAGTCATGTCTCCAAATGAACCCTCTGACAATGACGAGGAGCAGGAAGGCTCCTCAGATTATAAGTGTAAACTCTGTGAACAGTTCAGAAACAATGCAAGTCCGTGA</t>
  </si>
  <si>
    <t>ENSMFAT00000008206.1</t>
  </si>
  <si>
    <t>ENSMFAG00000003489</t>
  </si>
  <si>
    <t>ATGAACAATAACTTCTGCCGGGCTCTGGTGGACCGGAGGCCCCTGGGGCCCCCCAGCTGCATGCAGCTGGGCGTCGTGCCCCCTCCCCGGCAGGCGCCCCTGCCTCCCGCCGAGCCCCTAGGCAACGTGCCCTTCCTGCTGTACTCGGGCCCAGCCGAGCAGCCCTACTACGACGCCTACGCGGGGGTGTTCCCCTATGTGCCGTTCCCCGGTGCCTTCGGGGTCTACGAATACCCCTTCGAGCCAGCATTCATCCAGAAGCGCAACGAGCGCGAGCGGCAGCGCGTTAAGTGCGTCAACGAAGGCTACGCGCGCCTCCGCGGCCACCTCCCCGGCGCCCTGGCAGAGAAACGACTTAGCAAGGTGGAGACGCTGCGCGCCGCCATCCGCTACATCAAGTACCTGCAGGAGCTGCTGAGCTCGGCCCCAGACGGCGCGACGNNNNNNNNNNNNNNNNNNNNNNNNNNNNNNNNNNNNNNNNNNNNNNNNNNNNNNNNNNNNCGGCCCGACCGCCCTGGCGAAGGCGAGGCCCGGGCGCCCTCCTCCCTGGTACCGGAGTCATCCGAGTCCTCCTGCTTCTCCCCCTCGCCTTTCTTGGAATCGGAGGAATCCTGCCATTGA</t>
  </si>
  <si>
    <t>ENSMLET00000016579.1</t>
  </si>
  <si>
    <t>mleucophaeus</t>
  </si>
  <si>
    <t>ENSMLEG00000015159</t>
  </si>
  <si>
    <t>ATGGACTGTAGCTGCGTCTCCGACCTTCTCTTCGCCCCGCCCGCCCTGCCGGCTCTCTGGACCCCCGGGTTTGCCTTCCCTGATTGGGCCTACAAGCCAGAGTCATCCCCTGGCTCGAGGCAGATCCAGCTGTGGCACTTTATCCTGGAGCTGCTGCAGAAGGAGGAGTACCAGGGCGTCATCGCCTGGCAGGGGGACTACGGGGAATTTGTCATCAAAGACCCTGACGAGGTGGCCCGGCTGTGGGGCATTCGCAAATGCAAGCCCCACATGAATTACGACAAGCTGAGCCGGGCCCTGCGTTACTACTACAACAAGCGGATTCTCCACAAGACCAAAGGGAAGAGGTTCACCTACAAGTTCAACTTCAGCAAAGTTGTGCTCGTCAATTACCCGCTGCTGGACATGGCGGCAGCTGCCACCGGCTCCCCACTCTTGCTGACCCCCAGTCCCTTCGGGGGGGCCCCAGGGCCAGATGCTCCTCCCCTCACCCCTGAGACCCTGCAAACCCTGTTCTCTGCCCCACGCCTGGGAGAGCCAGGGACCCGGACACCCCTGTTCACCTCCGAGACAGATAAACTGCGTCTGGACAGCCCTTTCCCGTTCCTGGGCTCTGGTGCCACCAGCTATTCCAAGCCCCCTGGCCTGCTGGGTCCTTATGGCCGCGCCTTCCCTGAGTACCCCTGGAACTTTAACCCGTACCTCACAGGCCCCTTCCCCAAGCTGCCTCCCTCTCTCTACCCCCCGCACTTCTATCCCAACCCTCTGGCCAGTTCCCTGAGCCACCTGCCCTCAGCAGGGGCAGGGGGAGGCCCCACAGCCGTGCCCCTGCTGGCCTCGACAGGGGAGGGCCTGGGCCCCGAGCGCCCCTCGGGCCTGGCAGCGGCCCCTCGCCTGGCACTGCCGGGGGCTGGGGGTCCAGAGGCTGCCCTTGGTGGGAAGGAGGACAGCGACTCGGAGCTGGAGATTACCGATGTCAGCGGCTGCAGCTCTGACAGCGAGGGCGATGAGGGTCTCCTGGTGCCCCCCAAGGCAAAGGCAGGCAAAGGGGGGACTGGCAGCTGA</t>
  </si>
  <si>
    <t>ENSMLET00000058389.1</t>
  </si>
  <si>
    <t>ENSMLEG00000041558</t>
  </si>
  <si>
    <t>ATGGCGAGTCAGAACACCGAACAGGAATATGAAGACAAGCTGGCCCCGTCTGTTGGTGGAGAGCCAACAAGCGGGGACCCATTTAGTTCTTCACCTGATCCAAATCCAGATTCCAGCAAGGTTTTGGACAGACACGAGGACCACGCCGTGAGCCAAGATCCAGGCTCCCAAGATAACTCACCACCAGAAGACCGAAACCAATGCGTGGTCAACACGGAAGACAAACAGAACCTTTTTAGGCTCTCCTTCCCAAGAAAGCTTTGGATGATCGTGGAGGAAGACACATTCAAGTCTGTGAGCTGGAACGATGATGGAGACGCCGTGATCATCGAGAAGGATCTCTTCCAGAGGGAAGTTCTTCAACGGAGAGGTGCAGAGAGGATTTTCGAAACAGACAGCTTGAAGAGTTTCATTCGCCAACTGAACCTCTATGGATTCTGCAAAACACGCCCAAGCAACTCTCCAGGAAACAAGAAAATGATGATCTACCACAACTCCAATTTTCAGAGAGACAAGCCCAGGCTCCTGGAGAATATCCAGAGAAAAGATGACCTCAGAAACACGGCTCAGCAAGCAACCTGTGTCCCAACTCCAAAGAGAAAGAAGCTGGTAGCTACAAGACGCTCCCTACGTATCTATCACATCAATGCCAAGAAAGAAGCCATCAAAATGTGTCAGCGGGGAGCCCCCAATGTTCAGGGACCCAGTGGCACTCAGTCCTTCATGTTCTCTGGCATGTGGTCCAAGAACAGTATCACTGGACATCCCCTGGGAAATAGGCCCCCTCAGGAACCAAATGGCCCAAGTGGGGAGGGCACCTCTGGGAATGTCACATTTGCATCTTCGGCTACTGCCTGGATGGAAGGCATAGGGCAAGTGCCTAGTAGCCCGGTTTACTCAGATAATGGTAGTGTATTGTCTTTGTGCAATATCTGTTACTCCATTCTGTTGGCCACCCTCTCAGTCATGTCTCCAAATGAGCCCTCTGACAATGACGAGGAGCAGGAAGGCTCCTCAGATTACAACTGTAAACTCTGTGAACAGTTCAGAAACAATGCAAGTCCGTGA</t>
  </si>
  <si>
    <t>ENSMLET00000036452.1</t>
  </si>
  <si>
    <t>ENSMLEG00000030684</t>
  </si>
  <si>
    <t>ATGAACAATAACTTCTGCCGGGCTCTGGTGGACCGGAGGCCCCTGGGGCCCCCCAGCTGCATGCAGCTGGGCGTCGTGCCCCCTCCCCGGCAGGCGCCCCTGCCTCCCGCCGAGCCCCTAGGCAACGTGCCCTTCCTGCTGTACCCGGGCCCAGCCGAGCAGCCCTACTACGACGCCTACGCGGGGGTGTTCCCCTATGTGCCCTTCCCCGGTGCCTTCGGGGTCTACGAATACCCCTTCGAGCCAGCCTTCATCCAGAAGCGCAACGAGCGCGAGCGGCAGCGCGTTAAGTGCGTCAACGAGGGCTACGCGCGCCTCCGCGGCCACCTCCCCGGCGCCCTGGCAGAGAAACGACTTAGCAAGGTGGAGACGCTGCGCGCCGCCATCCGCTACATCAAGTACCTGCAGGAGCTGCTGAGCTCGGCCCCAGACGGCGCGACGCCCCCCGCCGCCCGCGGCCTCCCGGGCACCAGGCCCTGCCCGGCGCCGCCCGCCGCCCCCCGGCCCGACCGCCCTGGCGACGGCGAGGCCCGGGCGCCCTCCTCCCTGGTACCGGAGTCATCCGAGTCCTCCTGCTTCTCCCCCTCGCCTTTCTTGGAATCGGAGGAATCCTGCCATTGA</t>
  </si>
  <si>
    <t>ENSMMUT00000024500.3</t>
  </si>
  <si>
    <t>mmulatta</t>
  </si>
  <si>
    <t>ENSMMUG00000017419</t>
  </si>
  <si>
    <t>ATGTTTGACAGCTCGCAGTATCCCTACAACTGCTTCAATTACGACGCCGACGACTACCCCGCCGGCAGCTCCGACGAAGACAAGAGGCTCACGCGGCCCGCGTACAGCTACATCGCCTTGATCGCCATGGCCATTCAGCAGAGCCCCGCGGGGAGGGTGACCCTGTCCGGCATCTACGACTTCATCATGCGCAAGTTCCCCTATTACCGCGCCAACCAGCGCGCCTGGCAGAACTCCATCCGCCACAACCTGTCCCTCAACAGCTGCTTCGTCAAGGTGCCGCGGTCCGAGGGCCACGAGAAGGGCAAAGGCAACTACTGGACGTTCGCGGGCGGCTGCGAGTCGCTGCTGGACCTCTTCGAGAACGGCAACTACCGGCGGCGGCGGCGGCGGCGCGGGCCCAAGCGCGAGGGGCTGAGGGGTCCGCGTGCGGGGGGCGCCCAGGGGCCCCCGGGTCCGCCTGAGCCGGCCGCCGGGCAGGGGTCCCTGGCACCGGACAGCGCTGGTGAGGGCGCCCCGGGACGGGAGCCCCCCGCCAGCCCCGCCCCCCAGGGAAAGGAGCACCCCCGGGACCTCAAGTTCAGCATCGACTACATCCTGTCCTCCCCAGACCCCTTCCCCGGACTCAAGCCGCCCTGCCTCGCACAGGAGGGCAGATATACGCGGCTGGAGAACGTGGGCCTCCACTTTTGGACAATGTGA</t>
  </si>
  <si>
    <t>ENSMMUT00000094714.1</t>
  </si>
  <si>
    <t>ENSMMUG00000053559</t>
  </si>
  <si>
    <t>ATGGATGTGGGTTTCTTGGGCCTGTCAGATGTGTCTCAGAGTCATAGCAAGACCTTGTGCGGGGCTCGGGGCAGGGGCCCCACCATACGTCGCCAGCGGGAGTTCATGCCAGAAGAGAAGAAGGACACAGTTTACTGGGAGAAGCGGAGAAAGAACAATGAGGCAGCCAAGAGATCCAGGGAAAAGCGACGTCTCAATGATGCAGCCATTGAGGGCAGGTTGGCTGCACTGATGGAGGAGAATGCCCTGCTCAGGGGTGAGCTGAAGGCGCTCAAGCTTCGCTTTGGCCTCCTGCCCCTGACTGGTGGGCCCCGGGCCTTGCCCCTGCAGGCCCTGCTATGGGAAGCCCCCTGGACTGGGGACCCCCGGCCTGGGGCTGAAGCACTGTCATCCTTGTCTGGCTCTCACAATTGCCTTTTAAGGCCATGTTCCCTGGATGCTGGGATTCCAGGATGTCGGGGCTGCCTGCTGGCCCCCAAATGGACTGGCTTGGCCACTTCTCCTAGGTCCCCCCAAGAGTCTGCACCTCCTACCCTCAACAGAATTGACATGGCCTTGCAGACTGGCCTCCCACCTGCCCTCTTCAGCTGTCACCTCTTGGATGGGCATGTAGGGTCCAGACCAGAGCTCAGACCCTGCTGGGGGCTGTGGTCACCAATGCCCTCTGGATGCCGGGCTTCAGGGCCATCAGATGTGTTGCTGACGTCCACTGCTGATCCCATGGGTCTGTCTCCTGGGGTGACTTGCCCTGTCCCAGGAAACAGTCATGAGGGTCTGGGTCAGCCCTCTCTGCCCCACAAACTGCGCATCAAATCCCGAGCCTCAGGCAGGGTACCTTGTGGCTGGGAGGGTGGTCAGGCCCCCCTCTGA</t>
  </si>
  <si>
    <t>ENSMMUT00000106090.1</t>
  </si>
  <si>
    <t>ENSMMUG00000064610</t>
  </si>
  <si>
    <t>ATGGCGAGTCAGAACACCGAACAGGAATATGAAGACAAGCTGGCCCCGTCTGTTGGTGGAGAGCCAACAAGCGGGGACCCATTTAGTTCTTCACCTGATCCAAATCCAGATTCCAGCAAGGTTTTGGACAGACACGAGGACCACGCCGTGAGCCAAGATCCAGGCTCCCAAGTTAACTCACCACCAGAAGACCGAAACCAATGCGTGGTCAACACGGAAGACAACCAGAACCTTTTTAGGCTCTCCTTCCCAAGAAAGCTTTGGATGATCGTGGAGGAAGAAACATTCAAGTCTGTGAGCTGGAACGATGATGGAGACGCCGTGATCATCGAGAAGGATCTCTTCCAGAGGGAAGTTCTTCAACGGAGAGGTGCAGAGAGGATCTTCGAAACAGACAGCTTGAAGAGTTTCATTCGCCAACTGAACCTCTATGGATTCTGCAAAACACGCCCAAGCAACTCTCCAGGAAACAAGAAAATGATGATCTACCACAACTCCAATTTTCAGAGAGACAAGCCCAGGCTCCTGGAGAATATCCAGAAAAAAGATGACCTCAGAAACACGGCTCAGCAAGCAACCTGTGTCCCAACTCCAAAGAGAAAGAAGCTGGTAGCTACAAGACGCTCCCTACGTATCTATCACATCAATGCCAAGAAAGAAGCCATCAAAATGTGTCAGCGGGGAGCCCCCAGTGTTCAGGGACCCAGTGGCACTCAGTCCTTCATGTTCTCTGGCATGTGGTCCAAGAACAGTATCACTGGGCATCCCCTGGGAAATAGGCCCCCTCAGGAACCAAATGGCCCAAGTTGGGAGGGCACCTCTGGGAATGTCACATTTGCATCTTCGGCTACTGCCTGGATGGAAGGCATAGGGCAAGTGCCTAGTAGCCCGGTTTACTCAGATAATGGTAGTGTATTGTCTTTGTACAATATCTGTTACTATCTGTTGGCCACCCTCTCAGTCATGTCTCCAAATGAACCCTCTGACAATGACGAGGAGCAG</t>
  </si>
  <si>
    <t>ENSMMUT00000087146.1</t>
  </si>
  <si>
    <t>ENSMMUG00000060931</t>
  </si>
  <si>
    <t>ATGACCGAGCTGGCGTCCTCCGGGGGCGGGTCCCCTGCGGGGGACGGGGAGGAGGGTCTGGGGGACGAGCGAGGCCTGGTCATCCACCACCCTGCGGAGGAGCAGCCGTACCGCTGCCTGCTGTGCGGCCAGACCTTCTCGCAGCAGCCCAGCCTGGTGCGGCACCAGAAGGCACACGCCGGGTCGGGCCGCGCGGCTGCCTTCGTGTGCCCCGAGTGCGGCAAGGCCTTCAGCGTCAAGCACAACCTCGAGGTGCACCAGCGCACGCACACCGGGGAGCGGCCCTTTCCCTGCCCCGAGTGCGGCCGCTGCTTCAGTCTCAAGCAGAACCTGCTCACGCACCAGCGTATCCACAGCGGCGAGAAGCCGCACCAGTGTGCGCAGTGCGGCCGCTGCTTCCGCGAGTCGCGCTTCCTGCTCAACCACCAGCGCACCCACGCGCGCATGCCCGCGCCCCACCCGCGCCGCCCCGGCGTTTTCGGGGAGCGGCGGCCCTACTTCTGCCCCCGCTGCGGCAAGAGCTTCGCGCGCGAGGGCTCGCTCAAGACCCATCAGCGCAGCCACGGCCACGGGCCCGAGGGCCAGGCGGCCCACTTAGGACGCGTGCTATGA</t>
  </si>
  <si>
    <t>ENSMMUT00000084475.1</t>
  </si>
  <si>
    <t>ENSMMUG00000045555</t>
  </si>
  <si>
    <t>ENSMMUT00000056962.2</t>
  </si>
  <si>
    <t>ATGATGCAAGAATCTGGGACTGAGACAAAAAGTAACGGTTCAGCCATCCAGAATGGGTCGGGCGGCAGCAACCACTTATTAGAGTGCGGCGGTCTTCGGGAGGGGCGGTCCAACGGAGAGACGCCAGCGGTGGACATCGGGGCAGCTGACCTCGCCCACGCCCAGCAGCAGCAGCAACAGGCACTTCAGGTGGCAAGACAGCTCCTCCTTCAGCAGCAACAGCAGCAGCAAGTTAGTGGATTAAAATCTCCCAAGAGGAATGACAAACAACCAGCTCTTCAGGTTCCCGTGTCAGTGGCTATGATGACACCTCAAGTTATCACTCCCCAGCAAATGCAGCAGATCCTCCAGCAACAAGTGCTGAGCCCTCAGCAGCTCCAGGTTCTCCTT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TAATGGACAGCTCTCAGTCCACACTCCCAAAAGGGAAAGTTTGTCCCATGAGGAGCACCCCCATAGCCATCCTCTCTATGGACATGGTGTATGCAAGTGGCCAGGCTGTGAAGCAGTGTGCGAAGATTTCCAATCATTTCTAAAACATCTCAACAGTGAGCATGCGCTGGACGATAGAAGTACAGCCCAATGTAGAGTACAAATGCAGGTTGTACAGCAGTTAGAGCTACAGCTTGCGAAAGACAAAGAGCGCCTGCAAGCCATGATGACCCACCTGCATGTGAAGTCTACAGAACCCAAAGCCGCCCCTCAGCCCTTGAATCTGGTATCAAGTGTCACTCTCTCCAAGTCCGCGTCAGAGGCTTCTCCACAGAGCTTACCTCATACTCCAACGACCCCAACCGCCCCCCTGACTCCCGTCACCCAAGGCCCCTCCGTCATCACCACCACCAGCATGCACACGGTGGGACCCATCCGCAGGCGGTACTCAGACAAATACAACGTGCCCATTTCGTCAGCAGATATTGCGCAGAACCAAGAATTTTATAAGAACGCAGAAGTTAGACCACCATTTACATATGCATCTTTAATTAGGCAGGCCATTCTCGAATCTCCAGAAAAGCAGCTAACACTAAATGAAATCTATAACTGGTTCACACGAATGTTTGCTTACTTCCGG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TGGGGCAATGGAGCATACCAACAGCAACGAGAGTGACAGCAGTCCAGGCAGATCTCCTATGCAAGCCGTGCATCCTGTACACGTCAAAGAAGAGCCCCTCGATCCAGAGGAAGCTGAAGGGCCCCTGTCCTTAGTGACAACAGCCAACCACAGTCCAGATTTTGACCATGACAGAGATTACGAAGATGAACCAGTAAACGAGGACATGGAGTGA</t>
  </si>
  <si>
    <t>FOXP1</t>
  </si>
  <si>
    <t>ENSMMUT00000011204.4</t>
  </si>
  <si>
    <t>ENSMMUG00000002889</t>
  </si>
  <si>
    <t>ATGATGCAAGAATCTGGGACTGAGACAAAAAGTAACGGTTCAGCCATCCAGAATGGGTCGGGCGGCAGCAACCACTTATTAGAGTGCGGCGGTCTTCGGGAGGGGCGGTCCAACGGAGAGACGCCAGCGGTGGACATCGGGGCAGCTGACCTCGCCCACGCCCAGCAGCAGCAGCAACAGGCACTTCAGGTGGCAAGACAGCTCCTCCTTCAGCAGCAACAGCAGCAGCAAGTTAGTGGATTAAAATCTCCCAAGAGGAATGACAAACAACCAGCTCTTCAGGTTCCCGTGTCAGTGGCTATGATGACACCTCAAGTTATCACTCCCCAGCAAATGCAGCAGATCCTCCAGCAACAAGTGCTGAGCCCTCAGCAGCTCCAGGTTCTCCTTCAGCAGCAGCAGGCCCTCATGCTTCAACAGGTAATTGTCCTTCCTCCACCTCCAGCCTGTCTCCCCCAGAACCCAGGGGCCCCCATCACTCCATTCACA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TAATGGACAGCTCTCAGTCCACACTCCCAAAAGGGAAAGTTTGTCCCATGAGGAGCACCCCCATAGCCATCCTCTCTATGGACATGGTGTATGCAAGTGGCCAGGCTGTGAAGCAGTGTGCGAAGATTTCCAATCATTTCTAAAACATCTCAACAGTGAGCATGCGCTGGACGATAGAAGTACAGCCCAATGTAGAGTACAAATGCAGGTTGTACAGCAGTTAGAGCTACAGCTTGCGAAAGACAAAGAGCGCCTGCAAGCCATGATGACCCACCTGCATGTGAAGTCTACAGAACCCAAAGCCGCCCCTCAGCCCTTGAATCTGGTATCAAGTGTCACTCTCTCCAAGTCCGCGTCAGAGGCTTCTCCACAGAGCTTACCTCATACTCCAACGACCCCAACCGCCCCCCTGACTCCCGTCACCCAAGGCCCCTCCGTCATCACCACCACCAGCATGCACACGGTGGGACCCATCCGCAGGCGGTACTCAGACAAATACAACGTGCCCATTTCGTCAGCAGATATTGCGCAGAACCAAGAATTTTATAAGAACGCAGAAGTTAGACCACCATTTACATATGCATCTTTAATTAGGCAGGCCATTCTCGAATCTCCAGAAAAGCAGCTAACACTAAATGAAATCTATAACTGGTTCACACGAATGTTTGCTTACTTCCGG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TGGGGCAATGGAGCATACCAACAGCAACGAGAGTGACAGCAGTCCAGGCAGATCTCCTATGCAAGCCGTGCATCCTGTACACGTCAAAGAAGAGCCCCTCGATCCAGAGGAAGCTGAAGGGCCCCTGTCCTTAGTGACAACAGCCAACCACAGTCCAGATTTTGACCATGACAGAGATTACGAAGATGAACCAGTAAACGAGGACATGGAGTGA</t>
  </si>
  <si>
    <t>ENSMMUT00000004090.4</t>
  </si>
  <si>
    <t>ATGTTCCAGTGTGTTTTCTCTTCGAGTGTGCTTCAGCCGCACAGTACTTCCTGTTTATTCAAACATCTTTTTTACCACTCGGCAACCCCCGCTTCGCAGAAACAGCCAGAACCCATCTACAGCAAGAAGACGGAAATCCAAAGGCAGACAGTACGGGCTCCCTTCGCCAAACTCTTCATTTTCTCTGCACTTCAGGTGGCAAGACAGCTCCTCCTTCAGCAGCAACAGCAGCAGCAAGTTAGTGGATTAAAATCTCCCAAGAGGAATGACAAACAACCAGCTCTTCAGGTTCCCGTGTCAGTGGCTATGATGACACCTCAAGTTATCACTCCCCAGCAAATGCAGCAGATCCTCCAGCAACAAGTGCTGAGCCCTCAGCAGCTCCAGGTTCTCCTT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TAATGGACAGCTCTCAGTCCACACTCCCAAAAGGGAAAGGCAGAGCAGGAGGACATACACTGAAAAACGCCGACTGATGCACTTAAGTTTGTCCCATGAGGAGCACCCCCATAGCCATCCTCTCTATGGACATGGTGTATGCAAGTGGCCAGGCTGTGAAGCAGTGTGCGAAGATTTCCAATCATTTCTAAAACATCTCAACAGTGAGCATGCGCTGGACGATAGAAGTACAGCCCAATGTAGAGTACAAATGCAGGTTGTACAGCAGTTAGAGCTACAGCTTGCGAAAGACAAAGAGCGCCTGCAAGCCATGATGACCCACCTGCATGTGAAGTCTACAGAACCCAAAGCCGCCCCTCAGCCCTTGAATCTGGTATCAAGTGTCACTCTCTCCAAGTCCGCGTCAGAGGCTTCTCCACAGAGCTTACCTCATACTCCAACGACCCCAACCGCCCCCCTGACTCCCGTCACCCAAGGCCCCTCCGTCATCACCACCACCAGCATGCACACGGTGGGACCCATCCGCAGGCGGTACTCAGACAAATACAACGTGCCCATTTCGTCAGCAGATATTGCGCAGAACCAAGAATTTTATAAGAACGCAGAAGTTAGACCACCATTTACATATGCATCTTTAATTAGGCAGGCCATTCTCGAATCTCCAGAAAAGCAGCTAACACTAAATGAAATCTATAACTGGTTCACACGAATGTTTGCTTACTTCCGG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TGGGGCAATGGAGCATACCAACAGCAACGAGAGTGACAGCAGTCCAGGCAGATCTCCTATGCAAGCCGTGCATCCTGTACACGTCAAAGAAGAGCCCCTCGATCCAGAGGAAGCTGAAGGGCCCCTGTCCTTAGTGACAACAGCCAACCACAGTCCAGATTTTGACCATGACAGAGATTACGAAGATGAACCAGTAAACGAGGACATGGAGTGA</t>
  </si>
  <si>
    <t>ENSMMUT00000004097.4</t>
  </si>
  <si>
    <t>ATGATGCAAGAATCTGGGACTGAGACAAAAAGTAACGGTTCAGCCATCCAGAATGGGTCGGGCGGCAGCAACCACTTATTAGAGTGCGGCGGTCTTCGGGAGGGGCGGTCCAACGGAGAGACGCCAGCGGTGGACATCGGGGCAGCTGACCTCGCCCACGCCCAGCAGCAGCAGCAACAGGCACTTCAGGTGGCAAGACAGCTCCTCCTTCAGCAGCAACAGCAGCAGCAAGTTAGTGGATTAAAATCTCCCAAGAGGAATGACAAACAACCAGCTCTTCAGGTTCCCGTGTCAGTGGCTATGATGACACCTCAAGTTATCACTCCCCAGCAAATGCAGCAGATCCTCCAGCAACAAGTGCTGAGCCCTCAGCAGCTCCAGGTTCTCCTT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TAATGGACAGCTCTCAGTCCACACTCCCAAAAGGGAAAGTTTGTCCCATGAGGAGCACCCCCATAGCCATCCTCTCTATGGACATGGTGTATGCAAGTGGCCAGGCTGTGAAGCAGTGTGCGAAGATTTCCAATCATTTCTAAAACATCTCAACAGTGAGCATGCGCTGGACGATAGAAGTACAGCCCAATGTAGAGTACAAATGCAGGTTGTACAGCAGTTAGAGCTACAGCTTGCGAAAGACAAAGAGCGCCTGCAAGCCATGATGACCCACCTGCATGTGAAGTCTACAGAACCCAAAGCCGCCCCTCAGCCCTTGAATCTGGTATCAAGTGTCACTCTCTCCAAGTCCGCGTCAGAGGCTTCTCCACAGAGCTTACCTCATACTCCAACGACCCCAACCGCCCCCCTGACTCCCGTCACCCAAGGCCCCTCCGTCATCACCACCACCAGCATGCACACGGTGGGACCCATCCGCAGGCGGTACTCAGACAAATACAACGTGCCCATTTCGTCAGATATTGCGCAGAACCAAGAATTTTATAAGAACGCAGAAGTTAGACCACCATTTACATATGCATCTTTAATTAGGCAGGCCATTCTCGAATCTCCAGAAAAGCAGCTAACACTAAATGAAATCTATAACTGGTTCACACGAATGTTTGCTTACTTCCGG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TGGGGCAATGGAGCATACCAACAGCAACGAGAGTGACAGCAGTCCAGGCAGATCTCCTATGCAAGCCGTGCATCCTGTACACGTCAAAGAAGAGCCCCTCGATCCAGAGGAAGCTGAAGGGCCCCTGTCCTTAGTGACAACAGCCAACCACAGTCCAGATTTTGACCATGACAGAGATTACGAAGATGAACCAGTAAACGAGGACATGGAGTGA</t>
  </si>
  <si>
    <t>ENSMMUT00000004089.4</t>
  </si>
  <si>
    <t>ATGATGCAAGAATCTGGGACTGAGACAAAAAGTAACGGTTCAGCCATCCAGAATGGGTCGGGCGGCAGCAACCACTTATTAGAGTGCGGCGGTCTTCGGGAGGGGCGGTCCAACGGAGAGACGCCAGCGGTGGACATCGGGGCAGCTGACCTCGCCCACGCCCAGCAGCAGCAGCAACAGGCACTTCAGGTGGCAAGACAGCTCCTCCTTCAGCAGCAACAGCAGCAGCAAGTTAGTGGATTAAAATCTCCCAAGAGGAATGACAAACAACCAGCTCTTCAGGTTCCCGTGTCAGTGGCTATGATGACACCTCAAGTTATCACTCCCCAGCAAATGCAGCAGATCCTCCAGCAACAAGTGCTGAGCCCTCAGCAGCTCCAGGTTCTCCTT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TAATGGACAGCTCTCAGTCCACACTCCCAAAAGGGAAAGTTTGTCCCATGAGGAGCACCCCCATAGCCATCCTCTCTATGGACATGGTGTATGCAAGTGGCCAGGCTGTGAAGCAGTGTGCGAAGATTTCCAATCATTTCTAAAACATCTCAACAGTGAGCATGCGCTGGACGATAGAAGTACAGCCCAATGTAGAGTACAAATGCAGGTTGTACAGCAGTTAGAGCTACAGCTTGCGAAAGACAAAGAGCGCCTGCAAGCCATGATGACCCACCTGCATGTGAAGTCTACAGAACCCAAAGCCGCCCCTCAGCCCTTGAATCTGGTATCAAGTGTCACTCTCTCCAAGTCCGCGTCAGAGGCTTCTCCACAGAGCTTACCTCATACTCCAACGACCCCAACCGCCCCCCTGACTCCCGTCACCCAAGGCCCCTCCGTCATCACCACCACCAGCATGCACACGGTGGGACCCATCCGCAGGCGGTACTCAGACAAATACAACGTGCCCATTTCGTCAGCAGATATTGCGCAGAACCAAGAATTTTATAAGAACGCAGAAGTTAGACCACCATTTACATATGCATCTTTAATTAGGCAGGCCATTCTCGAATCTCCAGAAAAGCAGCTAACACTAAATGAAATCTATAACTGGTTCACACGAATGTTTGCTTACTTCCGGCGCAACGCGGCCACGTGGAAGGGTGCCATTCGCACCAACCTCTCACTGCATAAGTGCTTTATCAGAGTAGAGGATGAGTTTGGGTCCTTTTGGACAGTTGATGATGAAGAGTTTAAACGTGGCCGCCATATTCAACGAGGCCGTCCTCGCAAATACTGCCCCGATGAAAACTTTGACGAGCTTGTCGCACATAACCCTTCCCTTATTAAAAACATGCAGAGCAGCCACGCCTACTGCACACCTCTCAATGCAGCTTTACAGGCTTCAATGGCTGAGAATAGTATACCTCTATACACTACCGCTTCCATGGGAAATCCCACTCTGGGCAACTTAGCCAGCGCAATACGGGAAGAGCTGAATGGGGCAATGGAGCATACCAACAGCAACGAGAGTGACAGCAGTCCAGGCAGATCTCCTATGCAAGCCGTGCATCCTGTACACGTCAAAGAAGAGCCCCTCGATCCAGAGGAAGCTGAAGGGCCCCTGTCCTTAGTGACAACAGCCAACCACAGTCCAGATTTTGACCATGACAGAGATTACGAAGATGAACCAGTAAACGAGGACATGGAGTGA</t>
  </si>
  <si>
    <t>ENSMMUT00000004091.4</t>
  </si>
  <si>
    <t>ATGTTTGACAGCTCACAGTATCCCTACAATTGCTTCAATTACGATGCCGACGACTACCCGGCGGGCAGCTCCGACGAAGAAAAGCGGCTCACGCGGCCCGCGTACAGCTACATCGCCTTGATCGCCATGGCCATCCAACAGAGCCCAGCGGGCAGGGTGACCCTGTCGGGCATCTACGACTTCATCATGCGCAAGTTCCCCTATTACCGCGCCAACCAGCGCGCCTGGCAGAACTCCATCCGCCACAACCTGTCCCTCAACAGCTGCTTCATCAAGGTGCCGCGGACCGAGGGCCACGAGAAGGGCAAAGGCAACTACTGGACGTTCGCGGGAGGCTGCGAGTCGCTGCTGGACCTCTTCGAGAACGGCAACTACCGCCGGAGGCGGCGGCGGCGTGGCCCCAAACGGCAGGGGCCGCGGGGCTCGTGCGCTGGGGACGCCGAGGGGCCCCAGGATCCTTCCCAGCCGACTGCTGTGCGGGGGTCCCCAGCCCCAGACGGCGCGGGAGTGGCCGGCCCCCGAGAGCCTGCAGCCAGCCCAGCCAACCCTGGGAAGGCGCACCCCAGGGACATCAAGTTCAGCATTGACTACATCCTCTCCGCGCCCGGCCCCTCTCCGGGGCCCAGTGTCGGGGCGCTTGAGGGCAGACACCCCTGGCTGCAGGCCCCGCAGGTGAACCTCCACTTGTGGACAGTGTGA</t>
  </si>
  <si>
    <t>ENSMICT00000067331.1</t>
  </si>
  <si>
    <t>mmurinus</t>
  </si>
  <si>
    <t>ENSMICG00000047197</t>
  </si>
  <si>
    <t>ATGGACTGTAGCTGTGTCTCCGACCTTCTCTTCGCCCCGCCCGCCTTGCCGGCTCTCTGGACCCCCGGGTTTGCCTTCCCGGACTGGGCCTACAAGCCAGAGTCGTCCCCCGGCTCGAGGCAGATCCAGCTGTGGCACTTTATCCTGGAGCTGCTGCAGAAGGAAGAGTACCAGGGTGTCATCGCTTGGCAGGGGGACTACGGGGAATTCGTCATCAAGGACCCTGACGAGGTGGCCCGGCTCTGGGGCATCCGCAAGTGCAAGCCCCACATGAATTACGACAAGCTGAGCCGGGCCCTGCGTTACTACTACAACAAGCGGATTCTCCATAAGACCAAAGGGAAGAGGTTCACCTACAAGTTCAACTTCAGCAAAGTCGTGCTTGTCAATTACCCCCTGCTGGACGTGGCGGCAGCTGCCACTGGCTCCCCACTCTTGCTGACCCCCAGTCCTTTTGGGGGGGCTCCTGGGCCAGATGCTCCTCCCCTCACCCCTGAGACCCTGCAGACTCTGTTCTCTGCCCCACGTCTGGGAGAGCCGGGGGCCCGGACGTCCCTGTTCTCCCCTGAGACAGACAAACTACGTCTGGACAGCCCTTTCCCGTTCCTGGGCTCTGGTGCCACCGGCTACTCCAAGCCCCCTGGCCTGCTGGGTCCTTACGGCCGCGCCTTCCCTGAGTACCCCTGGAACTTTAACCCATACCTCACAGGCCCCTTCCCCAAGCTGCCCCCTTCTCTGTACCCCCCACATTTCTACCCCAACCCTCTGGCCAGCTCCCTGGGCCACCTGCCCTCTGCAGGGGCAGGGGGAGGCCCCACAGCCGCACCCCTGCTTGCTGCGACGGGGGAGGGCCTGGGCCCCGAGCGACCCTCAGGCCTGGCGGCGGCCCCCCGCCTGGCGCTGCCTGGGGCTGGGGGCTCCGAGGCTGCGCTGGGTGGGAAGGAGGACAGCGACTCGGAGCTGGAGATCACCGACGTCAGCGGCTGCAGCTCTGACAGCGAGGGCGACGAGGGCCTCCCCGTGCCCCCCAAGGCCAAGGCGGGCAAAGGGGGGGCTGGCAGCTGA</t>
  </si>
  <si>
    <t>ENSMICT00000009516.3</t>
  </si>
  <si>
    <t>ENSMICG00000009519</t>
  </si>
  <si>
    <t>ATGGCTAGTCAGAGTATGGAAGAGAAATACGAACCTGAGCTGGCCCCCTCTGTTGGTGGAGAGCCAGCAAGCGGGGTTCCATCTAATTCTTCAACTGATCCGAATCTGGATTCAAGGGAGGTGTTGGACAGGCCCGGCGACCACGCTGTGAGCCCAGACCCAGGCTCCCAAGATAACCTGCCACTGGAAGACCAAAGCCAACATGTGGCCAACATGGAAGACAACACTGACCTCCGTGGGCTCTCCTTCCCAAGAAAGCTTTGGATGATAGTGGAGAATGACATCTTCAAGTCTGTGCACTGGAGTGAGGATGGAGAGACTGTGATCATCGAGGACGATCTTTTCCAGAGGGAGATTCTTCGCCGCAGAGGTGCAGAGAAGATTTTTGAAACAGACAGCTTGAAGAGTTTCATTCGACAACTTAACCTCTATGGATTCAGCAAAATACGCCCAAACAACTCTTCAGTTCACGCTCCAGGGAACAAGAGGATGATGATCTACTCCAACTCCAATTTTCAGAGAGACAAGCCCGAACTCCTGGAGAATATTCAGAAGAAAGGCTACCTGAGAAACACTGCTCTGAAAGCATCCTGTGCACCAACCCTAAAGAGAAAGAAACTGGTAGCTACAAGACACTCCCCACGAATCCATCACAATAATGCGAAGAAAGAAGCCAACCAGAAGCCCCAGATGGGAGCTCCCAATGCTCAGGGACCCAGTGTCACCCAGTCCTTCATGTTCTCTGGTGTCTGTCCCATGAACAGCATCTCTGGGCATCCCCAGGAAAATTATCCCACTCATGAGCCACATGGCCCAGGTGGGGAGGGCACCTCTGGGAATGCCACGTTTGCGCCTCTGGCTACTGCCCCAATGGAAGGCGCAGGGGAAGTGGCTGCTAGCCCCCAGGTTATCCCAGATTACGGTTCTGTAATGTCTTTGTACAACACCTGCTACTCCATCCTGCTGGCTGCCCTCTCAGTCATGGCTCCTAATGAGCCCCCGGAAGAGGAGCAGGAGGGCTCTGAAGATTACAAGTGTGCACTCTGTGAACACTTCAAGGACAATCCAACTCCCTAA</t>
  </si>
  <si>
    <t>ENSMICT00000060275.1</t>
  </si>
  <si>
    <t>ENSMICG00000045027</t>
  </si>
  <si>
    <t>ATGAACAATAACTTCTGCCGGGCTCTGGTGGACCGGAGGCCCCTGGGGCCCCCCAGCTGCATGCAGCTGGGCGTCGTGCCCCCTCCCCGGCAGGCGCCCCTGCCTCCCGCCGAGCCCCTAGGCAACGTGCCCTTCCTGCTGTACCCGGGCCCAGCCGAGCAGCCCTACTACGACGCCTACGCGGGGGTGTTCCCCTATGTGCCCTTCCCCGGTGCCTTCGGGGTCTACGAATACCCCTTCGAGCCAGCCTTCATCCAGAAGCGCAACGAGCGCGAGCGGCAGCGCGTTAAGTGCGTCAACGAGGGCTACGCGCGCCTCCGCGGCCACCTCCCCGGCGCCCTGGCAGAGAAACGACTTAGCAAGGTGGAGACGCTGCGATCCGAGTCCTCCTGCTTCTCCCCCTCGCCTTTCTTGGAATCGGAGGAATCCTGCCATTGA</t>
  </si>
  <si>
    <t>ENSMNET00000032728.1</t>
  </si>
  <si>
    <t>mnemestrina</t>
  </si>
  <si>
    <t>ENSMNEG00000028774</t>
  </si>
  <si>
    <t>ATGTTTGACAGCTCGCAGTATCCCTACAACTGCTTCAATTACGACGCCGACGACTACCCCGCCGGCAGCTCCGACGAAGACAAGAGGCTCACGCGGCCCGCGTACAGCTACATCGCCTTGATCGCCATGGCCATTCAGCAGAGCCCCGCGGGGAGGGTGACCCTGTCCGGCATCTACGACTTCATCATGCGCAAGTTCCCCTATTACCGCGCCAACCAGCGCGCCTGGCAGAACTCCATCCGCCACAACCTGTCCCTCAACAGCTGCTTCGTCAAGGTGCCGCGGTCCGAGGGCCACGAGAAGGGCAAAGGCAACTACTGGACGTTCGCGGGCGGCTGCGAGTCGCTGCTGGACCTCTTCGAGAACGGCAACTACCGGCGGCGGCGGCGGCGGCGCGGGCCCAAGCGCGAGGGGCTGAGGGGTCCGCGTGCGGGGGGCGCCCAGGGGCCCCCGGGTCCGCCCGAGCCGGCCGCCGGGCAGGGGTCCCTGGCACCGGACAGCGCTGGTGAGGGCGCCCCGGGACGGGACCCCCATGCCAGCCCCGCCAGCCCCGCCCCCCAGGGAAAGGAGCACCCCCGGGACCTCAAGTTCAGCATCGACTACATCCTGTCCTCCCCAGACCCCTTTCCCGGACTCAAGCCGCCCTGCCTCGCACAGGAGGGCAGATATACGCGGCTGGAGAACGTGGGCCTCCACTTTTGGACAATGTGA</t>
  </si>
  <si>
    <t>ENSMNET00000035876.1</t>
  </si>
  <si>
    <t>ENSMNEG00000030190</t>
  </si>
  <si>
    <t>ATGGACTGTAGCTGCGTCTCCGACCTTCTCTTCGCCCCGCCCGCCCTGCCGGCTCTCTGGACCCCTGGGTTTGCCTTCCCGGATTGGGCCTACAAGCCAGAGTCATCCCCTGGCTCGAGGCAGATCCAGCTGTGGCACTTTATCCTGGAGCTGCTGCAGAAGGAGGAGTACCAGGGCGTCATCGCCTGGCAGGGGGACTACGGGGAATTTGTCATCAAAGACCCTGACGAGGTGGCCCGGCTGTGGGGCATTCGCAAATGCAAGCCCCACATGAATTACGACAAGCTGAGCCGGGCCCTGCGTTACTACTACAACAAGCGGATTCTCCACAAGACCAAAGGGAAGAGGTTCACCTACAAGTTCAACTTCAGCAAAGTTGTGCTTGTCAATTACCCGCTGCTGGACATGGCGGCAGCTGCCACCGGCTCCCCACTCTTGCTGACCCCCAGTCCCTTCGGGGGGGCCCCAGGGCCAGATGCTCCTCCCCTCACCCCTGAGACCCTGCAAACCCTGTTCTCTGCCCCACGCCTGGGAGAGCCAGGGACCCGGACGCCCCTGTTCACCTCCGAGACAGATAAACTGCGTCTGGACAGCCCTTTCCCGTTCCTGGGCTCTGGTGCCACCAGCTATTCCAAGCCCCCTGGCCTGCTGGGTCCTTATGGCCGCGCCTTCCCTGAGTACCCCTGGAACTTTAACCCGTACCTCACGGGCCCCTTCCCCAAGCTGCCTCCCTCTCTCTACCCCCCGCACTTCTACCCCAACCCTCTGGCCAGTTCCCTGAGCCACCTGCCCTCGGCAGGGGCAGGGGGAGGCCCCACAGCCGTGCCCCTGCTGGCCTCGACAGGGGAGGGCCTGAGCCCCGAGCGCCCCTCGGGCCTGGCAGCGGCCCCTCGCCTGGCACTGCCGGGGGCTGGGGGTCCAGAGGCTGCCCTTGGTGGGAAGGAGGACAGCGACTCGGAGCTGGAGATTACCGACGTCAGCGGCTGCAGCTCTGACAGCGAGGGCGATGAGGGTCTCCTGGTGCCCCCCAAGGCAAAGGCAGGCAAAGGGGGGACTGGCAGCTGA</t>
  </si>
  <si>
    <t>ENSMNET00000043308.1</t>
  </si>
  <si>
    <t>ENSMNEG00000033425</t>
  </si>
  <si>
    <t>ATGGCGAGTCAGAACACCGAACAGGAATATGAAGACAAGCTGGCCCCGTCTGTTGGTGGAGAGCCAACAAGCGGGGACCCATTTAGTTCTTCACCTGATCCAAATCCAGATTCCAGCGAGGTTTTGGACAGACACGAGGACCACGCCGTGAGCCAAGATCCAGGCTCCCAAGTTAACTCACCACCAGAAGACCGAAACCAATGCGTGGTCAACACGGAAGACAACCAGAACCTTTTTAGGCTCTCCTTCCCAAGAAAGCTTTGGATGATCGTGGAGGAAGAAACATTCAAGTCTGTGAGCTGGAACGATGATGGAGACGCCGTGATCATCGAGAAGGATCTCTTCCAGAGGGAAGTTCTTCAACGGAGAGGTGCAGAGAGGATCTTCGAAACAGACAGCTTGAAGAGTTTCATTCGCCAACTGAACCTCTATGGATTCTGCAAAACACGCCCAAGCAACTCTCCAGGAAACAAGAAAATGATGATCTACCACAACTCCAATTTTCAGAGAGACAAGCCCAGGCTCCTGGAGAATATCCAGAGAAAAGATGACCTCAGAAACACGGCTCAGCAAGCAACCTGTGTCCCAACTCCAAAGAGAAAGAAGCTGGTAGCTACAAGACGCTCCCTACGTATCTATCACATCAATGCCAAGAAAGAAGCCATCAAAATGTGTCAGCGGGGAGCCCCCAATGTTCAGGGACCCAGTGGCACTCAGTCCTTCATGTTCTCTGGCATGTGGTCCAAGAACAGTATCACTGGGCATCCCCTGGGAAATAGGCCCCCTCAGGAACCAAATGGCCCAAGTTGGGAGGGCACCTCTGGGAATGTCACATTTGCATCTTCGGCTACTGCCTGGATGGAAGGCATAGGGCAAGTGCCTAGTAGCCCGGTTTACTCAGATAATGGTAGTGTATTGTCTTTGTACAATATCTGTTACTCCATTCTGTTGGCCACCCTCTCAGTCATGTCTCCAAATGAACCCTCTGACAATGACGAGGAGCAGGAAGGCTCCTCAGATTACAAGTGTAAACTCTGTGAACAGTTCAGAAACAATGCAAGTCCGTGA</t>
  </si>
  <si>
    <t>ENSMNET00000046380.1</t>
  </si>
  <si>
    <t>ENSMNEG00000034749</t>
  </si>
  <si>
    <t>ATGGACTGTAGCTGCGTCTCCGACCTTCTCTTCGCCCCGCCCGCTCTGCCGGCTCTCTGGACCCCCGGGTTTGCCTTCCCGGATTGGGCCTACAAGCCAGAGTCATCCCCTGGCTCAAGGCAGATCCAGCTGTGGCACTTTATCCTGGAGCTGCTGCAGAAGGAAGAGTACCAGGGCGTCATCGCCTGGCAGGGGGACTACGGGGAATTCGTCATCAAAGACCCCGATGAGGTGGCCCGGCTGTGGGGTATTCGCAAATGCAAGCCCCACATGAATTACGACAAGCTGAGCCGGGCCCTGCGTTACTACTACAACAAGCGGATTCTCCACAAGACCAAAGGGAAGAGGTTCTACAAGTTCAACTTCAGCAAAGTCGTGCTTGTCAATTACCCGCTGCTGGACATGGCGGCAGCTGCCACTGGCTCCCCACTCTTGTTGACCCCCAGTCCCTTTGGGGGGGCCCCAGGGCCAGATGCTCCTCCCCTCACCCCTGAGACCCTGCAAACCCTGTTCTCTGCCCCACGCCTGGGAGAGCCAGGGGCCCGGACACCCCTGTTCACCTCCGAGACAGATAAACTGCGTCTGGACAGCCCTTTCCCGTTCCTGAGCTCTGGTGCCACCAGCTATTCCAAGCCCCCTGGCCTGCTGGGTCCTTATGGCCGCGCCTTCCCTGAGTACCCCTGGAACTTTAACCCGTACCTCACGGGCCCCTTCCCCAAGCTGCCTCCCTCTCTCTACCCCCCGCACTTCTACCCCAACCCTCTGGCCAGTTCCCTGGGCCACCTGCCCTCGGCAGGGGCAGGGGGAGGCCCCACAGCCGTGCCCCTGCTGGCCTCGACAGGGGAGGGCCTGGGCCCCGAGCGCCCCTCGGGCCTGGCAGCGGCCCCTCGCCTGGCGCTGCCGGGGACTGGGGGTCCAGAGGCTGCCCTTGGTGGGAAGGAGGACAGCGACTCGGAGCTGGAGATCACCGACGTCAGCGGCTGCAGCTCTGACAGCGAGGGCGATGAGGGTCTCCCGGCGCCCCCCAAGGCAAAGGCGGGCAAAGGGGGGGCCGGCAGCTGA</t>
  </si>
  <si>
    <t>ENSNLET00000017146.2</t>
  </si>
  <si>
    <t>nleucogenys</t>
  </si>
  <si>
    <t>ENSNLEG00000013477</t>
  </si>
  <si>
    <t>ATGGCGAGTCAGAACACTGAACAGGAATATGAAGCCAAGCTGGCCCCATCTGTTGGTGGACAGCCAACAAGCGGGGGGCCATCTAGTTCTTCACCTGACCCAAATCCAGATTCCAGCGAGGTCTTGGACAGGCACGAGGACCAAGCCATGAGCCAAAATCCAGGCTCCCAAGATAACTCACCACCAGAAGACCGAAACCAACGCGTGGCCAACGTGGAAGACAACCCCAACCTTTTTAGGCTCTCCTTCCCAAGAAAGCTTTGGATGATTGTGGAGGAAGACACATTCAAGTCTGTGAGCTGGAACGATGATGGAGACGCCGTGATCATCGAGAAGGATCTCTTCCAGAGGGAGGTTCTTCAACGGAGAGGTGCAGAGAAGATCTTCAAAACAGACAGCTTGAAGAGTTTCATTCGCCAGCTGAACCTCTATGGATTCCGCAAAACACGCCCAAGCAACTCTCCAGGAAACGAGAAAATGATGATCTACCGCCACTCCAGTTTTCAGAGAGACAACCCCAGGCTCCTGGAGAATATCCAGAGAAATGATAACCTCAGAAACACCGCTCAGCAAGCGACCCGTGTCCCAACTCCAAAGAGAAAGGAGCTGGTAGCTACAAGACGCTCCCTACGTATCTATCACATCAATGCCAGGAAAGAAGGAATCAGAATGTGTCAGCGGGGAGCCCCCAGCGTTCAGGGATCCAGTGGCACCCAGTCCTTCAGGCGCTCTGGCATGTGGTTCAAGAAGAGGGCCACTTGGCTTCACCTGGGAAATGAGCCCCCTCAGGAACCAAATGGCCCAAGTGGGGAGGGCACCTCTGGGAATGTCACATTTGCATCTTCGGCTACTACCTGGATGGAAGGCACAGGGCAAGTGCCTAGTAGGCTGGTTTACTCAGATAATGGTAGTGTAATGTCTTTGTACAATATCTGTTACTACGTTCTGTTGGCCTCCCTCTCAGTCATGTCTCCAAATGAGCCCTCTAACAATGAGGAGGAGCAGGAAGGCTCCTCAGATTACAAGTATAGACCCTGTGAACAGTTCAGAAACAATGCAAGTCCGTGA</t>
  </si>
  <si>
    <t>ENSNLET00000046686.1</t>
  </si>
  <si>
    <t>ENSNLEG00000034935</t>
  </si>
  <si>
    <t>ATGACCGAGCTGGCGTCCTCCGGGGGCGGGTCCCCTGCGGGGGACGGGGAGGAGGGTCTGGGGGACGAGCGAGGCCTGGTCATCCACCACCCTGCGGAGGAGCAGCCCTACCGCTGCCCGCTGTGCGGCCAGACCTTCTCGCAGCAGCCCAGCCTGGTGCGGCACCAGAAGGCGCACGCCGGAGCGGGCCGCGCGGCTGCCTTCGTGTGTCCCGAGTGCGGCAAGGCCTTCAGCGTCAAGCACAACCTCGAGGTGCACCAGCGCACGCACACCGGGGAGCGGCCCTTCCCCTGCCCCGAGTGCGGCCGCTGCTTCAGCCTCAAGCAGAACCTGCTCACGCACCAGCGCATCCACAGCGGCGAGAAGCCGCACCAGTGCGCGCAGTGCGGCCGCTGCTTCCGCGAGCCGCGCTTCCTGCTCAACCACCAGCGCACCCACGCGCGCATGCCCGCGCCGCACCCGCGCCGCCCCGGCGTCTTCGGGGAGCGGCGGCCCTACTTCTGCCCACGCTGCGGCAAGAGCTTCGCACGCGAGGGCTCGCTGAAGACCCATCAGCGCAGCCACGGCCACGGGCCCGAGGGCCAGGCGGCCCACTTAGGACGCGTGCTATGA</t>
  </si>
  <si>
    <t>ENSNLET00000004841.2</t>
  </si>
  <si>
    <t>ENSNLEG00000003818</t>
  </si>
  <si>
    <t>CTGCTCATGGGTCCCGTGGAGGAGGGTGAGCGCCCTCGGAGTTTCGCTGCGCCACGGGCTGGATTTGAGAAGGTACTCGTCCGGCCTCTGCGAGGAGCCACACTTGTCCAGGGCTATGGTTCACGCGATGTGACTTGCCCCTGTAGTCAGGGACCGTGTAGACCCCAACAAGGGCCATTCGGTGAGGGTACTCTGAGTCCAGCTCCACTGGGCGCCATGAACAATAACTTCTGCCGGACCCTGATGGAGCGGAGGCCCATGGGCCCTCCCAGCTGTATGCAGCTGGCCGTCGCGACCCCTCCCCGGCAGACGCCCCTGCCCCCGACCAAGCCACTGGGCAACATGCCCTTCCTCCTGTACCCTGGCCACCCGGAGCTGCCCTACTACGACGCCTACGCTGGGGTGTTCCCCTACGTGCCGTTTCCCGGCGCCTTCGGGGTCTACGACTACCCCTTCGAGCCCGCCTTCATTCAGAAGCGCAACGAGCGCGAGCGCCAGCGTGTCAAGTGCGTCAACGAGGGTTACGCGCGCCTCCGCGGCCACCTCCCCGGCGCCCTGGCGGAGAAGCGGCTCAGCAAGGTGGAAACGCTGCGCGCCGCCATCCGCTACATCAAGTACCTGCAGGAGCTGCTGAGCGCCGCCCCAGACGGCGCGCAGCCCCCAGCCGCCCGCGGCCTCCCCGGCGCCTTGCCCTTCCCCGCGCCTCCCGCCTCCCGACCCGACTGCCCCGGCCACAGCGACGGCGAGGCCCAGGCGCCCCCCACCCTGGTGCCCGAGTCGTCCGAGTCCTCCTGTTTCTCCTCCTCGCCTTTCTTTGAGTCGGAGGAATCCAGCCATTGA</t>
  </si>
  <si>
    <t>ENSOGAT00000032025.1</t>
  </si>
  <si>
    <t>ogarnettii</t>
  </si>
  <si>
    <t>ENSOGAG00000027579</t>
  </si>
  <si>
    <t>ATGGCTAGTCAGAACATGGAAGACAAATGCGAAGATATGCAGGCCCCAACTATTGGTGGAGAGCCAGAAAACTGGGTCCCACCTGATACTTCAACTGATCCCGAGGTGGAGTCAAAGGAGGACATGGACGAGCACCGTGATGAAGATGCGAGCCAAAACCAAGGCTCCCAAGATAACGTGCAATCAGAAGACCAAAATGAAAATGTAGCTGACGTGACAGACAACATTAACTTCTCAGGCCTCTCCTTCCCCCAAAAGCTTTGGATGATAGTGGAGAACAAAGTGTTCAAGTCTGTGAACTGGAGTGATAAAGGAGACACCATGGTCATTGAGGAGGACCTTTTCCAGAGAGAGATTCTTCGCCGGAGAGGCACAGAGAAGATATTTGAAACAGACAGCTTGAAGAGTTTTATTCGTCAACTTAACCTCTATGGGTTCAGAAAAATACGGTCTAACAACTCCTCGGTTCCATCTCAAGGAGAGAAGAAAATGATGGTCTACCAGCACTCCAACTTTCAGAGAGACAAGCCTCACCTCCTGGAGAAGATCCAGAAGAAAGGATACTTCCGAAATACCACTCTGGAAGCAGCTGGTGGACCAGCGATGAAGAAAAAGAAGCTGGTGGCTACAAGACATTCCCTTCGAATCCGTCAGAATAATGCCAAGAAGGAAGCTAAGCAAAAGTCCCAGAAAGGAGCCCCCAGTGTTCAGGGAACCAGTGGCACTCAGTCATTCATGTGCTCTGGAATATCTTCCATGAGAAGCACCACTGGATATCCCCAGGGAAACCGCTCCACTTTTGAGCCACATGGCCCAAGTGGGGAAGGTGCTTCTAGCAGTGCTACATTTACACCCATAGCTACTGCTAGAATGGAAAGCACAAGGGAAGGGTCTGCCAGCCCTGAAGTATACCCAGAGTATGATTCTATACTAACTTTATATAACACCTGCTACGCCATCCTGCTGGCTGCCCTCTCGGTTATGGGTCCAAATGAGCCTCCTGAGAGTGAGGAGCCAGAGGGCCCCTCAGATTATAAGTGTGCACTATGTGAACGGTTCAAGGACAATCCAAATCCA</t>
  </si>
  <si>
    <t>ENSOGAT00000024408.1</t>
  </si>
  <si>
    <t>ENSOGAG00000026441</t>
  </si>
  <si>
    <t>ATGGCTAGTCAGAACATGGAAGACAAATGCGAAGATATGCAGGCCCCAACTATTGGTGGAGAGCCAGAAAACTGGGTCCCACCTGATACTTCAACTGATCCCGAGGTGGAGTCAAAGGAGGACATGGACGAGCACCGTGATGAAGATGCGAGCCAAAACCAAGGCTCCCAAGATAACGTGCAATCAGAAGACCAAAATGAAAATGTAGCTGACGTGACAGACAACATTAACTTCTCAGGCCTCTCCTTCCCCCAAAAGCTTTGGATGATAGTGGAGAACAAAGTGTTCAAGTCTGTGAACTGGAGTGATAAAGGAGACACCATGGTCATTGAGGAGGACCTTTTCCAGAGAGAGATTCTTCGCCGGAGAGGCACAGAGAAGATATTTGAAACAGACAGCTTGAAGAGTTTTATTCGTCAACTTAACCTCTATGGGTTCAGAAAAATACGGTCTAACAACTCCTCGGTTCCATCTCAAGGAGAGAAGAAAATGATGGTCTACCAGCACTCCAACTTTCAGAGAGACAAGCCTCACCTCCTGGAGAAGATCCAGAAGAAGAAAAAGAAGCTGGTGGCTACAAGACATTCCCTTCGAATCCGTCAGAATAATGCCAAGAAGGAAGCTAAGCAAAAGTCCCAGAAAGGAGCCCCCAGTGTTCAGGGAACCAGTGGCACTCAGTCATTCATGTGCTCTGGAATATCTTCCATGAGAAGCACCACTGGATATCCCCAGGGAAACCGCTCCACTTTTGAGCCACATGGCCCAAGTGGGGAAGGTGCTTCTAGCAGTGCTACATTTACACCCATAGCTACTGCTAGAATGGAAAGCACAAGGGAAGGGTCTGCCAGCCCTGAAGTATACCCAGAGTATGATTCTATACTAACTTTATATAACACCTGCTACGCCATCCTGCTGGCTGCCCTCTCGGTTATGGGTCCAAATGAGCCTCCTGAGAGTGAGGAGCCAGAGGGCCCCTCAGATTATAAGTGTGCACTATGTGAACGGTTCAAGGACAATCCAAATCCA</t>
  </si>
  <si>
    <t>ENSOGAT00000034355.1</t>
  </si>
  <si>
    <t>ATGACCGAGCTGGCGTCCTCCGGGGGTGGGTCCCCTGTGGGGGACGGGGAGGAAGGTTTAGGAGACGAAAGAGGCCTGGTCATCCACCACCCTGCAGAGGAGCAGCCCCACCGGTGCCCGCTGTGTGGCCAGACCTTCTCCCAGCAGCCTAGCCTGGTGCGGCACCAGAAGGCGCACGCTGGCGCAGGCCGCACAGCTGCCTTTGTGTGTCCCGAGTGCGGCAAGGCCTTCAGCGTCAAGCACAACCTCGAGGTGCACCAGCGCACACACACTGGGGAGCGGCCCTTCCCCTGCCCCGACTGCGGCCGCTGCTTCAGCCTAAAGCAGAACCTGCTCACGCACCAGCGCATCCACAGCGGCGAGAAGCCGCACCAGTGCGCGCAGTGCGGCCGCTGCTTCCGCGAGCCACGCTTCCTGCTCAACCACCAGCGTACCCACGCGCGCATGCCCGCGCCGCACCCGCGCCGTCCTGGCGTCTTTGGGGAGAGGCGGCCCTACTTCTGCCCCCGCTGCGGCAAGAGCTTCGCGCGGGAGGGCTCGCTCAAGACCCATCAGCGCAGCCACGGCCACGGGCCCGAGAGCCAGGCGGCCCACGTAGGCCGCGTGCTATGA</t>
  </si>
  <si>
    <t>ENSOGAT00000034813.1</t>
  </si>
  <si>
    <t>ENSOGAG00000033449</t>
  </si>
  <si>
    <t>GTTCCCGTGTCAGTGGCTATGATGACACCTCAAGTTATCACTCCCCAGCAAATGCAGCAGATCCTCCAGCAACAAGTGCTGAGCCCTCAGCAGCTCCAGGTTCTCCTTCAGCAGCAGCAAGCCCTCATGCTTCAACAGCAGCAGCTTCAAGAGTTTTATAAAAAACAACAGGAACAGTTGCAGCTTCAACTTTTACAACAACAACATGCTGGAAAACAGCCTAAAGAGCAACAGCAGGTGGCTACCCAGCAGTTGGCGTTTCAGCAGCAGCTTTTACAGATGCAGCAGTTACAGCAGCAGCACCTCCTGTCTCTGCAGCGCCAAGGCCTTCTGACAATTCAGCCCGGGCAGCCTGCCCTTCCCCTTCAACCTCTTGCTCAAGGCATGATTCCAACAGAATTGCAGCAGCTCTGGAAAGAAGTGACAAGTGCTCACACTGCAGAGGAAACCACAGGCAACAATCACAGCAGTCTGGACCTGACCACGACATGCGTCTCTTCCTCTGCACCTTCCAAGACCTCCTTAATAATGAACCCACATGCCTCTACCAATGGACAGCTCTCAGTCCACACTCCCAAAAGGGAAAGTTTGCCCCACGAGGAGCACCCCCACAGCCATCCTCTCTATGGACATGGTGTCTGCAAGTGGCCAGGCTGTGAAGCAGTGTGCGAAGATTTCCAATCATTTCTAAAACATCTCAACAGTGAGCATGCGCTGGACGATAGAAGTACAGCTCAATGTAGAGTACAAATGCAGGTTGTACAGCAGTTAGAGCTACAGCTTGCAAAAGACAAAGAACGCCTGCAAGCCATGATGACCCATCTGCATGTGAAGTCTACAGAACCCAAAGCCGCCCCTCAGCCCCTGAATCTGGTCTCAAGCGTCACACTCTCCAAGTCCGCATCAGAGGCTTCTCCACAGAGCTTACCTCATACTCCAACGACCCCCACGGCCCCCCTGACTCCTGTCACCCAAGGCCCCTCAGTCATCACCACCACCAGCATGCACACGGTGGGACCCATCCGCAGGCGGTACTCAGACAAATACAACGTGCCCATTTCTTCAGCAGATATTGCGCAGAACCAAGAATTTTATAAGAATGCAGAAGTTAGACCACCATTTACATATGCATCTTTAATTAGGCAGGCCATTCTTGAATCTCCAGAAAAGCAGCTAACACTAAATGAAATCTATAACTGGTTCACACGAATGTTTGCTTACTTCCGACGCAACGCAGCCACGTGGAAGAATGCAGTGCGTCATAATCTTAGCCTTCACAAGTGTTTTGTGCGAGTAGAAAACGTTAAAGGGGCAGTATGGACAGTGGATGAAGTAGAATTCCAAAAACGAAGGCCACAAAAGATCAGTGGTAACCCTTCCCTTATTAAAAACATGCAGAGCGGCCACGCCTACTGCACACCTCTCAATGCGGCTCTACAGGCTTCAATGGCTGAGAATAGTATACCTCTATACACTACCGCTTCCATGGGAAACCCCACTCTGGGCAACTTAGCCAGCGCAATACGGGAAGAGCTGAATGGGGCGATGGAGCATACCAACAGCAACGAGAGTGACAGCAGTCCAGGCAGATCCCCTATGCAAGCTGTGCATCCTGTACACGTCAAAGAAGAGCCCCTCGATCCAGAGGAAGCTGAAGGGCCTCTGTCTTTAGTGACAACAGCCAACCACAGTCCAGATTTTGACCATGACAGAGATTATGAAGACGAACCAGTAAATGAGGACATGGAGTGA</t>
  </si>
  <si>
    <t>ENSOGAT00000008373.2</t>
  </si>
  <si>
    <t>ENSOGAG00000008367</t>
  </si>
  <si>
    <t>ATGATGCAAGAATCTGGGACTGAGACAAAAAGTAACGGTTCAGCCATCCAGAATGGGTCGGGCGGCAGCAACCACTTACTAGAGTGTGGCGGTCTTCGGGAGGGACGGTCCAACGGAGAGACGCCGGCAGTGGACATCGGGGCAGCTGACCTCGCCCACGCCCAGCAGCAGCAGCAACAGGCACTTCAGGTGGCAAGACAGCTCCTTCTTCAGCAGCAACAGCAGCAGCAAGTCAGTGGATTAAAATCTCCCAAGAGGAATGACAAACAACCAGCACTTCAGGTTCCCGTGTCAGTGGCTATGATGACACCTCAAGTTATCACTCCCCAGCAAATGCAGCAGATCCTCCAGCAACAAGTGCTGAGCCCTCAGCAGCTCCAGGTTCTCCTCCAGCAGCAGCAGGCCCTCATGCTTCAACAGCAGCAGCTTCAAGAGTTTTATAAAAAACAACAGGAACAGTTGCAGCTTCAACTTTTG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GCGCCTGCAAGCCATGATGACCCACCTGCATGTGAAGTCTACAGAACCCAAAGCCGCCCCTCAGCCCTTGAATCTGGTATCAAGTGTCACTCTCTCCAAGTCCGCATCGGAGGCTTCTCCACAGAGCTTACCTCATACTCCAACGACCCCAACCGCCCCCCTGACTCCCGTCACCCAAGGCCCCTCTGTCATCACCACCACCAGCATGCACACGGTGGGACCCATCCGCAGGCGGTACTCAGACAAATACAACGTGCCCATTTCGTCAGCAGATATTGCGCAGAACCAAGAATTTTATAAGAACGCAGAAGTTAGACCACCATTTACATATGCATCTTTAATTAGGCAGGCCATTCTCGAATCTCCAGAAAAGCAGCTAACACTAAATGAAATCTATAACTGGTTCACACGAATGTTTGCTTACTTCCGACGCAACGCAGCCACA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</t>
  </si>
  <si>
    <t>ENSPPYT00000015956.2</t>
  </si>
  <si>
    <t>pabelii</t>
  </si>
  <si>
    <t>ENSPPYG00000013722</t>
  </si>
  <si>
    <t>ATGAACAATAACTTCTGCCGGGCTCTGGTGGACCGGAGGCCCCTGGGGCCCCCCAGCTGCATGCAGCTGGGCGTCGTGCCCCCTCCCCGGCAGGCGCCCCTGCCTCCCGCCGAGCCCCTAGGCAACGTGCCCTTCCTGCTGTACCCGGGCCCAGCCGAGCAGCCCTACTACGACGCCTACGCAGGGGTGTTCCCCTATGTGCCGTTCCCCGGTGCCTTCGGGGTCTACGAATACCCCTTCGAGCCAGCCTTCATCCAGAAGCGCAACGAGCGCGAGCGGCAGCGCGTTAAGTGCGTCAACGAGGGCTACGCGCGCCTCCGCGGCCACCTCCCCGGCGCCCTGGCAGAGAAACGACTTAGCAAGGTGGAGACGCTGCGCGCCGCCATCCGCTACATCAAGTACCTGCAGGAGCTGCTGAGCTCGGCCCCAGACGGCGCGACGCCCCCCGCCTCCCGCGGCCTCCCGGGCACCGGGCTCTGCCCCGCGCCGCCCGCCGCCCCCCGGCCCGACCGCCCTGGCGACGGCGAGGCCCGGGCGCCCTCCTCCCTGGTACCGGAGTCATCCGAGTCCTCCTGCTTCTCCCCCTCGCCTTTCTTGGAATCGGAGGAATCCTGCCATTGA</t>
  </si>
  <si>
    <t>ENSPANT00000004181.2</t>
  </si>
  <si>
    <t>panubis</t>
  </si>
  <si>
    <t>ENSPANG00000016203</t>
  </si>
  <si>
    <t>ATGTTTGACAGCTCGCAGTATCCCTACAACTGCTTCAATTACGACGCCGACGACTACCCCGCCGGCAGCTCCGACGAAGACAAGAGGCTCACGCGGCCCGCGTACAGCTACATCGCCTTGATCGCCATGGCCATTCAGCAGAGCCCCGCGGGAAGGGTGACCCTGTCCGGCATCTACGACTTCATCATGCGCAAGTTCCCCTATTACCGCGCCAACCAGCGCGCCTGGCAGAACTCCATCCGCCACAACCTGTCCCTCAACAGCTGCTTCGTCAAGGTGCCGCGGTCCGAGGGCCACGAGAAGGGCAAAGGCAACTACTGGACGTTCGCGGGCGGCTGCGAGTCGCTGCTGGACCTCTTCGAGAATGGCAACTACCGGCGGCGGCGGCGGCGGCGCGGGCCCAAGCGCGAGGGGCTGAGGGGTCCGCGTGCGGGGGGCGCCCAGGGGCCCCCGGGTCCGCCCGAGCCGGCCGCCGGGCAGGGGTCCTTGGCACCGGACAGCGCTGGCGAGGGCGCCCCGGGACGGGACTCCCATGCCAGCCCCGCCAGCCCCGCCCCCCAGGGAAAGGAGCACCCCCGGGACCTCAAGTTCAGCATCGACTACATCCTGTCCTCCCCGGACCCCTTACCCGGACTCAAGCCGCCCTGCCTCGCACAGGAGGGCAGATATACGCGGCTGGAGAACGTGGGCCTCCACTTTTGGACAATGTGA</t>
  </si>
  <si>
    <t>ENSPANT00000058869.1</t>
  </si>
  <si>
    <t>ENSPANG00000031649</t>
  </si>
  <si>
    <t>ATGGATTGTAGCTGCGTCTCCGACCTTCTCTTCGCCCCGCCCGCCCTGCCGGCTCTCTGGACCCCCGGGTTTGCCTTCCCTGATTGGGCCTACAAGCCAGAGTCGTCCCCTGGCTCCAGGCAGATCCAGCTGTGGCACTTTATCCTGGAGCTGCTGCAGAAGGAGGAGTACCAGGGCGTCATCGCCTGGCAGGGGGACTACGGGGAATTTGTCATCAAAGACCCTGACGAGGTGGCCCGGCTGTGGGGCATTCGCAAATGCAAGCCCCACATGAATTACGACAAGCTGAGCCGGGCCCTGCGTTACTACTACAACAAGCGGATTCTCCACAAGACCAAAGGGAAGAGGTTCACCTACAAGTTCAACTTCAGCAAAGTTGTGCTTGTCAATTACCCGCTACTGGACATGGCGGCAGCTGCCACCGGCTCCCCACTCTTGCTGACCCCCAGTCCCTTCGGGGGGGCCCCAGGGCCAGATGCTCCTCCCCTCACCCCTGAGACCCTGCAAACCCTGTTCTCTGCCCCACGCCTGGGAGAGCCAGGGACCCGAACACCCCTGTTCACCTCCGAGACAGATAAACTGCGTCTGGACAGCCCTTTCCCGTTCCTGGGCTCTGGTGCCACCAGCTATTCCAAGCCCCCTGGCCTGCTGGGTCCTTATGGCCGCGCCTTCCCTGAGTACCCCTGGAACTTTAACCCATACCTCACGGGCCCCTTCCCCAAGCTGCCTCCCTCTCTCTACCCCCCGCACTTCTACCCCAACCCTCTGGCCAGTTCCCTGAGCCACCTGCCCTCGGCAGGGGCAGGGGGAGGCCCCACAGCCGTGCCCCTGCTGGCCTCGACAGGGGAGGGCCTGGGCCCCGAGCGCCCCTCGGGCCTGGCAGCGGCCCCTCGCCTGGCACTGCCGGGGGCTGGGGGTCCAGAGGCTGCCCTTGGTGGGAAGGAGGACAGCGACTCGGAGCTGGAGATTACCGACGTCAGCGGCTGCAGCTCTGACAGCGAGGGCGATGAGGGTCTCCTGGTGCCCCCCAAGGCAAAGGCAGGCAAAGGGGGGACTGGCAGCTGA</t>
  </si>
  <si>
    <t>ENSPANT00000004273.2</t>
  </si>
  <si>
    <t>ENSPANG00000025406</t>
  </si>
  <si>
    <t>ATGGCGAGTCAGAACACCGAACAGGAATATGAAGACAAGCTGGCCCCATCTGTTGGTGGAGAGCCAACAAGCGGGGACCCATTTAGTTCTTCACCTGATCCAAATCCAGATTCCAGCGAGGTTTTGGACAGACACGAGGACCACGCCGTGAGCCAAGATCCAGGATCCCAAGATAACTCACCACCAGAAGACCGAAACCAATGCGTGGTCAACACGGAAGACAACCAGAACCTTTTTAGGCTCTCCTTCCCAAGAAAGCTTTGGATGATCGTGGAGGAAGAAACATTCAAGTCTGTGAGCTGGAACGATGATGGAGACGCCGTGATCATCGAGAAGGATCTCTTCCAGAGGGAAGTTCTTCAACGGAGAGGTGCAGAGAGGATCTTCGAAACAGACAGCTTGAAGAGTTTCATTCGCCAACTGAACCTCTATGGATTCTGCAAAACACGCCCAAGCAACTCTCCAGGAAACAAGAAAATGATGATCTACCACAACTCCAATTTTCAGAGAGACAAGCCCAGGCTCCTGGAGAATATCCAGAGAAAAGATGACCTCAGAAACACGGCTCAGCAAGCAACCTGTGTCCCAACTCCAAAGAGAAAGAAGCTGGTAGCTACAAGACGCTCCCTACGTATCCATCACATCAATGCCAAGAAAGAAGCCATCAAAATGTGTCAGCGGGGAGCCCCCAATGTTCAGGGACCCAGTGGCACTCAGTCCTTCATGTTCTCTGGCATGTGGTCCAAGAACAGTATCACTGGGCATCCCCTGGGAAACAGGCCCCCTCAGGAACCAAATGGCCCAAGTTGGGAGGGCACCTCTGGGAATGTCACATTTGCATCTTCGGCTACTGCCTGGATGGAAGGCATAGGGCAAGTGCCTAGTAGCCCGGTTTACTCAGATAATGGTAGTGTATTGTCTTTGTGCAATATCTGTTACTCCATTCTGTTGGCCACCCTCTCAGTCATGTCTCCAAATGAGCCCTCTGACAATGACGAGGAGCAGGAAGACTCCTCAGATTACAAGTGTAAACTCTGTGAACAGTTCAGAAACAATGCAAGTCCGTGA</t>
  </si>
  <si>
    <t>ENSPANT00000038495.1</t>
  </si>
  <si>
    <t>ENSPANG00000032660</t>
  </si>
  <si>
    <t>ATGTTTGACAGCTCGCAGTATCCCTACAATTGCTTCAATTACGATGCCGATGACTACCCTGCCGGCAGCTCCGACGAGGAAAAGCGGCTCACGCGACCCGCATACAGCTACATTGCCTTGATCGCCATGGCCATTCAGCAGAGCCCAGCGGGCAGGGTGACCCTGTCGGGCATCTACGACTTCATCATGCGCAAGTTCCCCTATTACCGCGCCAACCAGCGCGCCTGGCAGAACTCCATCCGCCACAACCTGTCCCTCAACAGCTGCTTCGTCAAGGTGCCGCGGACCGAGGGCCACGAGAAGGGCAAAGGCAACTACTGGACGTTCGCGGGCGGCTGCGAGTCGCTGCTGGACCTCTTCGAGAACGGCAACTACCGGCGGAGGAGGCGGCGGCGCGGCCCCAAACGGGAGGGGCTGCGGGGTTCGTGCGCAGGAGGCGCTGATGGGCCCGGGGGTCCCTCCGAGCCGATTGCTGCGCGGGGGTCCCCAGCCCCAGACGGCGCGGGAGTGGCCGGGCCCCAAGAATCTGCAGCCAGCCTGGCCAGCCCGGGGAAGGCGCACCCCAGGGACATCAAGTTCAGCATTGACTACATCCTCTCGGCGCCCGGCCCCTCTCCGGGGCCCAGTCTCTGGGCGCCTGAGGGCAGACACCCCTGGCTGCAGGCCCCGCAGGTGAACCTCCACTTGTGGACAGTGTGA</t>
  </si>
  <si>
    <t>ENSPCOT00000037217.1</t>
  </si>
  <si>
    <t>pcoquereli</t>
  </si>
  <si>
    <t>ENSPCOG00000025610</t>
  </si>
  <si>
    <t>ATGGACTGTAGCTGTGTCTCCGACCTTCTCTTCGCCCCGCCCACCTTGCCGGCTCTCTGGACCCCCGGGTTTGCCTTCCCGGACTGGGCCTACAAGCCCGAGTCGTCCCCTGGCTCGAGGCAGATCCAGCTGTGGCACTTTATCCTGGAGCTGCTGCAGAAGGAGGAGTACCAGGGCGTCATCGCCTGGCAGGGGGACTACGGGGAATTCGTCATCAAGGACCCCGACGAGGTGGCCCGGCTCTGGGGCATCCGCAAGTGCAAGCCCCACATGAATTACGACAAGCTGAGCCGGGCTCTGCGTTACTACTACAACAAGCGGATTCTCCACAAGACCAAAGGGAAGAGGTTCACCTACAAGTTCAACTTCAGCAAAGTTGTGCTTGTCAATTACCCCCTGCTGGACGTGGCGGCAGCTGCCACTGGCTCCCCGCTCTTGCTGACCCCCAGTCCTTTCGGGGGGAGCCCTGGGCCAGATGCTCCTCCCCTCACCCCTGAGACCCTGCAAACCCTGTTCTCTGCCCCACGTCTGGGAGAGCCGGGGGCCCGGACACCCCTGTTCTCCCCTGAGATGGACAAACTGCGCCTGGACAGCTCTTTTCCATTCCTGGGCTCTGGTGCCACCAGCTACTCCAAGCCCCCTGGCCTGCTGGGTCCCTACGGCCGCGCCTTCCCCGAGTACCCCTGGAACTTTAACCCGTACCTCACAGGCCCCTTCCCCAAGCTGGCCCCGTCTCTGTACCCCCCGCACTTCTACCCCAACCCCCTGGCCAGCTCCCTGGGCCACCTGCCCTCTGCAGGGGCAGGGGGAGGCCCCACAGCCGCACCCCTGCTTGCTGCAACGGGGGAGGGCCTGGGCCCTGAGCGACCCTCAGGCCTGGCAGCGGCCCCCCGCCTGGCGCTGCCTGGGGCTGGGGGTTCCGAGGCCGTGCTGGGTGGGAAGGAAGACAGCGACTCAGAGCTGGAGATCACCGACGTCAGCGGCTGCAGCTCTGACAGCGAGGGCGACGAGGGCCTCCCCGTGCCCCCCAAGGCCAAGGCGGGCAAAGGGGGGACCGGCAGCTGA</t>
  </si>
  <si>
    <t>ENSPCOT00000028834.1</t>
  </si>
  <si>
    <t>ENSPCOG00000020979</t>
  </si>
  <si>
    <t>ATGGACTGTAGCTGCGTCTCCGACCTTCTCTTCGCCCCGCCCGCCCTGCCGGCTCTCTGGACCCCCGGGTTTGCCTTCCCGGATTGGGCTTACAAGCCAGAGTCATCCCCTGGCTCGAGGCAGATCCAGCTGTGGCACTTTATCCTGGAGCTGCTGCAGAAGGAGGAGTACCAGGGCGTCATAGCCTGGCAGGGGGACTACGGGGAATTCGTCATCAAAGACCCTGATGAGGTGGCCCGGCTGTGGGGTATTCGCAAATGCAAGCCCCACATGAATTACGACAAGCTGAGCCGGGCCCTGCGTTACTACTACAACAAGCGGATTCTCCACAAGACCAAAGGGAAGAGGTTCACCTACAAGTTCAACTTCAGCAAAGTCGTGCTTGTCAATTACCCGCTGCTGGACATGGCGGCAGCTGCCACTGGCTCCCCACTCTTGCTGACCCCCAGTCCCTTTGGGGGGGCCCCAGGGCCAGATGCTCCTCCCCTCACCCCTGAGACCCTGCAAACCCTGTTCTCTGCCCCACGCCTGGGAGAGCCAGGGGCCCGGACACCCCTATTCACCTCCGAGACAGATAAACTGCGTCTGGACAGCCCTTTCCCGTTCCTGGGCTCTGGTGCCACCAGCTATTCCAAGCCCCCTGGCCTGCTGGGTCCTTATGGCCGCGCCTTCCCTGAGTACCCCTGGAACTTTAACCCGTACCTCACGGGCCCCTTCCCCAAGCTGCCTCCCTCTCTCTACCCCCCGCACTTCTACCCCAACCCTCTGGCCAGTTCCCTGGGCCACCTGCCCTCGTCAGGGGCAGGGGGAGGCCCCACAGCCGCGCCCCTGCTGGCCTCGACAGGGGAGGGCCTGGGCCCCGAGCGCCCCTCGGGCCTGGCAGCGGCCCCTCGCCTGGCGCTGCCGGGGGCTGGGGGTCCAGAGGCTGCCCTTGGTGGGAAGGAGGACAGCGACTCGGAGCTGGAGATCACCGACGTCAGCGGCTGCAGCTCTGACAGCGAGGGCGATGAGGGTCTCCCGGCACCCAAGGCAAAGGCGGGCAAAGGGGGGACCGGCAGCTGA</t>
  </si>
  <si>
    <t>ENSPPAT00000040907.1</t>
  </si>
  <si>
    <t>ppaniscus</t>
  </si>
  <si>
    <t>ENSPPAG00000032217</t>
  </si>
  <si>
    <t>ATGGCGAGTCAGAACACTGAACAGGAATATGAAGCCAAGCTGGCCCCATCTGTTGGTGGAGAGCCAACAAGCGGGGGCCCATCTGGTTCTTCACCTGATCCAAATCCAGATTCCAGCGAGGTTTTGGACAGGCACGAGGACCAAGCCATGAGCCAAGATCCAGGCTCCCAAGATAACTCACCACCAGAAGACCGAAACCAACGCGTGGTCAACGTGGAAGACAACCACAACCTTTTTAGGCTCTTCTTCCCAAGAAAGCTTTGGACGATTGTGGAGGAAGACACATTCAAGTCTGTGAGCTGGAACGATGATGGAGACGCCGTGATCATCGACAAGGATCTCTTCCAGAGGGAGGTTCTTCAACGGAGAGGTGCAGAGAGGATCTTCAAAACAGACAGCTTGACGAGTTTCATTCGCCAGCTGAACCTCTATGGATTCTGCAAAACACGCCCAAGCAACTCTCCAGGAAACAAGAAAATGATGATCTACTGCAACTCCAATTTTCAGAGAGACAAGCCCAGGCTCCTGGAGAATATCCAGAGAAAGGATGCCCGCAGAAACACCGCTCAGCAAGCGACCCGTGTCCCAACTACAAAGAGAAAGAATCTGGTAGCTACAAGACGCTCCCTACGTATCTATCACATCAATGCCAGGAAAGCAGCAATCAAAATGTGTCAGCAGGGAGCCCCCAGTGTTCAGGGGTCCAGTGGCACCCAGTCCTTCAGGCGCTCTGGCATGTGGTCCAAGAAGAGTGCCACTAGGCATCCCCTGGGAAATGGGCCCCCTCAGGAACCAAATGGCCCAAGTTGGGAGGGCACCTCTGGGAATGTCACATTTACATCTTCGGCTACTACCTGGATGGAAGGCACAGGGATTCCTAGTAGTCTGGTTTACTCAGATAATGGTAGTGAAATGTCTTTGTACAATATCTGTTACTACGCTCTGTTGGCCTCCCTCTCAGTCATGTCTCCAAATGAGCCCTCTGACGATGAGGAGGAGTAG</t>
  </si>
  <si>
    <t>ENSPPAT00000043022.1</t>
  </si>
  <si>
    <t>ENSPPAG00000033335</t>
  </si>
  <si>
    <t>ATGAACAATAACTTGTGCCGGGCCCTGGTGGAGCGGAGGCCGATGGGGCCCCCCAGCTGCCTGCAGCCGGGCGTCGTGCCCCCTCCCCGGCAGCCGCCCCTGGCCCCCGCCGAGCCCCTGGGCAACGTGCCCTTCCTGCTGTACCCGGGCCACGCGGAGCCGCCCTACTACGACGCCTACGCGGGGGTGTTCCCCTACGTGCCCTTCCCCGGCGCCTTCGGGGTCTACGACTACCCCTTCGAGCCCGCCTTCATCCAGAAGCGCAACGAGCGCGAGCGCCAGCGCGTCAAGTGCGTCAACGAGGGCTACGCGCGCCTGCGCGGCCACCTCCCGGGCGCCCTGGCCGAGAAGCGGCTCAGCAAGGTGGAGACGCTGCGCGCCGCCATCCGCTACATCAAGCACCTGCAGGAGCTGCTGAGCGCCGCCCCGGACGGCGCGCCCGCCTCCCCCGCGCCGCCCGCCGCCTCCCGGCCCGACGGCGACGCCCGGGCGCCCCCCTCCCTGCTGCCCGGGTCCTCCTGCTTCTCCTCCTCGCCTTTCTTTGAGTCGGAGGAATCCAGCCATTGA</t>
  </si>
  <si>
    <t>ENSPSMT00000032682.1</t>
  </si>
  <si>
    <t>psimus</t>
  </si>
  <si>
    <t>ENSPSMG00000019702</t>
  </si>
  <si>
    <t>ATGTTCGACAGCTCACAGTATCCCTACAATTGCTTCAACTACGATTCCTACGACTACCCTGCCGGCAGCTCCGACGAGGAAAAGCGGCTCACGCGGCCCGCGTACAGCTACATCGCCTTGATCGCCATGGCCATTCAGCAGAGCCCGGCGGGCAGGGTGACCCTGTCGGGCATCTACGACTTCATCATGCGCAAGTTTCCCTATTACCGCGCCAACCAGCGCGCCTGGCAGAACTCCATCCGCCACAACCTGTCCCTCAACAGCTGCTTCGTCAAGGTGCCGCGGCCCGAGGGCCACGAGAAGGGCAAAGGCAACTACTGGACGTTCGCGGGCGGCTGCGAGTCGCTGCTGGACCTCTTCGAGAACGGCAACTACCGGCGGAGGAGGCGGCGGCGCGGCCCCAAACGGGAGGGGACGCGGAGCTCGGGCGCGGGGGGCGCAGAGGGGCTCCAGGGTCCGTCCGAGCCGATTGCTGCGCGGGGGTCCCCAGCCCCAGACAGCGCGGGAGTGGGGGGCCCGGAGCCTGCAGCCAGCCCGGCCAGCCCGAGGAGGGCGCATCCCAGGAACATCAAGTTCAGCATTGACTACATCCTCTCCGCGCCCGGCCCCTCTCTGGGGCAGACACCCGAGGGCAGACAGCCCTGGCTGCAGGCCCCGCAGGTGAACCTCCACTTGTGGACAGTGTGA</t>
  </si>
  <si>
    <t>ENSPSMT00000035810.1</t>
  </si>
  <si>
    <t>ENSPSMG00000021539</t>
  </si>
  <si>
    <t>ATGGACTGTAGCTGTGTCTCCGACCTTCTCTTCGCCCCGCCCGCCTTGCCGGCTCTCTGGACCCCCGGGTTTGCCTTCCCGGACTGGGCCTACAAGCCGGAGTCGTCCCCTGGCTCGAGGCAGATCCAGCTGTGGCACTTTATCCTGGAGCTGCTGCAGAAGGAGGAGTACCAGGGCGTCATTGCTTGGCAGGGGGACTACGGGGAATTTGTCATCAAGGACCCCGACGAGGTGGCCCGGCTCTGGGGCATCCGCAAGTGCAAGCCCCACATGAATTACGACAAGCTGAGCCGGGCCCTGCGTTACTACTACAACAAGCGGATTCTCCACAAGACCAAAGGGAAGAGGTTCACCTACAAGTTCAACTTTAGCAAAGTCGTGCTTGTCAATTACCCGCTGCTGGATGTGGCGGCAGCTGCCACTGGCTCCCCATTCTTGCTGACCCCCAGTCCTTTTGGGGGGGCCCCTGGGCCAGATGCTCCTCCCCTCACCCCTGAGACCCTGCAGACCCTGTTCTCTGCCCCACGCCTGGGAGAGCCGGGGGCCCGGACACCCCTGTTCTCCCCTGAGACGGACAAACTGCGTCTGGACAGTCCTTTCCCATTCCTGGGCTCTGGTGCCACTGGCTACTCCAAGCCCCCTGGCCTGCTGGGTCCTTACGGCCGCGCCTTCCCTGAGTACCCCTGGAACTTTAACCCATACCTCACGGGCCCCTTCCCCAAGCTGCCCCCTTCTCTGTACCCTCCGCACTTCTACCCCAACCCCTTGGCCAGCTCCTTGGGCCACCTGCCCTCTGCAGGGGCAGGGGGAGGCCCCACAGCCGCACCCCTGCTTGCTGCGACAGGGGAGGGCCTGGGCCCTGAGCGACCCTCAGGCCTGGGAGCGGCCCCCCGGCTGGCGCTGCCTGGGGCTGGGGGTTCTGAGGCCGCACTGGGTGGGAAGGAGGACAGCGACTCGGAGCTGGAGATCACCGACGTCAGCGGCTGCAGCTCTGACAGTGAGGGCGATGAGGGCCTCCCCGTGCCCCCCAAGGCCAAGGGGGGCAAAGGGGGGACCGGCAGCTGA</t>
  </si>
  <si>
    <t>ENSPSMT00000026649.1</t>
  </si>
  <si>
    <t>ENSPSMG00000016248</t>
  </si>
  <si>
    <t>CAAACCATCCCTTCAGCTCCACTTTCTCTTTACTGCTCCCCTCTCTGTCTGCACCCTGCTCTCCAGCCCAATTCCCACTCCACCTGCCCCCTCCATTGGGGCCCCGCCATGCGTCGGCAGCGGGAGTTCATGCCGGAAGAGAAGAAGGACACGGTTTACTGGGAGAAGCGGAGGAAGAACAATGAGGCGGCCAAGAGATCCCGGGAAAAGCGGCGTCTCAACGATGCGGCCATTGAGGACAGGCTGGCCGCACTGATGGAGGAGAACACCCTGCTCAGGGCTGAGCTGCGGTTCTTGCCTGCTTTGCTCAGTGACTGCCAGAGGCAGAGAGGTGAAAATGAGTTGAAGATGCTGATGGGGTCGTGTTTTTCTGTCTTGTCTACAAAGGTTCTCAGACATATCCCGGATGAACCCTGA</t>
  </si>
  <si>
    <t>ENSPSMT00000031201.1</t>
  </si>
  <si>
    <t>ENSPSMG00000018889</t>
  </si>
  <si>
    <t>ATGGCCAGTCAGAGTATGGAAGAGAAGTGCGAAGCCCAGCTGGCCCCATCTGTTGGTGGAGAGCCAGCAAGCGGGGTTCCATCTAGTTCTTCAACGGATCCGAATCCAGATTCAAGGGAGGTGTCGGACAGGCCCGGCGACCACGCTGTGAGCCAAGACCAAGGCTCCCAAGATAACCTGCAACCGGAAGACCAAAGCCAACGTGTAGCCAACGTGGAAGACAACACCGACTTCCGAGGGCTCTCCTTCCCAAGAAAGCTTTGGATGATAGTGGAGAATGACGCCTTCAAGTCTGTGCACTGGAGTGACGACGGAGACACCGTGATCATCGAGGACGATCTTTTCCAGAGGGAGATTCTTCGCCGGAGAGGCGCGGAGAGGATTTTTGAAACAGACAGCTTGAACAGCTTCATTCGACAACTTAACCTCTACGGATTTAGCAAAATTCGCCAGAACAACTCTTCAGTTCAAGCTCCAGGGAACAAGAGGATGATGATCTACTGCAACTCCAACTTTCAGAGAGACAAGCCCGAACTCCTGGAGAATATTCAGAAGAAAGGCTACCTGAGAAACACTGCTCTGAGAGCGTCCGGGGCACCAGCTCTAAAGAGAAAGAAGCTGGTAGCCACAAGACACTCCGCACGAATCCACCAGCGTAATGCGAAGAAAAAAGCCAACCAAAAGTCCCAGATGGCAGCTCCCAATGTTCAGGGACCCAGTGGCACCTGGTCCTGCACATTCTCTGCTGTCTGTTCCATGAACAGCATCTCTGGGCATCCCCAGGAAAGTTATCCCGCTCACGAGCCATATGGCCCAAGTGGGGAGGGCACCTCCAGGAATGCCACGTTTGTGCCTCTGGCTACTGCCCCAATGGAAGGCACAGGGGAAGTGGCTGCCAGCCCCCAGGTTGTCCCACATTACGGTTCTGTAATGTCTTTGTACAACATCTGCTACTCCATCCTGCTGGCCGCCTTCTTGATCATGTCTCCTAATGAGGCCCCCGAAGAGGAGCCG</t>
  </si>
  <si>
    <t>ENSPSMT00000005462.1</t>
  </si>
  <si>
    <t>ENSPSMG00000003617</t>
  </si>
  <si>
    <t>ATGAACAATAACTTCTGCCGGGCTCTGGTGGACCGGAGGCCCCTGGGGCCCCCCAGCTGCATGCAGCTGGGCGTCGTGCCCCCTCCCCGGCAGGCGCCCCTGCCTCCCGCCGAGCCCCTGGGCAACGTGCCCTTCCTGCTATACCCGGGCCCAGCCGAGCAGCCCTACTACGACGCCTACGCGGGGGTATTCCCCTATGTGCCCTTCCCCGGCGCCTTCGGGGTCTACGAATACCCCTTCGAGCCAGCCTTCATCCAGAAGCGCAACGAGCGCGAGCGGCAGCGCGTTAAGTGCGTCAACGAGGGCTACGCGCGCCTCCGCGGCCACCTCCCCGGCGCCCTGGCAGAGAAACGACTTAGCAAGGTGGAGACGCTGCGCGCCGCCATCCGCTACATCAAGTACCTGCAGGAGCTGCTCAGCTCGGCCCCAGACGGCGCGACGCTCCCCGCCGCCCGCGGCCTCCCGGGCACCGGGCCCTGCCCCGCGCCGCCCGCAGCCCCCCGGCCCGACCGCCCTGGCGACGGCGAGGCCCGGGGGCCCTCCTCCCTGGTACCGGAGTCATCCGAGTCCTCCTGCTTCTCCCCCTCGCCTTTCTTGGAATCGGAGGAATCCTGCCATTGA</t>
  </si>
  <si>
    <t>ENSPTET00000055946.1</t>
  </si>
  <si>
    <t>ptephrosceles</t>
  </si>
  <si>
    <t>ENSPTEG00000038327</t>
  </si>
  <si>
    <t>ATGTTTGACAGCTCGCAGTATCCCTACAACTGCTTCAATTACGACGCCGACGACTACCCCGCCGGCAGCTCCGACGACGACAAGAGGCTCACGCGGCCCGCGTACAGCTACATCGCCTTGATCGCCATGGCCATTCAACAGAGCCCCGCGGGGAGGGTGACCCTGTCCGGCATCTACGACTTCATCATGCGCAAGTTCCCCTATTACCGCGCCAACCAGCGCGCCTGGCAGAACTCCATCCGCCACAACCTGTCCCTCAACAGCTGCTTCGTCAAGGTGCCGCGGTCCGAGGGCCACGAGAAGGGCAAAGGCAACTATTGGACTTTCGCGGGCGGCTGCGAGTCGCTGCTGGACCTCTTCGAGAACGGCAACTACAGGCGGCGGCGACGGCGGCGCGGCCCCAAGCGCGAGGGGCTGAGGGGTCCGCGTGCGGGAGGCGCCCAGGGGCCCGCGGGTCCGCCTGAGCCGGCCGCTGGGCAAGGGTCCCTGGCCCCGGACAGCGCTGGCGAGGGCGCCCCGGGACGGGAGCCCCCCGCCAGCCCCGCCCCTCCAGGGAAGGAGCAGCCTCGGGACCTCAAGTTCAGCATCGACTACATCCTGTCCTCCCCAGACCCCTTCCCCGGACTCAAGCCGCCCTGCCTCGCACAGGAGGGCAGATACGCGCGGCTGGAGAACGTGGGTCTCCACTTTTGGACCATGTGA</t>
  </si>
  <si>
    <t>ENSPTET00000005904.1</t>
  </si>
  <si>
    <t>ENSPTEG00000004465</t>
  </si>
  <si>
    <t>ATGGACTGTAGCTGCGTCTCCGACCTTCTCTTCGCCCCGCCCGCCCTGCCGGCTCTCTGGACCCCCGGGTTTGCCTTCCCGGATTGGGCCTACAAGCCAGAGTCATCCCCTGGCTCGAGGCAGATCCAGCTGTGGCACTTTATCCTGGAGCTGCTGCAGAAGGAGGAGTACCAGGGCGTCATCGCCTGGCAGGGGGACTACGGGGAATTTGTCATCAAAGACCCTGACGAGGTGGCCCGGCTGTGGGGCATTCGCAAATGCAAGCCCCACATGAATTACGACAAGCTGAGCCGGGCCCTGCGTTACTACTACAACAAGCGGATTCTCCACAAGACCAAAGGGAAGAGGTTCACCTACAAGTTCAACTTCAGCAAAGTTGTGCTTGTCAATTACCCGCTGCTGGACATGGCGGCGGCTGCCACCGGCTCCCCACTCTTGCTGACCCCCAGTCCCTTCGGGGGGGCCCCAGGGCCAGAGGCTCCTCCCCTCACCCCTGAGACCCTGCAAACCCTGTTCTCTGCACCACGCCTGGGAGAGCCAGGGACCCGGACACCCCTGTTCGCCTCGGAGACAGACAAACTGCGTCTGGACAGCCCTTTCCCATTCCTGGGCTCTGGTGCCAGCAGCTATTCCAAGCCCCCTGGCCTGCTGGGTCCTTATGGCCGCGCCTTCCCTGAGTACCCCTGGAACTTTAACCCATACCTCACGGGCCCCTTCCCCAAGCTGCCTCCCTCTCTCTACCCCCCGCACTTCTACCCCAACCCTCTGGCCAGTTCCCTGAGCCACCTGCCCTCGGCAGGGGCAGGGGGAGGCCCCACAGCCGCACCCCTGCTGGCCTCGACAGGGGAGGGCCTGGGCCCCGAGCGCCCCTCGGGCCTGGCAGCGGCCCCTCGTCTGGCACTGCCGGGGGCTGGGGGTCAGGAGGCTGCCCTTGGTGGGAAGGAGGACAGCGACTCGGAGTTGGAGATCACCGACGTCAGTGGCTGCAGCTCTGACAGCGAGGGCGATGAGGCTCTCCCGGTGCCCCCCAAGGCAAAGGCAGGCAAAGGGGGGACTGGCAGCTGA</t>
  </si>
  <si>
    <t>ENSPTET00000037017.1</t>
  </si>
  <si>
    <t>ENSPTEG00000026387</t>
  </si>
  <si>
    <t>ATGGCGAGTCAGAACACTGAACAGGAATACGAAGACAAGCTGGCCCCGTCTGTTGGTGGAGAGCCGACCAGTGTGGGGGACCCATTTAGTTCTTCACCCGATCCAAATCCAGATTCCAGTGAGGTTTTATACAGACATGAGGACCACGCCATGAGCCAAGATCCAGGCTCCCAAGTTAACTCACCACCAGAAGACCGAAACCAATGCGTGGTCAACACGGAAGACAACCACAACCTTTTTAGGCTCTCCTTCCCAAGAAAGCTTTGGATGATCGTGGAGGAAGAAACATTCAAGTCTGTGAGCTGGAACGATGATGGAGACGCCGTGATCATCGAGAAGGATCTCTTCCAGAGGGAAGTTCTTCAACGGAGAGGTGCAGAGAGGATCTTCGAAACAGACAGCTTGAAGAGTTTCATTCGCCAAATGAACCTCTATGGATTCTGCAAAACACGCCCAAGCAAAGGAAACAAGAAAATGATGATCTACCGCAACTCCAATTTTCAGAGAGACAAGCCCAGGCTCCTGGAGAATATCCAGAGAAAAGATGACCTCAGAAACATGGCTCAGCAAGCAACCTGTGTCCCAACTCCAAAGAGAAAGAAGCTGGTAGCTACAAGACGCTCCCAACGTATCTATCACATCAATGCCAAGAAAGAAGCCATCAAAATGTGTCAGCGGAGAGCCCCCAATGTTCAGGGACCCAGTGGCAGTCAGTCCTTCATGTTCTCTGGCATGTGGTCCAAGAACAGTATCACTGGGCATCCCCTGGGAAATAGGCCCCCTCAGGAACCAAATGGCCCAAGTTGGGAGGGCACCTCTGGGAATGTCACATTTGCATCTTCGGCTACTGCCTGGATGGAAGGCACAGGGCAAGTGCCTAATAGCCCGGTTTACTCAGATAATGGTAGTATATTGTCTTTGTACGATATCTGTTACTATCTGTTGGCCACCCTCTCAGTCATGTCTCCAAATGAGCCCTCTGACAATGAAGAGGAGCAG</t>
  </si>
  <si>
    <t>ENSPTET00000021888.1</t>
  </si>
  <si>
    <t>ENSPTEG00000016290</t>
  </si>
  <si>
    <t>ATGAACAATAACTTCTGCCGGGCTCTGGTGGACCGGAGGCCTCTGGGGCCCCCCAGCTGCATGCAGCTGGGCGTCGTGCCCCCTCCCCGGCAGGCGCCCCTGCCCCCCGCCGAGCCCCTGGGCAACGTGCCCTTCCTGCTGTACCCGGGCCCAGCAGAGCCGCCCTACTACGACGCCTATGCGGGGGTGTTCCCCTACGTGCCCTTCCCCGGCGCCTTCGGGGTCTACGAATACCCCTTCGAGCCAGCCTTCATCCAGAAGCGCAACGAGCGCGAGAGGCAGCGAGTCAAGTGCGTCAACGAGGGCTACGCGCGCCTCCGCGGCCACCTCCCCGGCGCCCTGGCTGAGAAGCGACTCAGCAAGGTGGAGACGCTGCGCGCCGCCATCCGCTACATAAAGTACCTGCAAGAGCTGCTGAGCTCGGCCCCCGACGGCTCGACGCCCCCCGCTTCCCGCGGCCTCCCGGGCACCGGGCCCTGCCCCGCGCCGCCCGCCGCCCCCCGTCCCGACCGCCCTGGCGACGGCGAGGCCCGGGCGCCCTCCTCCCTGGTGCCGGAGTCATCCGAGTCCTCCTGCTTCTCCCGGTCGCCTTTCTTGGAGTCGGAGGAATCCTGCCATTGA</t>
  </si>
  <si>
    <t>ENSPTRT00000094785.1</t>
  </si>
  <si>
    <t>ptroglodytes</t>
  </si>
  <si>
    <t>ENSPTRG00000051709</t>
  </si>
  <si>
    <t>ATGTTTGACAGCTCGCAGTATCCCTACAACTGCTTCAATTACGACGCCGACGACTACCCCGCCGGCAGCTCCGACGAAGACAAGAGGCTCACGCGGCCCGCGTACAGCTACATCGCCTTGATCGCCATGGCCATTCAGCAGAGCCCCGCGGGGAGGGTGACCCTGTCCGGCATCTACGACTTCATCATGCGCAAATTCCCCTATTACCGCGCCAACCAGCGCGCCTGGCAGAACTCCATCCGCCACAACCTGTCCCTCAACAGCTGCTTCGTCAAGGTGCCGCGGTCCGAGGGCCACGAGAAGGGCAAAGGCAACTACTGGACGTTCGCGGGCGGCTGCGAGTCGCTGCTGGGCCTCTTCGAGAACGGCAACTACCGGCGGCGGCGGCGGCGGCGCGGCCCCAAGCGCGAGGGGCCGAGGGGTCCGCGCGCGGGGGGCGCCCAGGGGCTGTCGGGTCCGCCCGAGCCGCCCGCCGCTCAGGGGCGCCTGGCCCCGGACAGCGCTGGCGAGGGCGCCCCGGGCCGTGAGCCCCCCGCCAGCCCCGCTCCCCCGGGGAAGGAGCACCCCCGGGACCTCAAGTTCAGCATCGACTACATCCTGTCCTCCCCAGACCCCTTCCCTGGGCTCAAGCAGCCCTGCCTCGCACAAGAGGGCAGATACCCGCGGCCGGAGAACGTGGGACTCCACTTTTGGACAATGTGA</t>
  </si>
  <si>
    <t>ENSPTRT00000102309.1</t>
  </si>
  <si>
    <t>ENSPTRG00000051442</t>
  </si>
  <si>
    <t>ATGGACTGTAGCTGCGTCTCCGACCTTCTCTTCGCCCCGCCCGCCCTGCCGGCTCTCTGGACCCCCGGGTTTGCCTTCCCGGATTGGGCTTACAAGCCAGAGTCATCCCCTGGCTCGAGGCAGATCCAGCTGTGGCACTTTATCCTGGAGCTGCTGCAGAAGGAGGAGTACCAGGGCGTCATAGCCTGGCAGGGGGACTACGGGGAATTCGTCATCAAAGACCCTGATGAGGTGGCCCGGCTGTGGGGTATTCGCAAATGCAAGCCCCACATGAATTACGACAAGCTGAGCCGGGCCCTGCGTTACTACTACAACAAGCGGATTCTCCACAAGACCAAAGGGAAGAGGTTCACCTACAAGTTCAACTTCAGCAAAGTCGTGCTTGTCAATTACCCGCTGCTGGACATGGCGGCAGCTGCCACTGGCTCCCCACTCTTGCTGACCCCCAGTCCCTTTGGGGGGGCCCCAGGGCCAGATGCTCCTCCCCTCACCCCTGAGACCCTGCAAACCCTGTTCTCTGCCCCACGCCTGGGAGAGCCAGGGGCCCGGACACCCCTATTCACCTCCGAGACAGATAAACTGCGTCTGGACAGCCCTTTCCCGTTCCTGGGCTCTGGTGCCACCAGCTATTCCAAGCCCCCTGGCCTGCTGGGTCCTTATGGCCGCGCCTTCCCCGAGTACCCCTGGAACTTTAACCCGTACCTCACGGGCCCCTTCCCCAAGCTGCCTCCCTCTCTCTACCCCCCGCACTTCTACCCCAACCCTCTGGCCAGTTCCCTGGGCCACCTGCCCTCGTCAGGGGCAGGGGGAGGCCCCACAGCCGCGCCCCTGCTGGCCTCGACAGGGGAGGGCCTGGGCCCCGAGCGCCCCTCGGGCCTGGCAGCGGCCCCTCGCCTGGCGCTGCCGGGGGCTGGGGGTCCAGAGGCTGCCCTTGGTGGGAAGGAGGACAGCGACTCGGAGCTGGAGATCACCGACGTCAGCGGCTGCAGCTCTGACAGCGAGGGCGATGAGGGTCTCCCGGCACCCCCCAAGGCAAAGGCGGGCAAAGGGGGGACCGGCAGCTGA</t>
  </si>
  <si>
    <t>ENSPTRT00000103661.1</t>
  </si>
  <si>
    <t>ENSPTRG00000045867</t>
  </si>
  <si>
    <t>ATGGCGAGTCAGAACACTGAACAGGAATATGAAGCCAAGCTGGCCCCATCTGTTGGTGGAGAGCCAACAAGCGGGGGCCCATCTGGTTCTTCACCTGATCCAAATCCAGATTCCAGCGAGGTTTTGGACAGGCACGAGGACCAAGCCATGAGCCAAGATCCAGGCTCCCAAGATAACTCACCACCAGAAGACCGAAACCAACGCGTGGTCAACATGGAAGACAACCACAACCTTTTTAGGCTCTTCTTCCCAAGAAAGCTTTGGACGATTGTGGAGGAAGACACATTCAAGTCTGTGAGCTGGAACGATGATGGAGACGCCGTGATCATCGACAAGGATCTCTTCCAGAGGGAGGTTCTTCAACGGAGAGGTGCAGAGAGGATCTTCAAAACAGACAGCTTGACGAGTTTCATTCGCCAGCTGAACCTCTATGGATTCTGCAAAACACGCCCAAGCAACTCTCCAGGAAACAAGAAAATGATGATCTACTGCAACTCCAATTTTCAGAGAGACAAGCCCAGGCTCCTGGAGAATATCCAGAGAAAGGATGCCCGCAGAAACACCGCTCAGCAAGCGACCCGTGTCCCAACTACAAAGAGAAAGAATCTGGTAGCTACAAGACGCTCCCTACGTATCTATCACATCAATGCCAGGAAAGCAGCAATCAAAATGTGTCAGCAGGGAGCCCCCAGTGTTCAGGGGCCCAGTGGCACCCAGTCCTTCAGGCGCTCTGGCATGTGGTCCAAGAAGAGTGCCACTAGGCATCCCCTGGGAAATGGGCCCCCTCAGGAACCAAATGGCCCAAGTTGGGAGGGCACCTCTGGGAATGTCACATTTACATCTTCGGCTACTACCTGGATGGAAGGCACAGGGATTCCTAGTAGTCTGGTTTACTCAGATAATGGTAGTGAAATGTCTTTGTACAATATCTGTTACTACGCTCTGTTGGCCTCCCTCTCAGTCATGTCTCCAAATGAGCCCTCTGACGATGAGGAGGAGTAG</t>
  </si>
  <si>
    <t>ENSPTRT00000102614.1</t>
  </si>
  <si>
    <t>ENSPTRG00000049979</t>
  </si>
  <si>
    <t>ATGAACAATAACTTCTGCCGGGCTCTGGTGGACCGGAGGCCCCTGGGGCCCCCCAGCTGCATGCATCTGGGCGTCGTGCCCCCTCCCCGGCAGGCGCCCCTGCCTCCCGCCGAGCCCCTGGGCAACGTGCCCTTCCTGCTGTACCCGGGCCCAGCCGAGCAGCCCTACTACGACGCTTACGCCGGGGTGTTCCCCTATGTGCCCTTCCCCGGCGCCTTCGGGGTCTACGAATACCCCTTCGAGCCAGCCTTCATCCAGAAGCGCAACGAGCGCGAGCGGCAGCGCGTTAAGTGCGTCAACGAGGGCTACGCGCGCCTCCGCGGCCACCTCCCCGGCGCCCTGGCAGAGAAACGACTTAGCAAGGTGGAGACACTGCGCGCCGCCATCCGCTACATCAAGTACCTGCAGGAGCTGCTGAGCTCGGCCCCAGACGGCGCGACGCCCCCTGCCGCCCGCGGCCTCCCGGGCACCGGGCCCTGCCCCGCGGCCCCCCGACCCGACCGCCCTGGCGACGGCGAGGCCCGGGCGCCCTCCTCCCTGGTACCGGAGTCATCCGAGTCCTCCTGCTTCTCCCCCTCGCCTTTCTTGGAATCGGAGGAATCCTGCCATTGA</t>
  </si>
  <si>
    <t>ENSRBIT00000018371.1</t>
  </si>
  <si>
    <t>rbieti</t>
  </si>
  <si>
    <t>ENSRBIG00000016841</t>
  </si>
  <si>
    <t>ATGTTTGACACCTCGCAGTATCCCTACAACTGCTTCAATTACGACGCCGACGACTACCCCGCCGGCAGCTCCGACGAAGACAAGAGGCTCACGCGGCCCGCGTACAGCTACATCGCCTTGATCGCCATGGCCATCCAACAGAGCCCCGCGGGGAGGGTGACCCTGTCCGGCATCTACGACTTCATCATGCGCAAGTTCCCCTATTACCGCGCCAACCAGCGCGCCTGGCAGAACTCCATCCGCCACAACCTGTCCCTCAACAGCTGCTTCGTCAAGGTGCCGCGGTCCGAGGGCCACGAGAAGGGCAAAGGCAACTACTGGACTTTCGCGGGCGGCTGCGAGTCGCTGCTGGACCTCTTCGAGAACGGCAACTACCGGCGGCGGCGACGGCGGCGCGGCCCCAAGCGCGAGGGGCTGAGGGGTCCGCGTGCGGGAGGCGCCCAAGGGCCCCCGGGTCCGCCCGAGCCGGCCGCCGGGCAAGGGTCCCTGGCCCCGGACAGCGCTGGCGAGGGCGCCCCGGGACGGGACCCCCATGCCAGCCCCGCCAGCCCCGCCCCCCCGGGGAAGGAGCAGCCTCGGGACCTCAAGTTCAGCATCGACTACATCCTGTCCTCCCCAGACCCCTTCCCCGGACTCAAGCCACCCTGCCTCGCAGAGGAGGGCAGATACGCGCGGCTGGAGAACGTGGGCCTCCACTTTTGGACAATGTGA</t>
  </si>
  <si>
    <t>ENSRBIT00000040942.1</t>
  </si>
  <si>
    <t>ENSRBIG00000032566</t>
  </si>
  <si>
    <t>ATGGACTGTAGCTGCGTCTCCGACCTTCTCTTCGCCCCGCCCGCCCTGCCGGCTCTCTGGACCCCCGGGTTTGCCTTCCCGGATTGGGCCTACAAGCCAGAGTCATCCCCTGGCTCGAGGCAGATCCAGCTGTGGCACTTTATCCTGGAGCTGCTGCAGAAGGAGGAGTACCAGGGCGTCATCGCCTGGCAGGGGGACTATGGGGAATTTGTCATCAAAGACCCTGATGAGGTGGCCCGGCTGTGGGGCATTCGCAAATGCAAGCCCCACATGAATTACGACAAGCTGAGCCGGGCCCTGCGTTACTACTACAACAAGCGGATTCTCCACAAGACCAAAGGGAAGAGGTTCACCTACAAGTTCAACTTCAGCAAAGTTGTGCTTGTCAATTACCCGCTGCTGGACATGGCGGCAGCTGCCACCGGCTCCCCACTCTTGCTGACCCCCAGTCCCTTCGGGGGGGCCCCAGGGCCAGATGCTCCTCCCCTCACCCCTGAGACCCTGCAAACCCTGTTCTCTGCACCACGCCTGGGAGAGCCAGGGACCCGGACACCCCTGTTCACCTCCGAGACAGATAAACTGCGTCTGGACAGCCCTTTCCCGTTCCTGGGCTCTGGTGCCACCAGCTATTCCAAGCCCCCTGGCCTGCTGGGTCCTTATGGCCGCGCCTTCCCCGAGTACCCCTGGAACTTTAACCCGTACCTCACGGGCCCCTTCCCCAAGCTGCCTCCCTCTCTCTACCCCCCGCACTTCTACCCCAACCCTCTGGCCAGTTCCCTGAGCCACCTGCCCTCGGCAGGGGCAGGGGGAGGCCCCACAGCCGCGCCTCTGCTGGCCTCGACAGGGGAGGGCCTGGGCCCCGAGCGCCCCTCGGGCCTGGCAGCGGCCCCTCGCCTGGCACTGCCGGGGGCTGGGGGTCCAGAGGCTGCCCTTGGTGGGAAGGAGGACAGCGACTCGGAGCTGGAGATCACCGACGTCAGTGGCTGCAGCTCTGACAGCGAGGGCGATGAGGCTCTCCCGGTGCCCCCCAAGGCAAAGGCAGGCAAAGGGGGGACTGGCAGCTGA</t>
  </si>
  <si>
    <t>ENSRBIT00000031684.1</t>
  </si>
  <si>
    <t>ENSRBIG00000027943</t>
  </si>
  <si>
    <t>ATGGCGAGTCAGAACACCGAACAGGAATACAAAGACAAGCTGGCCCCGTCTGTTGGTGGAGAGCCAACAAGCGGGGACCCATTTAGTTCTTCACCTGATCCAAATCCAGATTCCAGCGAGGTTTTGGACAGACACAAGGACCAAGTTGTGAGCCAAGATCCAGGCTCCCAAGATAACTCACCACCAGAAGACCGAAACCAATGCGTGGTCAACACGGAAGACAACCACAACCTTTTAGGCCTTTGGATGATGGTGGAAGAAGACACATTCAAGTCTAAGGATCTCTTTGCAGAGGGAAATCTTCGAAACAGACAACGCTTGAAGAGTTTCATTCACCAACTGAACCTCTATGGATTCTGCAAAACACGCCCAAGGATCTACCACAACTCCAATTTTCAGAGAGACAAGCCCAGGCTCCTGGAGAATATCCAGAGAAAAGATGACCTCAGAAGCACGGCTCAGCAAGCAACCTATGTCCCAACTCCAAAGAGAAAGAAGCTGGTAGCTACAAGACGCTCCCTACGTATCTATCACATCAATGCCAAGAAAGAAGCCATCAAAATGTGTCAGCGGAGAGCCCCCATTGTTCAGGGACCCAGTGGCAGTCAGTCCTTCATGTTCTCTGGCATGTGGTCCAAGAACAGTATCACTGGGCATCCCCTGGGAAATAGGCCCCCTCAGGAACCAAATGGCCCAAGATGGGAGGGCACCTCTGGGAATGCCACATTTGCATCTTCGGCTACTGCCTGGATGGAAGGCATAGGGCAAGTGCCTAGTAGCCCGGTTTACTCAGATAATGGTAGTGTATTGTCTTTGTACAATATCTGTTACTCCATTCTGTTGGCCACCCTCTCAGTCATGTCTCCAAATGAGCCCTCTGACAATGACGAGGAG</t>
  </si>
  <si>
    <t>ENSRBIT00000052300.1</t>
  </si>
  <si>
    <t>ENSRBIG00000038059</t>
  </si>
  <si>
    <t>ATGAACAATAACTTCTGCCGGGCTCTGGTGGACCGGAGGCCCCTGGGGCCCCCCAGCTGCATGCAGCTGGGCGTCGTGCCCCCTCCCCGGCAGGCGCCCCTGCCTCCCGCCGAGCCCCTGGGCAACGTGCCCTTCCTGCTGTACCCGGGCCCAGCCGAGCAGCCCTACTACGACGCTTACGCCGGGGTGTTCCCCTATGTGCCCTTCCCCGGCGCCTTCGGGGTCTACGAATACCCCTTCGAGCCAGCCTTCATCCAGAAGCGCAACGAGCGCGAGCGGCAGCGCGTTAAGTGCGTCAACGAGGGCTACGCGCGCCTCCGCGGCCACCTCCCCGGCGCCCTGGCAGAGAAACGACTTAGCAAGGTGGAGACACTGCGCGCCGCCATCCGCTACATCAAGTACCTGCAGGAGCTGCTGAGCTCGGCCCCAGACGGCGCGACGCCCCCTGCCGCCCGCGGCCTCCCGGGCACCGGGCCCTGCCCCGCGCCGCCCGCCGCCCCCCGACCCGACCGCCCTGGCGACGGCGAGGCCCGGGCGCCCTCCTCCCTGTTACCGGAGTCATCCGAGTCCTCCTGCTTCTCCCCCTCGCCTTTCTTGGAATCGGAGGAATCCTGCCATTGA</t>
  </si>
  <si>
    <t>ENSRROT00000026623.1</t>
  </si>
  <si>
    <t>rroxellana</t>
  </si>
  <si>
    <t>ENSRROG00000023978</t>
  </si>
  <si>
    <t>ATGTTTGACCCCTCGCAGTATCCCTACAACTGCTTCAATTACGACGCCGACGACTACCCCGCCGGCAGCTCCGACGAAGACAAGAGGCTCACGCGGCCCGCGTACAGCTACATCGCCTTGATCGCCATGGCCATCCAACAGAGCCCCGCGGGGAGGGTGACCCTGTCCGGCATCTACGACTTCATCATGCGCAAGTTCCCCTATTACCGCGCCAACCAGCGCGCCTGGCAGAACTCCATCCGCCACAACCTGTCCCTCAACAGCTGCTTCGTCAAGGTGCCGCGGTCCGAGGGCCACGAGAAGGGCAAAGGCAACTACTGGACTTTCGCGGGCGGCTGCGAGTCGCTGCTGGACCTCTTCGAGAACGGCAACTACCGGCGGCGGCGACGGCGGCGCGGCCCCAAGCGCGAGGGGCTGAGGGGTCCGCGTGCGGGAGGCGCCCAAGGGCCCCCGGGTCCGCCCGAGCCGGCCGCCGGGCAAGGGTCCCTGGCCCCGGACAGCGCTGGCGAGGGCGCCCCGGGACGGGACCCCCCCGCCAGCCCCGCCCCCCCGGGGAAGGAGCAGCCTCGGGACCTCAAGTTCAGCATCGACTACATCCTGTCCTCCCCAGACCCCTTCCCCGGACTCAAGCCACCCTGCCTCGCAGAGGAGGGCAGATACGCGCGGCTGGAGAACGTGGGCCTCCACTTTTGGACAATGTGA</t>
  </si>
  <si>
    <t>ENSRROT00000049175.1</t>
  </si>
  <si>
    <t>ENSRROG00000036249</t>
  </si>
  <si>
    <t>ATGGACTGTAGCTGCGTCTCCGACCTTCTCTTCGCCCCGCCCGCCCTGCCGGCTCTCTGGACCCCCGGGTTTGCCTTCCCGGATTGGGCCTACAAGCCAGAGTCATCCCCTGGCTCGAGGCAGATCCAGCTGTGGCACTTTATCCTGGAGCTGCTGCAGAAGGAGGAGTACCAGGGCGTCATCGCCTGGCAGGGGGACTACGGGGAATTTGTCATCAAAGACCCTGATGAGGTGGCCCGGCTGTGGGGCATTCGCAAATGCAAGCCCCACATGAATTACGACAAGCTGAGCCGGGCCCTGCGTTACTACTACAACAAGCGGATTCTCCACAAGACCAAAGGGAAGAGGTTCACCTACAAGTTCAACTTCAGCAAAGTTGTGCTTGTCAATTACCCGCTGCTGGACATGGCGGCAGCTGCCACCGGCTCCCCACTCTTGCTGACCCCCAGTCCCTTCGGGGGGGCCCCAGGGCCAGATGCTCCTCCCCTCACCCCTGAGACCCTGCAAACCCTGTTCTCTGCACCACGCCTGGGAGAGCCAGGGACCCGGACACCCCTGTTCACCTCCGAGACAGATAAACTGCGTCTGGACAGCCCTTTCCCGTTCCTGGGCTCTGGTGCCACCAGCTATTCCAAGCCCCCTGGCCTGCTGGGTCCTTATGGCCGCGCCTTCCCCGAGTACCCCTGGAACTTTAACCCGTACCTCACGGGCCCCTTCCCCAAGCTGCCTCCCTCTCTCTACCCCCCGCACTTCTACCCCAACCCTCTGGCCAGTTCCCTGAGCCACCTGCCCTCGGCAGGGGCAGGGGGAGGCCCCACAGCCGCGCCTCTGCTGGCCTCGACAGGGGAGGGCCTGGGCCCCGAGCGCCCCTCGGGCCTGGCAGCGGCCCCTCGCCTGGCACTGCCGGGGGCTGGGGGTCCAGAGGCTGCCCTTGGTGGGAAGGAGGACAGCGACTCGGAGCTGGAGATCACCGACGTCAGTGGCTGCAGCTCTGACAGCGAGGGCGATGAGGCTCTCCCGGTGCCCCCCAAGGCAAAGGCAGGCAAAGGGGGGACTGGCAGCTGA</t>
  </si>
  <si>
    <t>ENSRROT00000067882.1</t>
  </si>
  <si>
    <t>ENSRROG00000044745</t>
  </si>
  <si>
    <t>ATGTTTGACAGCTCGCAGTATCCCTACAACTGCTTCAATGACGACGCCGACGGCTACCCCGCCGGCAGCTCCGACGAGGACCAGCGGCTCACGCGGCCCGCGTACAGCTACATCGCCTTGATCGCCATGGCCATTCAGCAGAGCCCCGCGGGCAGGGTGACCCTGTCCGGTATCTACGACTTCATCATGCGCAAGTTCCCCTATTACCGCGCCAACCAGCGCGCCTGGCAGAACTCCATCCGTCACAACCTGTCCCTCAACAGCTGCTTCGTCAAGGTGCCGCGGACCGAGGGCCACGAGAAGGGCAAAGGCAATTACTGGACGTTCGCGGGTGGCTGCGAGTCGCTGCTGGACCTCTTCGAGAACGGCAACTACCGGCGGCGGCGCCGGCGGCGCGGCCCCAAGCGCGAGGGAACGAGAGGCCCGTGCGCGGGGGCCGCACAGGGGACCCCGGGTCCGACCGAGCTGTCCACAGCGCAGGGGCCCCTGGCTGCGGACAGCGCTGGTGAGGGCACCCAGGGTCGCGAGCCCCCCGCCAGCCCCACTACCCCGGGGAAGGAGCAGCCCCGGGACCTCAAGTTCAGCATCGACTACATCCTCTCCTCCCCAGACCCCTTTCCAGGGTTCAAGCCGCCCGGTTTTGCACAGGAGGGCAGATACCCACGGCTGGAGAACGTGGGCCTCCACTTTTGGACAATGTGA</t>
  </si>
  <si>
    <t>ENSSBOT00000005620.1</t>
  </si>
  <si>
    <t>sbboliviensis</t>
  </si>
  <si>
    <t>ENSSBOG00000005088</t>
  </si>
  <si>
    <t>ATGGACTGTAGCTGCGTCTCCGACCTTCTCTTCGCCCCGCCCGCCCTGCCGGCTCTCTGGACCCCCGGGTTTGCCTTCCCGGATTGGGCCTACAAGCCAGAGTCGTCCCCTGGCTCGAGGCAGATTCAGCTGTGGCACTTTATCCTGGAGCTGCTGCAGAAGGAGGAGTACCAGGGCGTCATTGCCTGGCAGGGGGACTACGGGGAATTCGTCATCAAGGACCCCGACGAGGTGGCCCGGCTGTGGGGCATTCGCAAATGCAAGCCCCACATGAATTATGACAAGCTGAGCCGGGCCCTGCGTTACTACTATAACAAGCGGATTCTTCACAAGACCAAAGGGAAGAGGTTCACCTACAAGTTCAACTTTAGCAAAGTCGTGCTTGTCAATTACCCGCTGCTGGACGTGGCGGCAGCTGCCACCGGCTCCCCACTCTTGCTGACCCCCAGTCCCTTTGGGGGGGCCCCAGGGCCAGATGCTCCTCCCCTCACCCCTGAGACCCTGCAGACCCTGTTCTCTGCCCCACGCCTGGGAGAGCCAGGGACCCGGACACCCCTGTTCACCTCTGAGACAGATAAACTGCGTTTGGACAGCCCTTTCCCATTCCTGGGCTCTGGTGCCACCGGCTATTCCAAGCCCCCTGGCCTGCTGGGTCCTTATGGCCGCGCCTTCCCTGAGTACCCCTGGAACTTTAACCCGTACCTCACGGGCCCCTTCCCCAAGCTGCCTCCCTCTCTTTACCCCCCGCACTTCTATCCCAACCCTCTGGCCAGTTCCCTGGGCCACCTGCCCTCACCAGGGGCAGGGGGAGGCCCCACAGCCACGCCCCTGCTGGCCTCGACAGGGGAGGGCCTGGGCCCTGAGCGCCCCTCAGGCCTGGCAGCGGCCCCCCGCTTGGCACTGCCAGGGGCTGGGGGTCCAGAGGCTGCCCTTGGTGGGAAGGAGGACAGCGACTCGGAGCTGGAGATCACCGACGTCAGCGGCTGCAGCTCTGACAGTGAGGGCGATGAGGGCCTCCCAGTGCCCCCCAAGGCAAAGGCGGGCAAAGCGGGGACCGGCAGCTGA</t>
  </si>
  <si>
    <t>ENSSBOT00000041376.1</t>
  </si>
  <si>
    <t>ENSSBOG00000028753</t>
  </si>
  <si>
    <t>ATGAACAATAACTTCTGCCGGGCTCTGGTGGACCGGAGGCCCCTGGGGCCCCCCAGCTGCATGCAGCTGGGCGTCGTGCCCCCTCCCCGGCAGGCGCCCCTGCCTCCCGCCGAGCCCCTAGGCAACGTGCCCTTCCTGCTGTACTCGGGCCCAGCCGAGCAGCCCTACTACGACGCCTACGCGGGGGTGTTCCCCTATGTGCCGTTCCCCGGTGCCTTCGGGGTCTACGAATACCCCTTCGAGCCAGCCTTCATCCAGAAGCGCAACGAGCGCGAGCGGCAGCGCGTTAAGTGCGTCAACGAGGGCTACGCGCGCCTCCGCGGCCACCTCCCCGGCGCCCTGGCAGAGAAACGACTTAGCAAGGTGGAGACGCTGCGCGCCGCCATCCGCTACATCAAGTACCTGCAGGAGCTGCTGAGCTCGGCCCCAGACGGCGCGACGCCCCCCGCCGCCCGCGGCCTCCCGGGCACCGGGCCCTGCCCCGCGCCGCCCGCCGCCCCCCGGCCCGACCGCCCTGGCGACTGCGAGGCCCGGGCGCCCTCCTCCCTGGTACCGGAGTCATCCGAGTCCTCCTGCTTCTCCCCCTCGCCTTTCTTGGAATCGGAGGAATCCTGCCATTGA</t>
  </si>
  <si>
    <t>ENSTGET00000032261.1</t>
  </si>
  <si>
    <t>tgelada</t>
  </si>
  <si>
    <t>ENSTGEG00000021840</t>
  </si>
  <si>
    <t>ATGGACTGTAGCTGCATCTCCGACCTTCTCTTCGCCCCGCCCGCCCTGCCGGCTCTCTGGACCCCCGGGTTTGCCTTCCCTGATTGGGCCTACAAGCCAGAGTCATCCCCTGGCTCCAGGCAGATCCAGCTGTGGCACTTTATCCTGGAGCTGCTGCAGAAGGAGGAGTACCAGGGCGTCATCGCCTGGCAGGGGGACTACGGGGAATTTGTCATCAAAGACCCTGACGAGGTGGCCCGGCTGTGGGGCATTCGCAAATGCAAGCCCCACATGAATTACGACAAGCTGAGCCGGGCCCTGCGTTACTACTACAACAAGCGGATTCTCCACAAGACCAAAGGGAAGAGGTTCACCTACAAGTTCAACTTCAGCAAAGTTGTGCTTGTCAATTACCCGCTGCTGGACATGGCGGCAGCTGCCACCGGCTCCCCACTCTTGCTGACCCCCAGTCCCTTCGGGGGGGCCCCAGGGCCAGATGCTCCTCCCCTCACCCCTGAGACCCTGCAAACCCTGTTCTCTGCCCCACGCCTGGGAGAGCCAGGGACCCGAACACCCCTGTTCACCTCCGAGACAGATAAACTGCGTCTGGACAGCCCTTTCCCGTTCCTGGGCTCTGGTGCCACCAGCTATTCCAAGCCCCCTGGCCTGCTGGGTCCTTATGGCCGCGCCTTCCCTGAGTACCCCTGGAACTTTAACCCGTACCTCACGGGCCCCTTCCCCAAGCTGCCTCCCTCTCTCTACCCCCCGCACTTCTACCCCAACCCTCTGGCCAGTTCCCTGAGCCACCTGCCCTCGGCAGGGGCAGGGGGAGGCCCCACAGCCGTGCCCCTGCTGGCCTCGACAGGGGAGGGCCTGGGCCCCGAGCGCCCCTCGGGCCTGGCAGCGGCCCCTCGCCTGGCACTGCCGGGGGCTGGGGGTCCAGAGGCTGCCCTTGGTGGGAAGGAGGACAGCGACTCGGAGCTGGAGATTACCGACGTCAGCGGCTGCAGCTCTGACAGCGAGGGCGATGAGGGTCTCCTGGTGCCCCCCAAGGCAAAGGCAGGCAAAGGGGGGACTGGCAGCTGA</t>
  </si>
  <si>
    <t>ENSTGET00000032155.1</t>
  </si>
  <si>
    <t>ENSTGEG00000021760</t>
  </si>
  <si>
    <t>ATGGCGAGTCAGAACACCGAACAGGAATATGAAGACAAGCTGGCCCCATCTGTTGGTGGAGAGCCAACAAGCGGGGACCCATTTAGTTCTTCACCTGATCCAAATCCAGATTCCAGCGAGGTTTTGGACAGACACGAGGACCACGCCGTGAGCCAAGATCCAGGCTCCCAAGATAACTCACCACCAGAAGACCGAAACCAATGCGTGGTCAACACGGAAGACAACCAGAACCTTTTTAGGCTCTCCTTCCCAAGAAAGCTTTGGATGATCGTGGAGGAAGAAACATTCAAGTCTGTGAGCTGGAACGATGATGGAGACGCCGTGATCATCGAGAAGGATCTCTTCCAGAGGGAAGTTCTTCAACGGAGAGGTGCAGAGAGGATCTTCGAAACAGACAGCTTGAAGAGTTTCATTCGCCAACTGAACCTCTATGGATTCTGCAAAACACGCCCAAGCAACTCTCCAGGAAACAAGAAAATGATGATCTACCACAACTCCAATTTTCAGAGAGACAAGCCCAGGCTCCTGGAGAATATCCAGAGAAAAGATGACCTCAGAAACACGGCTCAGCAAGCAACCTGTGTCCCAACTCCAAAGAGAAAGAAGCTGGTAGCTACAAGACGCTCCCTACGTATCCATCACATCAATGCCAAGAAAGAAGCCATCAAAATGTGTCAGCGGGGAGCCCCCAATGTTCAGGGACCCAGTGGCACTCAGTCCTTCATGTTCTCTGGCATGTGGTCCAAGAACAGTATCACTGGGCATCCCCTGGGAAACAGGCCCCCTCAGGAACCAAATGGCCCAAGTTGGGAGGGCACCTCTGGGAATGTCACATTTGCATCTTCGGCTACTGCCTGGATGGAAGGCATAGGGCAAGTGCCTAGTAGCCCGGTTTACTCAGATAATGGTAGTGTATTGTCTTTGTGCAATATCTGTTACTATCTGTTGGCCACCCTCTCAGTCATGTCTCCAAATGAGCCCTCTGACAATGACGAGGAGCAG</t>
  </si>
  <si>
    <t>ENSTGET00000010482.1</t>
  </si>
  <si>
    <t>ENSTGEG00000007127</t>
  </si>
  <si>
    <t>ATGGCCGAGGCGGCTGCGCCTTCGGACTGGTATATGCAGACTGACCTCCAGGGAGAGGCCCAGATCCGATCTGCAGAGGTCTCCCTTCTGGCTATCGTGGCTGCTATTCAGGTGGTGGAGAAGAAGATGGAACCCCAGGCTGCCTGGCTACAGAGCCTGGAGGGACGCACACGGACAGCCGAGGAGAAGCTGGCTGACTGCGAGAAGGTGGCTGGCAAGTGGGCCATGTTGGGGACTCTGCTGCAGGAGTACGGGCTGCTGCAGAGGCAGCTGGAGAACGTGCTGTGCAACAGAAACTTCTGGATCCTGTGGCTGCCCCCAGGCAGCAAGGGGGAGGCCCCCAAGGTGCCCGTGACTCCTGAAGACACGGTCGGGTATTTCTCAGAGCAGCAGGGTGGCGGCCTGGAGGACTCACAGAAGGAGCTCTACAAACGTGTTGTGAAGGGGAGCTGCGAGACCCTGAGCTCCCTGGGTAAGAGGCTGCCTGTGGCAGGGAGGCCTCACTCGCTGTACCCTTCTGTGTCCCTTCCCTGCAGAGACCTGTCTGAGCTGCAAAGAGGAGTCTGGAGGGAGGGTCCGAGGGACACAAGCCAGCCTGGGCTGCTGGAGGGGGGGCCTGGCAAGGAGAGCTCTCGGGGAAGCACCTGTGGGGGTCTGCTTCCTGACCCCAGGGAGCGAGAGGTGGCCTTCCTCCCTCCAGGCCCTCCAAGCCAGGCTGAGCCAGCTGCTAGGGGCATGGAGCAGTGCCCACCTTGCGCCCAGTGGGGCCAGAGCTTCGGCTGGAAGGAGCTCAGCCCGCAGCAGGAGTGCGCGCATCATGCCCCACGGCCTTTCGCTAGTGCTCAGTGTCCGAAGAGCTTTCCGCACTGGGCCACCCCCACCAGCCACCACCAGGCGCATGTGGCCCAGCGCACCTACACCGGCGCCAGATGCAGTAAGACCTTTGTCCGCCAGTCGACGCTCACACCCACTACCCACCGGCACACACACATCAGTGAGAAGCCCTTCCAGTGTGCGCAGTGCGACAAGCGCTTCACGCACCTGGCCAACCTGACCGTGCACCAGAGGATGCACTCGGGCGAGCGCGCCTTCCAGTGCGCCCAGTGCGGCAGGCGATTTGCGCAGAAGCCCGGCTTCCTGCGCCATCTGTGCGGCCACTCGCAGGAGAAGCGCTATCCTTGCAGCCGGTGTGGCGAGAGCTTTACCTGTCCCTCCTGGCTTATGTGTCACCAGGACAGCCATGCTGGTCATGCTTCTCCACCTTGCCTGGTTTGTGAGAGGGACTCCCCGATCGACGAGCCGCCCACGGGCCTCAGGGATGCAGTGCGGGGGAGCGCCACTAGTGATCCTTCTGCCGCATTCAGATTTGAGGGCACCGGTACAGAGCTGAGCCTCAGGAGGTGCCCTGGGGACAGGCAGCGGAGCAGTGGTGATCAGGAAGGTGTTGCGGGGAGTCCCTTGGACAGTTCTTTTTCTCGTGTGAAGATGGAGAATGTGGGTAGCACCCAGAGAGCTCCCTAA</t>
  </si>
  <si>
    <t>ENSTGET00000003983.1</t>
  </si>
  <si>
    <t>ENSTGEG00000002770</t>
  </si>
  <si>
    <t>ATGGCCGAGGCGGCTGCGCCTTCGGACTGGTATATGCAGACTGACCTCCAGGGAGAGGCCCAGATCCGATCTGCAGAGGTCTCCCTTCTGGCTATCGTGGCTGCTATTCAGGTGGTGGAGAAGAAGATGGAACCCCAGGCTGCCTGGCTACAGAGCCTGGAGGGACGCACACGGACAGCCGAGGAGAAGCTGGCTGACTGCGAGAAGGTGGCTGGCAAGTGGGCCATGTTGGGGACTCTGCTGCAGGAGTACGGGCTGCTGCAGAGGCAGCTGGAGAACGTGCTGTGCAACAGAAACTTCTGGATCCTGTGGCTGCCCCCAGGCAGCAAGGGGGAGGCCCCCAAGGTGCCCGTGACTCCTGAAGACACGGTCGGGTATTTCTCAGAGCAGCAGGGTGGCGGCCTGGAGGACTCACAGAAGGAGCTCTACAAACGTGTTGTGAAGGGGAGCTGCGAGACCCTGAGCTCCCTGGGTAAGAGGCTGCCTGTGGCAGGGAGGCCTCACTCGCTGTACCCTTCTGTGTCCCTTCCCTGCAGAGACCTGTCTGAGCTGCAAAGAGGAGTCTGGAGGGAGGGTCCGAGGGACACAAGCCAGCCTGGGCTGCTGGAGGGGGGGCCTGGCAAGGAGAGCTCTCGGGGAAGCACCTGTGGGGGTCTGCTTCCTGACCCCAGGGAGCGAGAGGTGGCCTTCCTCCCTCCAGGCCCTCCAAGCCAGGCTGAGCCAGCTGCTAGGGGCATGGAGCAGTGCCCACCTTGCGCCCAGTGGGGCCAGAGCTTCGGCTGGAAGGAGCTCAGCCCGCAGCAGGAGTGCGCGCATCATGCCCCACGGCCTTTCGCTAGTGCTCAGTGTCCGAAGAGCTTTCCGCACTGGGCCACCCCCACCAGCCACCACCAGGCGCATGTGGCCCAGCGCACCTACACCGGCGCCAGATGCAGTAAGACCTTTGTCCGCCAGTCGACGCTCACACCCACTACCGCACGCACATCGGGGAGAAGCCCTACGAGTGCGCCGAGTGCGCCAAGGTCTTCGGCGGCCGGCGGCCTGTCCACGCTGCTGGAGCACCGGCACACACACATCAGTGAGAAGCCCTTCCAGTGTGCGCAGTGCGACAAGCGCTTCACGCACCTGGCCAACCTGACCGTGCACCAGAGGATGCACTCGGGCGAGCGCGCCTTCCAGTGCGCCCAGTGCGGCAGGCGATTTGCGCAGAAGCCCGGCTTCCTGCGCCATCTGTGCGGCCACTCGCAGGAGAAGCGCTATCCTTGCAGCCGGTGTGGCGAGAGCTTTACCTGTCCCTCCTGGCTTATGTGTCACCAGGACAGCCATGCTGGTCATGCTTCTCCACCTTGCCTGGTTTGTGAGAGGGACTCCCCGATCGACGAGCCGCCCACGGGCCTCAGGGATGCAGTGCGGGGGAGCGCCACTAGTGATCCTTCTGCCGCATTCAGATTTGAGGGCACCGGTACAGAGCTGAGCCTCAGGAGGTGCCCTGGGGACAGGCAGCGGAGCAGTGGTGATCAGGAAGGTGTTGCGGGGAGTCCCTTGGACAGTTCTTTTTCTCGTGTGAAGATGGAGAATGTGGGTAGCACCCAGAGAGCTCCCTAA</t>
  </si>
  <si>
    <t>ENSTGET00000003977.1</t>
  </si>
  <si>
    <t>NNNNNNNNNNNNNNNNNNNNNNNNNNNNNNNNNNNNNNNNNNNNNNNNNNNNNNNNNNNNNNNNNNNGGTTTGCCTTCCCGGATTGGGCCTACAAGCCGGAGTCGTCCCCTGGCTCGAGGCAGATCCAGCTGTGGCACTTTATCCTGGAGCTGCTGCAGAAGGAGGAGTACCAGGGTGTCATCGCCTGGCAGGGGGACTATGGGGAATTCGTCATCAAGGACCCAGATGAGGTGGCCCGGCTCTGGGGCATCCGCAAGTGCAAGCCCCACATGAACTACGACAAACTGAGCCGGGCCCTGCGTTACTACTACAACAAGCGGATTCTCCACAAGACCAAAGGCAAGAGGTTCACCTACAAGTTCAACTTCAGCAAAGTCGTGCTTGTCAATTACCCACTGTTGGATGTGGCGGCAGCTGCCACTGGTTCCCCACTCTTGCTGACCCCCAGCCCCTTTGGGGGGGCCCCTGGGCCAGACGCTCCTCCTCTCACCCCTGAGACCCTACAGACCCTGTTCTCTGCCCCACGCCTGGGAGAGCCAGGGGCCCGGACGCCCCTGTTTACTCCTGAGACGGACAAACTGCGACTGGACAGCTCTTTCCCATTCCTGGGCTCTGGTGCCACCGGCTATTCCAAGCCCTCCGGCCTGCTGGGTCCTTATGGTCGCGCCTTCCCTGAGTACCCCTGGAACTTTAACCCGTACCTCACGGGTCCCTTCCCCAAGCTGCCGCCTTCTCTCTACCCCCCACACTTCTACCCAAACCCTCTGGCCAGTTCCCTGGGCCATCTGCCCTCGGCAGGGGCAGGGGGAGGCCCCACAGCTGCGCCCCTGCTGGCTTCAACAGGGGAGGTCCTGGGCCCCGAGCGTCCTGCTGGCCTGGCAGCAGCCCCCCGCCTGGCACTTCCGGGGGCTGGGGGTGCAGAGGCTGCGCTGGGTGGGAAGGAGGACAGCGACTCGGAGCTGGAGATTACCGACGTCAGTGGCTGCAGCTCTGACAGTGAGGGTGATGAGGGCCTCCCGGTGCCCCCCAAGGCCAAGGCGGGCAAAGGGGGGACCGGAAGCTGA</t>
  </si>
  <si>
    <t>ENSTSYT00000036626.1</t>
  </si>
  <si>
    <t>csyrichta</t>
  </si>
  <si>
    <t>ENSTSYG00000025671</t>
  </si>
  <si>
    <t>Otolemur garnetti</t>
  </si>
  <si>
    <t>Ogar</t>
  </si>
  <si>
    <t>Prolemur simus</t>
  </si>
  <si>
    <t>Psim</t>
  </si>
  <si>
    <t>Propithecus coquereli</t>
  </si>
  <si>
    <t>Pcoq</t>
  </si>
  <si>
    <t>Microcebus murinus</t>
  </si>
  <si>
    <t>Mmur</t>
  </si>
  <si>
    <t>Tarsius syrichta</t>
  </si>
  <si>
    <t>Tsyr</t>
  </si>
  <si>
    <t>Saimiri boliviensis</t>
  </si>
  <si>
    <t>Sbbo</t>
  </si>
  <si>
    <t>Cebus capucinus</t>
  </si>
  <si>
    <t>Ccap</t>
  </si>
  <si>
    <t>Callithrix jacchus</t>
  </si>
  <si>
    <t>Cjac</t>
  </si>
  <si>
    <t>Aotus nancymaae</t>
  </si>
  <si>
    <t>Anan</t>
  </si>
  <si>
    <t>Pongo abelii</t>
  </si>
  <si>
    <t>Ppyg</t>
  </si>
  <si>
    <t>Gorilla gorilla</t>
  </si>
  <si>
    <t>Ggor</t>
  </si>
  <si>
    <t>Pan troglodytes</t>
  </si>
  <si>
    <t>Ptro</t>
  </si>
  <si>
    <t>Pan paniscus</t>
  </si>
  <si>
    <t>Ppan</t>
  </si>
  <si>
    <t>Homo sapiens</t>
  </si>
  <si>
    <t>Hsap</t>
  </si>
  <si>
    <t>Nomascus leucogenys</t>
  </si>
  <si>
    <t>Nleu</t>
  </si>
  <si>
    <t>Rhinopithecus bieti</t>
  </si>
  <si>
    <t>Rbie</t>
  </si>
  <si>
    <t>Rhinopithecus roxellana</t>
  </si>
  <si>
    <t>Rrox</t>
  </si>
  <si>
    <t>Piliocolobus tephrosceles</t>
  </si>
  <si>
    <t>Ptep</t>
  </si>
  <si>
    <t>Capa</t>
  </si>
  <si>
    <t>Macaca mulatta</t>
  </si>
  <si>
    <t>Mmul</t>
  </si>
  <si>
    <t>Macaca fascicularis</t>
  </si>
  <si>
    <t>Mfas</t>
  </si>
  <si>
    <t>Macaca nemestrina</t>
  </si>
  <si>
    <t>Mnem</t>
  </si>
  <si>
    <t>Papio anubis</t>
  </si>
  <si>
    <t>Panu</t>
  </si>
  <si>
    <t>Theropithecus gelada</t>
  </si>
  <si>
    <t>Tgel</t>
  </si>
  <si>
    <t>Mandrillus leucophaeus</t>
  </si>
  <si>
    <t>Mleu</t>
  </si>
  <si>
    <t>Cercocebus atys</t>
  </si>
  <si>
    <t>Caty</t>
  </si>
  <si>
    <t>Chlorocebus sabaeus</t>
  </si>
  <si>
    <t>Csab</t>
  </si>
  <si>
    <t>Abbreviation</t>
  </si>
  <si>
    <t>Ensembl species name</t>
  </si>
  <si>
    <t>Zoological species name</t>
  </si>
  <si>
    <t>aotNan</t>
  </si>
  <si>
    <t>NCBI Abbr.</t>
  </si>
  <si>
    <t>calJac</t>
  </si>
  <si>
    <t>carSyr</t>
  </si>
  <si>
    <t>chlSab</t>
  </si>
  <si>
    <t>homSap</t>
  </si>
  <si>
    <t>Lemur catta</t>
  </si>
  <si>
    <t>lemCat</t>
  </si>
  <si>
    <t>macFas</t>
  </si>
  <si>
    <t>macMul</t>
  </si>
  <si>
    <t>macNem</t>
  </si>
  <si>
    <t>manLeu</t>
  </si>
  <si>
    <t>micMur</t>
  </si>
  <si>
    <t>nomLeu</t>
  </si>
  <si>
    <t>otoGar</t>
  </si>
  <si>
    <t>panPan</t>
  </si>
  <si>
    <t>panTro</t>
  </si>
  <si>
    <t>papAnu</t>
  </si>
  <si>
    <t>pilTep</t>
  </si>
  <si>
    <t>ponAbe</t>
  </si>
  <si>
    <t>rhiBie</t>
  </si>
  <si>
    <t>rhiRox</t>
  </si>
  <si>
    <t>theGel</t>
  </si>
  <si>
    <t>traFra</t>
  </si>
  <si>
    <t>Trachypithecus francoisi</t>
  </si>
  <si>
    <t>ateGeo</t>
  </si>
  <si>
    <t>Ateles geoffroyi</t>
  </si>
  <si>
    <t>lagLag</t>
  </si>
  <si>
    <t>Lagothrix lagotricha</t>
  </si>
  <si>
    <t>ponPyg</t>
  </si>
  <si>
    <t>cebCap</t>
  </si>
  <si>
    <t>NCBI name</t>
  </si>
  <si>
    <t xml:space="preserve"> </t>
  </si>
  <si>
    <t>Hominoids</t>
  </si>
  <si>
    <t>New World Monkey</t>
  </si>
  <si>
    <t>Prosimians &amp; Tarsiers</t>
  </si>
  <si>
    <t>Colobus angolensis palliatus</t>
  </si>
  <si>
    <t>Old World Monkey</t>
  </si>
  <si>
    <t>Old World monkey</t>
  </si>
  <si>
    <t>Family</t>
  </si>
  <si>
    <t>Species</t>
  </si>
  <si>
    <t>ASCL5_sequences_filtered_longestORFs_mafft_mincov_prank.phylip_phyml_tree.txt</t>
  </si>
  <si>
    <t>['ASCL5']</t>
  </si>
  <si>
    <t>gorGorGor</t>
  </si>
  <si>
    <t>saiBolBol</t>
  </si>
  <si>
    <t>colAngPal</t>
  </si>
  <si>
    <t>ERFL_sequences_filtered_longestORFs_mafft_mincov_prank_clustiso.phylip_phyml_tree.txt</t>
  </si>
  <si>
    <t>['ERFL']</t>
  </si>
  <si>
    <t>['LOC105507874']</t>
  </si>
  <si>
    <t>['LOC105495277']</t>
  </si>
  <si>
    <t>['LOC722195']</t>
  </si>
  <si>
    <t>['LOC105542543']</t>
  </si>
  <si>
    <t>['LOC112611967']</t>
  </si>
  <si>
    <t>['LOC103273608']</t>
  </si>
  <si>
    <t>['LOC105867990']</t>
  </si>
  <si>
    <t>['LOC105723390']</t>
  </si>
  <si>
    <t>['ERFL', 'ERFL']</t>
  </si>
  <si>
    <t>FOXL3_sequences_filtered_longestORFs_mafft_mincov_prank_clustiso.phylip_phyml_tree.txt</t>
  </si>
  <si>
    <t>['LOC100962385']</t>
  </si>
  <si>
    <t>['LOC105868272']</t>
  </si>
  <si>
    <t>['FOXL3']</t>
  </si>
  <si>
    <t>['LOC108542469']</t>
  </si>
  <si>
    <t>['LOC104664932']</t>
  </si>
  <si>
    <t>['LOC112621589']</t>
  </si>
  <si>
    <t>['LOC100997057']</t>
  </si>
  <si>
    <t>['LOC702793']</t>
  </si>
  <si>
    <t>['LOC105483432']</t>
  </si>
  <si>
    <t>['LOC101137760']</t>
  </si>
  <si>
    <t>['FOXL3', 'FOXL3']</t>
  </si>
  <si>
    <t>HSFX3_sequences_filtered_longestORFs_mafft_mincov_prank.phylip_phyml_tree.txt</t>
  </si>
  <si>
    <t>['LOC105520770']</t>
  </si>
  <si>
    <t>['LOC111535936']</t>
  </si>
  <si>
    <t>['HSFX3']</t>
  </si>
  <si>
    <t>['LOC118150578', 'HSFX4']</t>
  </si>
  <si>
    <t>['LOC111721841']</t>
  </si>
  <si>
    <t>['HSFX4']</t>
  </si>
  <si>
    <t>['LOC109730266']</t>
  </si>
  <si>
    <t>['LOC112130748']</t>
  </si>
  <si>
    <t>['LOC115898649']</t>
  </si>
  <si>
    <t>['LOC105495901']</t>
  </si>
  <si>
    <t>['LOC123571011']</t>
  </si>
  <si>
    <t>['LOC114674759']</t>
  </si>
  <si>
    <t>['HSFX3', 'HSFX4']</t>
  </si>
  <si>
    <t>['LOC117977758']</t>
  </si>
  <si>
    <t>macFaspotHSFX</t>
  </si>
  <si>
    <t>['potHSFX3']</t>
  </si>
  <si>
    <t>['HSFX3', 'LOC104004022']</t>
  </si>
  <si>
    <t>['LOC112130748', 'LOC112130989', 'HSFX3']</t>
  </si>
  <si>
    <t>['LOC105495901', 'LOC105485060']</t>
  </si>
  <si>
    <t>['LOC123571011', 'LOC107126466']</t>
  </si>
  <si>
    <t>['LOC114674759', 'HSFX3']</t>
  </si>
  <si>
    <t>['LOC105532915']</t>
  </si>
  <si>
    <t>['LOC101010375']</t>
  </si>
  <si>
    <t>['HSFX4', 'HSFX3']</t>
  </si>
  <si>
    <t>['LOC117087437', 'LOC117087108']</t>
  </si>
  <si>
    <t>['LOC115898649', 'LOC104670160']</t>
  </si>
  <si>
    <t>['LOC108539757']</t>
  </si>
  <si>
    <t>HSFX4_sequences_filtered_longestORFs_mafft_mincov_prank.phylip_phyml_tree.txt</t>
  </si>
  <si>
    <t>['HSFX4', 'LOC118150578']</t>
  </si>
  <si>
    <t>['potHSFX4']</t>
  </si>
  <si>
    <t>['LOC112438732']</t>
  </si>
  <si>
    <t>['LOC112130748', 'HSFX3', 'LOC112130989']</t>
  </si>
  <si>
    <t>['LOC117087108', 'LOC117087437']</t>
  </si>
  <si>
    <t>NFIL3_sequences_filtered_longestORFs_mafft_mincov_prank_clustiso.phylip_phyml_tree.txt</t>
  </si>
  <si>
    <t>['NFILZ']</t>
  </si>
  <si>
    <t>['NFIL3']</t>
  </si>
  <si>
    <t>['LOC115899017']</t>
  </si>
  <si>
    <t>novelZNF_sequences_filtered_longestORFs_mafft_mincov_prank_clustiso.phylip_phyml_tree.txt</t>
  </si>
  <si>
    <t>['LOC117073327']</t>
  </si>
  <si>
    <t>['LOC111551535']</t>
  </si>
  <si>
    <t>['LOC110596184']</t>
  </si>
  <si>
    <t>['LOC123647534']</t>
  </si>
  <si>
    <t>['LOC105883157']</t>
  </si>
  <si>
    <t>['LOC101046001']</t>
  </si>
  <si>
    <t>['ZNF775']</t>
  </si>
  <si>
    <t>['LOC100895615']</t>
  </si>
  <si>
    <t>['LOC111551535', 'ZNF787']</t>
  </si>
  <si>
    <t>['ZNF787']</t>
  </si>
  <si>
    <t>homSappotnovelZNF</t>
  </si>
  <si>
    <t>['potnovelZNF']</t>
  </si>
  <si>
    <t>['LOC103235345', 'LOC103235345']</t>
  </si>
  <si>
    <t>['LOC105488139']</t>
  </si>
  <si>
    <t>['LOC102125204']</t>
  </si>
  <si>
    <t>['ZNF775', 'ZNF787', 'ZNF629']</t>
  </si>
  <si>
    <t>['LOC100895615', 'ZNF629']</t>
  </si>
  <si>
    <t>['LOC112134297']</t>
  </si>
  <si>
    <t>['LOC100587757']</t>
  </si>
  <si>
    <t>['ZNF787', 'LOC100984200']</t>
  </si>
  <si>
    <t>['ZNF787', 'LOC100612560']</t>
  </si>
  <si>
    <t>['LOC105887201']</t>
  </si>
  <si>
    <t>['LOC101140790']</t>
  </si>
  <si>
    <t>homSapnovelZNF</t>
  </si>
  <si>
    <t>['novelZNF']</t>
  </si>
  <si>
    <t>['ZNF787', 'LOC101012338']</t>
  </si>
  <si>
    <t>['LOC103235345', 'LOC103235345', 'LOC103227212']</t>
  </si>
  <si>
    <t>['ZNF787', 'LOC112620139']</t>
  </si>
  <si>
    <t>['LOC100895615', 'ZNF629', 'LOC100895615']</t>
  </si>
  <si>
    <t>['LOC105488139', 'ZNF775']</t>
  </si>
  <si>
    <t>['LOC102125204', 'LOC102130591', 'LOC102130591']</t>
  </si>
  <si>
    <t>['ZNF787', 'LOC713120', 'LOC713120']</t>
  </si>
  <si>
    <t>['LOC104675257']</t>
  </si>
  <si>
    <t>Specie</t>
  </si>
  <si>
    <t>file</t>
  </si>
  <si>
    <t>Genes</t>
  </si>
  <si>
    <t>Number</t>
  </si>
  <si>
    <t>orthotype_ensembl</t>
  </si>
  <si>
    <t>orthotype_DGINN</t>
  </si>
  <si>
    <t>not annotated sequence</t>
  </si>
  <si>
    <t>ortholog_many2many</t>
  </si>
  <si>
    <t>paralog</t>
  </si>
  <si>
    <t>between_species_paralog</t>
  </si>
  <si>
    <t>within_species_paralog</t>
  </si>
  <si>
    <t>Ortology_types</t>
  </si>
  <si>
    <t>HSFX3_sequences_filtered_longestORFs_D138_gp2_prank.phylip_phyml_tree.txt</t>
  </si>
  <si>
    <t>['LOC104670160']</t>
  </si>
  <si>
    <t>['LOC105485060']</t>
  </si>
  <si>
    <t>['LOC107126466']</t>
  </si>
  <si>
    <t>HSFX3_sequences_filtered_longestORFs_D222_gp1_prank.phylip_phyml_tree.txt</t>
  </si>
  <si>
    <t>['LOC112130989', 'HSFX3']</t>
  </si>
  <si>
    <t>['LOC104004022', 'HSFX3']</t>
  </si>
  <si>
    <t>HSFX3_sequences_filtered_longestORFs_Drem_prank.phylip_phyml_tree.txt</t>
  </si>
  <si>
    <t>HSFX4_sequences_filtered_longestORFs_D155_gp2_prank.phylip_phyml_tree.txt</t>
  </si>
  <si>
    <t>HSFX4_sequences_filtered_longestORFs_D239_gp1_prank.phylip_phyml_tree.txt</t>
  </si>
  <si>
    <t>['HSFX3', 'LOC112130989']</t>
  </si>
  <si>
    <t>HSFX4_sequences_filtered_longestORFs_Drem_prank.phylip_phyml_tree.txt</t>
  </si>
  <si>
    <t>novelZNF_sequences_filtered_longestORFs_D396_gp1_prank.phylip_phyml_tree.txt</t>
  </si>
  <si>
    <t>['LOC100984200']</t>
  </si>
  <si>
    <t>['LOC100612560']</t>
  </si>
  <si>
    <t>['LOC103227212']</t>
  </si>
  <si>
    <t>['LOC101012338']</t>
  </si>
  <si>
    <t>['LOC102130591', 'LOC102130591']</t>
  </si>
  <si>
    <t>['LOC713120', 'LOC713120']</t>
  </si>
  <si>
    <t>['LOC112620139']</t>
  </si>
  <si>
    <t>novelZNF_sequences_filtered_longestORFs_D396_gp2_prank.phylip_phyml_tree.txt</t>
  </si>
  <si>
    <t>['ZNF775', 'ZNF629', 'ZNF787']</t>
  </si>
  <si>
    <t>Homology_type</t>
  </si>
  <si>
    <t>novel zinc finger protein</t>
  </si>
  <si>
    <t>Homology type Ensembl</t>
  </si>
  <si>
    <t>Homology type DGINN</t>
  </si>
  <si>
    <t>Sort</t>
  </si>
  <si>
    <t>1 - confirmed</t>
  </si>
  <si>
    <t>2 - new founded</t>
  </si>
  <si>
    <t>3 - not founded</t>
  </si>
  <si>
    <t>4 - other</t>
  </si>
  <si>
    <t>sequence type</t>
  </si>
  <si>
    <t>Sequence type</t>
  </si>
  <si>
    <t>annotated</t>
  </si>
  <si>
    <t>not annotated</t>
  </si>
  <si>
    <t>annotated/not annotated</t>
  </si>
  <si>
    <t>annotated?</t>
  </si>
  <si>
    <t>ortholog one2one</t>
  </si>
  <si>
    <t>ortholog one2many</t>
  </si>
  <si>
    <t>ortholog many2many</t>
  </si>
  <si>
    <t>between species paralog</t>
  </si>
  <si>
    <t>within species paralog</t>
  </si>
  <si>
    <t>-</t>
  </si>
  <si>
    <t>novel_sequences_filtered_longestORFs_mafft_mincov_prank_clustiso.phylip_phyml_tree.txt</t>
  </si>
  <si>
    <t>['FOXP2', 'FOXP1', 'FOXP1']</t>
  </si>
  <si>
    <t>['FOXP2', 'FOXP1']</t>
  </si>
  <si>
    <t>['FOXP2', 'LOC123623006']</t>
  </si>
  <si>
    <t>['FOXP2', 'FOXP2', 'FOXP2']</t>
  </si>
  <si>
    <t>['FOXP1', 'FOXP1']</t>
  </si>
  <si>
    <t>['FOXP1']</t>
  </si>
  <si>
    <t>['FOXP1', 'FOXP2']</t>
  </si>
  <si>
    <t>['FOXP1', 'FOXP1', 'FOXP1', 'FOXP1']</t>
  </si>
  <si>
    <t>homSappotnovel</t>
  </si>
  <si>
    <t>['potnovel', 'potnovel', 'potnovel', 'potnovel', 'potnovel', 'potnovel', 'potnovel', 'potnovel']</t>
  </si>
  <si>
    <t>panTropotnovel</t>
  </si>
  <si>
    <t>['potnovel']</t>
  </si>
  <si>
    <t>['FOXP1', 'FOXP1', 'FOXP2']</t>
  </si>
  <si>
    <t>['FOXP1', 'FOXP1', 'FOXP2', 'FOXP2']</t>
  </si>
  <si>
    <t>novel protein</t>
  </si>
  <si>
    <t>Clade</t>
  </si>
  <si>
    <t>Ateles geoffroyi *</t>
  </si>
  <si>
    <t>Lagothrix lagotricha *</t>
  </si>
  <si>
    <t>Trachypithecus francoisi *</t>
  </si>
  <si>
    <t>Cercocebus atys **</t>
  </si>
  <si>
    <t>Lemur catta *</t>
  </si>
  <si>
    <t>Propithecus coquereli **</t>
  </si>
  <si>
    <t>Prolemur simus **</t>
  </si>
  <si>
    <t>tr X1 + tr X2</t>
  </si>
  <si>
    <t>Gene</t>
  </si>
  <si>
    <t>Number of orthologs found both methods</t>
  </si>
  <si>
    <t>Number of orthologs found only in Ensembl</t>
  </si>
  <si>
    <t>Number of orthologs found only DGINN</t>
  </si>
  <si>
    <t>Number of orthologs found at least one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</si>
</sst>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rgb="FF33333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454545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CDCF6"/>
        <bgColor indexed="64"/>
      </patternFill>
    </fill>
    <fill>
      <patternFill patternType="solid">
        <fgColor rgb="FFC0F0E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</cellStyleXfs>
  <cellXfs count="7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7" fillId="0" borderId="0" xfId="0" applyFont="1"/>
    <xf numFmtId="0" fontId="17" fillId="35" borderId="0" xfId="0" applyFont="1" applyFill="1"/>
    <xf numFmtId="0" fontId="0" fillId="36" borderId="0" xfId="0" applyFill="1"/>
    <xf numFmtId="0" fontId="0" fillId="0" borderId="0" xfId="0" applyFont="1"/>
    <xf numFmtId="0" fontId="17" fillId="36" borderId="0" xfId="0" applyFont="1" applyFill="1"/>
    <xf numFmtId="0" fontId="0" fillId="37" borderId="0" xfId="0" applyFill="1"/>
    <xf numFmtId="0" fontId="17" fillId="37" borderId="0" xfId="0" applyFont="1" applyFill="1"/>
    <xf numFmtId="0" fontId="0" fillId="38" borderId="0" xfId="0" applyFill="1"/>
    <xf numFmtId="0" fontId="17" fillId="38" borderId="0" xfId="0" applyFont="1" applyFill="1"/>
    <xf numFmtId="0" fontId="0" fillId="39" borderId="0" xfId="0" applyFill="1"/>
    <xf numFmtId="0" fontId="0" fillId="40" borderId="0" xfId="0" applyFill="1"/>
    <xf numFmtId="0" fontId="17" fillId="34" borderId="0" xfId="0" applyFont="1" applyFill="1"/>
    <xf numFmtId="0" fontId="17" fillId="39" borderId="0" xfId="0" applyFont="1" applyFill="1"/>
    <xf numFmtId="0" fontId="17" fillId="33" borderId="0" xfId="0" applyFont="1" applyFill="1"/>
    <xf numFmtId="0" fontId="17" fillId="40" borderId="0" xfId="0" applyFont="1" applyFill="1"/>
    <xf numFmtId="0" fontId="20" fillId="0" borderId="0" xfId="0" applyFont="1"/>
    <xf numFmtId="0" fontId="0" fillId="41" borderId="0" xfId="0" applyFill="1"/>
    <xf numFmtId="0" fontId="21" fillId="0" borderId="0" xfId="0" applyFont="1"/>
    <xf numFmtId="0" fontId="0" fillId="41" borderId="10" xfId="0" applyFont="1" applyFill="1" applyBorder="1"/>
    <xf numFmtId="0" fontId="0" fillId="41" borderId="10" xfId="0" applyFill="1" applyBorder="1"/>
    <xf numFmtId="0" fontId="20" fillId="47" borderId="10" xfId="0" applyFont="1" applyFill="1" applyBorder="1"/>
    <xf numFmtId="0" fontId="0" fillId="47" borderId="10" xfId="0" applyFill="1" applyBorder="1"/>
    <xf numFmtId="0" fontId="20" fillId="48" borderId="10" xfId="0" applyFont="1" applyFill="1" applyBorder="1"/>
    <xf numFmtId="0" fontId="0" fillId="48" borderId="10" xfId="0" applyFill="1" applyBorder="1"/>
    <xf numFmtId="0" fontId="20" fillId="46" borderId="10" xfId="0" applyFont="1" applyFill="1" applyBorder="1"/>
    <xf numFmtId="0" fontId="0" fillId="46" borderId="10" xfId="0" applyFill="1" applyBorder="1"/>
    <xf numFmtId="0" fontId="22" fillId="39" borderId="10" xfId="0" applyFont="1" applyFill="1" applyBorder="1"/>
    <xf numFmtId="0" fontId="23" fillId="39" borderId="10" xfId="0" applyFont="1" applyFill="1" applyBorder="1"/>
    <xf numFmtId="0" fontId="0" fillId="39" borderId="10" xfId="0" applyFill="1" applyBorder="1"/>
    <xf numFmtId="0" fontId="0" fillId="49" borderId="0" xfId="0" applyFill="1" applyBorder="1"/>
    <xf numFmtId="0" fontId="20" fillId="38" borderId="10" xfId="0" applyFont="1" applyFill="1" applyBorder="1"/>
    <xf numFmtId="0" fontId="0" fillId="38" borderId="10" xfId="0" applyFill="1" applyBorder="1"/>
    <xf numFmtId="0" fontId="22" fillId="38" borderId="10" xfId="0" applyFont="1" applyFill="1" applyBorder="1"/>
    <xf numFmtId="0" fontId="23" fillId="38" borderId="10" xfId="0" applyFont="1" applyFill="1" applyBorder="1"/>
    <xf numFmtId="0" fontId="20" fillId="34" borderId="10" xfId="0" applyFont="1" applyFill="1" applyBorder="1"/>
    <xf numFmtId="0" fontId="0" fillId="34" borderId="10" xfId="0" applyFill="1" applyBorder="1"/>
    <xf numFmtId="0" fontId="22" fillId="34" borderId="10" xfId="0" applyFont="1" applyFill="1" applyBorder="1"/>
    <xf numFmtId="0" fontId="23" fillId="34" borderId="10" xfId="0" applyFont="1" applyFill="1" applyBorder="1"/>
    <xf numFmtId="0" fontId="20" fillId="36" borderId="10" xfId="0" applyFont="1" applyFill="1" applyBorder="1"/>
    <xf numFmtId="0" fontId="0" fillId="36" borderId="10" xfId="0" applyFill="1" applyBorder="1"/>
    <xf numFmtId="0" fontId="22" fillId="36" borderId="10" xfId="0" applyFont="1" applyFill="1" applyBorder="1"/>
    <xf numFmtId="0" fontId="23" fillId="36" borderId="10" xfId="0" applyFont="1" applyFill="1" applyBorder="1"/>
    <xf numFmtId="0" fontId="24" fillId="41" borderId="10" xfId="0" applyFont="1" applyFill="1" applyBorder="1" applyAlignment="1">
      <alignment horizontal="center" vertical="center"/>
    </xf>
    <xf numFmtId="0" fontId="24" fillId="41" borderId="10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0" xfId="0" applyBorder="1"/>
    <xf numFmtId="0" fontId="0" fillId="33" borderId="10" xfId="0" applyFill="1" applyBorder="1"/>
    <xf numFmtId="0" fontId="1" fillId="38" borderId="10" xfId="0" applyFont="1" applyFill="1" applyBorder="1"/>
    <xf numFmtId="0" fontId="1" fillId="34" borderId="10" xfId="0" applyFont="1" applyFill="1" applyBorder="1"/>
    <xf numFmtId="0" fontId="1" fillId="36" borderId="10" xfId="0" applyFont="1" applyFill="1" applyBorder="1"/>
    <xf numFmtId="0" fontId="1" fillId="33" borderId="10" xfId="0" applyFont="1" applyFill="1" applyBorder="1"/>
    <xf numFmtId="0" fontId="1" fillId="35" borderId="10" xfId="0" applyFont="1" applyFill="1" applyBorder="1"/>
    <xf numFmtId="0" fontId="24" fillId="51" borderId="10" xfId="0" applyFont="1" applyFill="1" applyBorder="1" applyAlignment="1">
      <alignment horizontal="center" vertical="center" wrapText="1"/>
    </xf>
    <xf numFmtId="0" fontId="25" fillId="51" borderId="10" xfId="0" applyFont="1" applyFill="1" applyBorder="1"/>
    <xf numFmtId="0" fontId="25" fillId="51" borderId="10" xfId="0" applyFont="1" applyFill="1" applyBorder="1" applyAlignment="1">
      <alignment horizontal="center"/>
    </xf>
    <xf numFmtId="0" fontId="20" fillId="0" borderId="10" xfId="0" applyFont="1" applyBorder="1"/>
    <xf numFmtId="0" fontId="0" fillId="43" borderId="10" xfId="0" applyFill="1" applyBorder="1"/>
    <xf numFmtId="0" fontId="0" fillId="44" borderId="10" xfId="0" applyFill="1" applyBorder="1"/>
    <xf numFmtId="0" fontId="0" fillId="42" borderId="10" xfId="0" applyFill="1" applyBorder="1"/>
    <xf numFmtId="0" fontId="0" fillId="45" borderId="10" xfId="0" applyFill="1" applyBorder="1"/>
    <xf numFmtId="0" fontId="19" fillId="0" borderId="10" xfId="0" applyFont="1" applyBorder="1"/>
    <xf numFmtId="9" fontId="0" fillId="0" borderId="0" xfId="42" applyFont="1"/>
    <xf numFmtId="0" fontId="0" fillId="0" borderId="0" xfId="0" applyBorder="1"/>
    <xf numFmtId="0" fontId="0" fillId="0" borderId="0" xfId="0" applyAlignment="1">
      <alignment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24" fillId="50" borderId="10" xfId="0" applyFont="1" applyFill="1" applyBorder="1" applyAlignment="1">
      <alignment horizontal="center"/>
    </xf>
    <xf numFmtId="0" fontId="25" fillId="51" borderId="10" xfId="0" applyFont="1" applyFill="1" applyBorder="1" applyAlignment="1">
      <alignment horizontal="center"/>
    </xf>
    <xf numFmtId="0" fontId="0" fillId="49" borderId="10" xfId="0" applyFill="1" applyBorder="1"/>
    <xf numFmtId="0" fontId="0" fillId="0" borderId="10" xfId="0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CDCF6"/>
      <color rgb="FFFFCCFF"/>
      <color rgb="FFFF66FF"/>
      <color rgb="FFC0F0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886545203747336E-2"/>
          <c:y val="7.1719696631330473E-2"/>
          <c:w val="0.51065402226181578"/>
          <c:h val="0.7770282376411868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'Number of orthologs'!$B$1</c:f>
              <c:strCache>
                <c:ptCount val="1"/>
                <c:pt idx="0">
                  <c:v>Number of orthologs found both methods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of orthologs'!$A$2:$A$5</c:f>
              <c:strCache>
                <c:ptCount val="4"/>
                <c:pt idx="0">
                  <c:v>ASCL5</c:v>
                </c:pt>
                <c:pt idx="1">
                  <c:v>ERFL</c:v>
                </c:pt>
                <c:pt idx="2">
                  <c:v>FOXL3</c:v>
                </c:pt>
                <c:pt idx="3">
                  <c:v>NFILZ</c:v>
                </c:pt>
              </c:strCache>
            </c:strRef>
          </c:cat>
          <c:val>
            <c:numRef>
              <c:f>'Number of orthologs'!$B$2:$B$5</c:f>
              <c:numCache>
                <c:formatCode>General</c:formatCode>
                <c:ptCount val="4"/>
                <c:pt idx="0">
                  <c:v>14</c:v>
                </c:pt>
                <c:pt idx="1">
                  <c:v>13</c:v>
                </c:pt>
                <c:pt idx="2">
                  <c:v>10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9-48D1-B24E-0692DFD76E0C}"/>
            </c:ext>
          </c:extLst>
        </c:ser>
        <c:ser>
          <c:idx val="1"/>
          <c:order val="1"/>
          <c:tx>
            <c:strRef>
              <c:f>'Number of orthologs'!$C$1</c:f>
              <c:strCache>
                <c:ptCount val="1"/>
                <c:pt idx="0">
                  <c:v>Number of orthologs found only in Ensembl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of orthologs'!$A$2:$A$5</c:f>
              <c:strCache>
                <c:ptCount val="4"/>
                <c:pt idx="0">
                  <c:v>ASCL5</c:v>
                </c:pt>
                <c:pt idx="1">
                  <c:v>ERFL</c:v>
                </c:pt>
                <c:pt idx="2">
                  <c:v>FOXL3</c:v>
                </c:pt>
                <c:pt idx="3">
                  <c:v>NFILZ</c:v>
                </c:pt>
              </c:strCache>
            </c:strRef>
          </c:cat>
          <c:val>
            <c:numRef>
              <c:f>'Number of orthologs'!$C$2:$C$5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9-48D1-B24E-0692DFD76E0C}"/>
            </c:ext>
          </c:extLst>
        </c:ser>
        <c:ser>
          <c:idx val="2"/>
          <c:order val="2"/>
          <c:tx>
            <c:strRef>
              <c:f>'Number of orthologs'!$D$1</c:f>
              <c:strCache>
                <c:ptCount val="1"/>
                <c:pt idx="0">
                  <c:v>Number of orthologs found only DGINN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of orthologs'!$A$2:$A$5</c:f>
              <c:strCache>
                <c:ptCount val="4"/>
                <c:pt idx="0">
                  <c:v>ASCL5</c:v>
                </c:pt>
                <c:pt idx="1">
                  <c:v>ERFL</c:v>
                </c:pt>
                <c:pt idx="2">
                  <c:v>FOXL3</c:v>
                </c:pt>
                <c:pt idx="3">
                  <c:v>NFILZ</c:v>
                </c:pt>
              </c:strCache>
            </c:strRef>
          </c:cat>
          <c:val>
            <c:numRef>
              <c:f>'Number of orthologs'!$D$2:$D$5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9-48D1-B24E-0692DFD76E0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5775023"/>
        <c:axId val="875794575"/>
      </c:barChart>
      <c:catAx>
        <c:axId val="8757750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794575"/>
        <c:crosses val="autoZero"/>
        <c:auto val="1"/>
        <c:lblAlgn val="ctr"/>
        <c:lblOffset val="100"/>
        <c:noMultiLvlLbl val="0"/>
      </c:catAx>
      <c:valAx>
        <c:axId val="87579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77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39944824415195"/>
          <c:y val="0.22860358105634848"/>
          <c:w val="0.35792171963905972"/>
          <c:h val="0.54279232450364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6</xdr:row>
      <xdr:rowOff>9524</xdr:rowOff>
    </xdr:from>
    <xdr:to>
      <xdr:col>8</xdr:col>
      <xdr:colOff>371474</xdr:colOff>
      <xdr:row>15</xdr:row>
      <xdr:rowOff>157160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76E67-81A1-BD04-5D55-4C4519789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82987-D25E-4228-9CAB-8F3803B69417}" name="Таблица1" displayName="Таблица1" ref="A1:A8" totalsRowShown="0">
  <autoFilter ref="A1:A8" xr:uid="{66882987-D25E-4228-9CAB-8F3803B69417}"/>
  <tableColumns count="1">
    <tableColumn id="1" xr3:uid="{702B0E64-33C5-46D8-B8F5-AD461DBE2D23}" name="Ortology_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"/>
  <sheetViews>
    <sheetView workbookViewId="0">
      <selection sqref="A1:A1048576"/>
    </sheetView>
  </sheetViews>
  <sheetFormatPr defaultColWidth="11" defaultRowHeight="15.75" x14ac:dyDescent="0.25"/>
  <cols>
    <col min="1" max="1" width="21.625" customWidth="1"/>
    <col min="2" max="2" width="62.5" customWidth="1"/>
    <col min="3" max="3" width="54.25" style="4" customWidth="1"/>
    <col min="6" max="6" width="23.875" customWidth="1"/>
    <col min="9" max="9" width="13.125" customWidth="1"/>
    <col min="11" max="11" width="20.125" customWidth="1"/>
    <col min="12" max="12" width="22.375" style="7" customWidth="1"/>
  </cols>
  <sheetData>
    <row r="1" spans="1:12" x14ac:dyDescent="0.25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7" t="s">
        <v>445</v>
      </c>
    </row>
    <row r="2" spans="1:12" x14ac:dyDescent="0.25">
      <c r="A2" s="1" t="s">
        <v>36</v>
      </c>
      <c r="B2" s="1" t="s">
        <v>37</v>
      </c>
      <c r="C2" s="17" t="s">
        <v>38</v>
      </c>
      <c r="D2" s="1"/>
      <c r="E2" s="1" t="s">
        <v>39</v>
      </c>
      <c r="F2" s="1" t="s">
        <v>40</v>
      </c>
      <c r="G2" s="1">
        <v>1420</v>
      </c>
      <c r="H2" s="1" t="s">
        <v>16</v>
      </c>
      <c r="I2" s="1" t="s">
        <v>17</v>
      </c>
      <c r="J2" s="1" t="s">
        <v>18</v>
      </c>
      <c r="K2" s="1" t="s">
        <v>18</v>
      </c>
      <c r="L2" s="21" t="str">
        <f>VLOOKUP(I2,'Species names'!$C$1:$D$32,2,FALSE)</f>
        <v>homSap</v>
      </c>
    </row>
    <row r="3" spans="1:12" x14ac:dyDescent="0.25">
      <c r="A3" s="1" t="s">
        <v>36</v>
      </c>
      <c r="B3" s="1" t="s">
        <v>37</v>
      </c>
      <c r="C3" s="17" t="s">
        <v>38</v>
      </c>
      <c r="D3" s="1"/>
      <c r="E3" s="1" t="s">
        <v>55</v>
      </c>
      <c r="F3" s="1" t="s">
        <v>56</v>
      </c>
      <c r="G3" s="1">
        <v>2026</v>
      </c>
      <c r="H3" s="1" t="s">
        <v>16</v>
      </c>
      <c r="I3" s="1" t="s">
        <v>17</v>
      </c>
      <c r="J3" s="1" t="s">
        <v>18</v>
      </c>
      <c r="K3" s="1" t="s">
        <v>18</v>
      </c>
      <c r="L3" s="21" t="str">
        <f>VLOOKUP(I3,'Species names'!$C$1:$D$32,2,FALSE)</f>
        <v>homSap</v>
      </c>
    </row>
    <row r="4" spans="1:12" x14ac:dyDescent="0.25">
      <c r="A4" s="1" t="s">
        <v>36</v>
      </c>
      <c r="B4" s="1" t="s">
        <v>76</v>
      </c>
      <c r="C4" s="17" t="s">
        <v>38</v>
      </c>
      <c r="D4" s="1" t="s">
        <v>18</v>
      </c>
      <c r="E4" s="1" t="s">
        <v>18</v>
      </c>
      <c r="F4" s="1" t="s">
        <v>77</v>
      </c>
      <c r="G4" s="1">
        <v>621</v>
      </c>
      <c r="H4" s="1" t="s">
        <v>16</v>
      </c>
      <c r="I4" s="1" t="s">
        <v>78</v>
      </c>
      <c r="J4" s="1" t="s">
        <v>79</v>
      </c>
      <c r="K4" s="1" t="s">
        <v>71</v>
      </c>
      <c r="L4" s="21" t="str">
        <f>VLOOKUP(I4,'Species names'!$C$1:$D$32,2,FALSE)</f>
        <v>colAngPal</v>
      </c>
    </row>
    <row r="5" spans="1:12" x14ac:dyDescent="0.25">
      <c r="A5" s="1" t="s">
        <v>36</v>
      </c>
      <c r="B5" s="1" t="s">
        <v>83</v>
      </c>
      <c r="C5" s="17" t="s">
        <v>38</v>
      </c>
      <c r="D5" s="1" t="s">
        <v>18</v>
      </c>
      <c r="E5" s="1" t="s">
        <v>18</v>
      </c>
      <c r="F5" s="1" t="s">
        <v>84</v>
      </c>
      <c r="G5" s="1">
        <v>621</v>
      </c>
      <c r="H5" s="1" t="s">
        <v>16</v>
      </c>
      <c r="I5" s="1" t="s">
        <v>85</v>
      </c>
      <c r="J5" s="1" t="s">
        <v>86</v>
      </c>
      <c r="K5" s="1" t="s">
        <v>71</v>
      </c>
      <c r="L5" s="21">
        <f>VLOOKUP(I5,'Species names'!$C$1:$D$32,2,FALSE)</f>
        <v>0</v>
      </c>
    </row>
    <row r="6" spans="1:12" x14ac:dyDescent="0.25">
      <c r="A6" s="1" t="s">
        <v>36</v>
      </c>
      <c r="B6" s="1" t="s">
        <v>106</v>
      </c>
      <c r="C6" s="17" t="s">
        <v>38</v>
      </c>
      <c r="D6" s="1" t="s">
        <v>18</v>
      </c>
      <c r="E6" s="1" t="s">
        <v>18</v>
      </c>
      <c r="F6" s="1" t="s">
        <v>107</v>
      </c>
      <c r="G6" s="1">
        <v>621</v>
      </c>
      <c r="H6" s="1" t="s">
        <v>16</v>
      </c>
      <c r="I6" s="1" t="s">
        <v>108</v>
      </c>
      <c r="J6" s="1" t="s">
        <v>109</v>
      </c>
      <c r="K6" s="1" t="s">
        <v>71</v>
      </c>
      <c r="L6" s="21" t="str">
        <f>VLOOKUP(I6,'Species names'!$C$1:$D$32,2,FALSE)</f>
        <v>calJac</v>
      </c>
    </row>
    <row r="7" spans="1:12" x14ac:dyDescent="0.25">
      <c r="A7" s="1" t="s">
        <v>36</v>
      </c>
      <c r="B7" s="1" t="s">
        <v>122</v>
      </c>
      <c r="C7" s="17" t="s">
        <v>38</v>
      </c>
      <c r="D7" s="1" t="s">
        <v>18</v>
      </c>
      <c r="E7" s="1" t="s">
        <v>18</v>
      </c>
      <c r="F7" s="1" t="s">
        <v>123</v>
      </c>
      <c r="G7" s="1">
        <v>618</v>
      </c>
      <c r="H7" s="1" t="s">
        <v>16</v>
      </c>
      <c r="I7" s="1" t="s">
        <v>124</v>
      </c>
      <c r="J7" s="1" t="s">
        <v>125</v>
      </c>
      <c r="K7" s="1" t="s">
        <v>71</v>
      </c>
      <c r="L7" s="21" t="str">
        <f>VLOOKUP(I7,'Species names'!$C$1:$D$32,2,FALSE)</f>
        <v>chlSab</v>
      </c>
    </row>
    <row r="8" spans="1:12" x14ac:dyDescent="0.25">
      <c r="A8" s="1" t="s">
        <v>36</v>
      </c>
      <c r="B8" s="1" t="s">
        <v>139</v>
      </c>
      <c r="C8" s="17" t="s">
        <v>38</v>
      </c>
      <c r="D8" s="1" t="s">
        <v>18</v>
      </c>
      <c r="E8" s="1" t="s">
        <v>18</v>
      </c>
      <c r="F8" s="1" t="s">
        <v>140</v>
      </c>
      <c r="G8" s="1">
        <v>621</v>
      </c>
      <c r="H8" s="1" t="s">
        <v>16</v>
      </c>
      <c r="I8" s="1" t="s">
        <v>141</v>
      </c>
      <c r="J8" s="1" t="s">
        <v>142</v>
      </c>
      <c r="K8" s="1" t="s">
        <v>71</v>
      </c>
      <c r="L8" s="21" t="str">
        <f>VLOOKUP(I8,'Species names'!$C$1:$D$32,2,FALSE)</f>
        <v>macFas</v>
      </c>
    </row>
    <row r="9" spans="1:12" x14ac:dyDescent="0.25">
      <c r="A9" s="1" t="s">
        <v>36</v>
      </c>
      <c r="B9" s="1" t="s">
        <v>149</v>
      </c>
      <c r="C9" s="17" t="s">
        <v>38</v>
      </c>
      <c r="D9" s="1" t="s">
        <v>18</v>
      </c>
      <c r="E9" s="1" t="s">
        <v>18</v>
      </c>
      <c r="F9" s="1" t="s">
        <v>150</v>
      </c>
      <c r="G9" s="1">
        <v>621</v>
      </c>
      <c r="H9" s="1" t="s">
        <v>16</v>
      </c>
      <c r="I9" s="1" t="s">
        <v>151</v>
      </c>
      <c r="J9" s="1" t="s">
        <v>152</v>
      </c>
      <c r="K9" s="1" t="s">
        <v>71</v>
      </c>
      <c r="L9" s="21" t="str">
        <f>VLOOKUP(I9,'Species names'!$C$1:$D$32,2,FALSE)</f>
        <v>manLeu</v>
      </c>
    </row>
    <row r="10" spans="1:12" x14ac:dyDescent="0.25">
      <c r="A10" s="1" t="s">
        <v>36</v>
      </c>
      <c r="B10" s="1" t="s">
        <v>159</v>
      </c>
      <c r="C10" s="17" t="s">
        <v>38</v>
      </c>
      <c r="D10" s="1" t="s">
        <v>18</v>
      </c>
      <c r="E10" s="1" t="s">
        <v>18</v>
      </c>
      <c r="F10" s="1" t="s">
        <v>160</v>
      </c>
      <c r="G10" s="1">
        <v>621</v>
      </c>
      <c r="H10" s="1" t="s">
        <v>16</v>
      </c>
      <c r="I10" s="1" t="s">
        <v>161</v>
      </c>
      <c r="J10" s="1" t="s">
        <v>162</v>
      </c>
      <c r="K10" s="1" t="s">
        <v>71</v>
      </c>
      <c r="L10" s="21" t="str">
        <f>VLOOKUP(I10,'Species names'!$C$1:$D$32,2,FALSE)</f>
        <v>macMul</v>
      </c>
    </row>
    <row r="11" spans="1:12" x14ac:dyDescent="0.25">
      <c r="A11" s="1" t="s">
        <v>36</v>
      </c>
      <c r="B11" s="1" t="s">
        <v>198</v>
      </c>
      <c r="C11" s="17" t="s">
        <v>38</v>
      </c>
      <c r="D11" s="1" t="s">
        <v>18</v>
      </c>
      <c r="E11" s="1" t="s">
        <v>18</v>
      </c>
      <c r="F11" s="1" t="s">
        <v>199</v>
      </c>
      <c r="G11" s="1">
        <v>438</v>
      </c>
      <c r="H11" s="1" t="s">
        <v>16</v>
      </c>
      <c r="I11" s="1" t="s">
        <v>200</v>
      </c>
      <c r="J11" s="1" t="s">
        <v>201</v>
      </c>
      <c r="K11" s="1" t="s">
        <v>71</v>
      </c>
      <c r="L11" s="21" t="str">
        <f>VLOOKUP(I11,'Species names'!$C$1:$D$32,2,FALSE)</f>
        <v>macNem</v>
      </c>
    </row>
    <row r="12" spans="1:12" x14ac:dyDescent="0.25">
      <c r="A12" s="1" t="s">
        <v>36</v>
      </c>
      <c r="B12" s="1" t="s">
        <v>221</v>
      </c>
      <c r="C12" s="17" t="s">
        <v>38</v>
      </c>
      <c r="D12" s="1" t="s">
        <v>18</v>
      </c>
      <c r="E12" s="1" t="s">
        <v>18</v>
      </c>
      <c r="F12" s="1" t="s">
        <v>222</v>
      </c>
      <c r="G12" s="1">
        <v>840</v>
      </c>
      <c r="H12" s="1" t="s">
        <v>16</v>
      </c>
      <c r="I12" s="1" t="s">
        <v>223</v>
      </c>
      <c r="J12" s="1" t="s">
        <v>224</v>
      </c>
      <c r="K12" s="1" t="s">
        <v>71</v>
      </c>
      <c r="L12" s="21" t="str">
        <f>VLOOKUP(I12,'Species names'!$C$1:$D$32,2,FALSE)</f>
        <v>otoGar</v>
      </c>
    </row>
    <row r="13" spans="1:12" x14ac:dyDescent="0.25">
      <c r="A13" s="1" t="s">
        <v>36</v>
      </c>
      <c r="B13" s="1" t="s">
        <v>240</v>
      </c>
      <c r="C13" s="17" t="s">
        <v>38</v>
      </c>
      <c r="D13" s="1" t="s">
        <v>18</v>
      </c>
      <c r="E13" s="1" t="s">
        <v>18</v>
      </c>
      <c r="F13" s="1" t="s">
        <v>241</v>
      </c>
      <c r="G13" s="1">
        <v>621</v>
      </c>
      <c r="H13" s="1" t="s">
        <v>16</v>
      </c>
      <c r="I13" s="1" t="s">
        <v>242</v>
      </c>
      <c r="J13" s="1" t="s">
        <v>243</v>
      </c>
      <c r="K13" s="1" t="s">
        <v>71</v>
      </c>
      <c r="L13" s="21" t="str">
        <f>VLOOKUP(I13,'Species names'!$C$1:$D$32,2,FALSE)</f>
        <v>papAnu</v>
      </c>
    </row>
    <row r="14" spans="1:12" x14ac:dyDescent="0.25">
      <c r="A14" s="1" t="s">
        <v>36</v>
      </c>
      <c r="B14" s="1" t="s">
        <v>267</v>
      </c>
      <c r="C14" s="17" t="s">
        <v>38</v>
      </c>
      <c r="D14" s="1" t="s">
        <v>18</v>
      </c>
      <c r="E14" s="1" t="s">
        <v>18</v>
      </c>
      <c r="F14" s="1" t="s">
        <v>268</v>
      </c>
      <c r="G14" s="1">
        <v>567</v>
      </c>
      <c r="H14" s="1" t="s">
        <v>16</v>
      </c>
      <c r="I14" s="1" t="s">
        <v>269</v>
      </c>
      <c r="J14" s="1" t="s">
        <v>270</v>
      </c>
      <c r="K14" s="1" t="s">
        <v>71</v>
      </c>
      <c r="L14" s="21">
        <f>VLOOKUP(I14,'Species names'!$C$1:$D$32,2,FALSE)</f>
        <v>0</v>
      </c>
    </row>
    <row r="15" spans="1:12" x14ac:dyDescent="0.25">
      <c r="A15" s="1" t="s">
        <v>36</v>
      </c>
      <c r="B15" s="1" t="s">
        <v>283</v>
      </c>
      <c r="C15" s="17" t="s">
        <v>38</v>
      </c>
      <c r="D15" s="1" t="s">
        <v>18</v>
      </c>
      <c r="E15" s="1" t="s">
        <v>18</v>
      </c>
      <c r="F15" s="1" t="s">
        <v>284</v>
      </c>
      <c r="G15" s="1">
        <v>621</v>
      </c>
      <c r="H15" s="1" t="s">
        <v>16</v>
      </c>
      <c r="I15" s="1" t="s">
        <v>285</v>
      </c>
      <c r="J15" s="1" t="s">
        <v>286</v>
      </c>
      <c r="K15" s="1" t="s">
        <v>71</v>
      </c>
      <c r="L15" s="21" t="str">
        <f>VLOOKUP(I15,'Species names'!$C$1:$D$32,2,FALSE)</f>
        <v>pilTep</v>
      </c>
    </row>
    <row r="16" spans="1:12" x14ac:dyDescent="0.25">
      <c r="A16" s="1" t="s">
        <v>36</v>
      </c>
      <c r="B16" s="1" t="s">
        <v>296</v>
      </c>
      <c r="C16" s="17" t="s">
        <v>38</v>
      </c>
      <c r="D16" s="1" t="s">
        <v>18</v>
      </c>
      <c r="E16" s="1" t="s">
        <v>18</v>
      </c>
      <c r="F16" s="1" t="s">
        <v>297</v>
      </c>
      <c r="G16" s="1">
        <v>621</v>
      </c>
      <c r="H16" s="1" t="s">
        <v>16</v>
      </c>
      <c r="I16" s="1" t="s">
        <v>298</v>
      </c>
      <c r="J16" s="1" t="s">
        <v>299</v>
      </c>
      <c r="K16" s="1" t="s">
        <v>71</v>
      </c>
      <c r="L16" s="21" t="str">
        <f>VLOOKUP(I16,'Species names'!$C$1:$D$32,2,FALSE)</f>
        <v>panTro</v>
      </c>
    </row>
    <row r="17" spans="1:12" x14ac:dyDescent="0.25">
      <c r="A17" s="1" t="s">
        <v>36</v>
      </c>
      <c r="B17" s="1" t="s">
        <v>309</v>
      </c>
      <c r="C17" s="17" t="s">
        <v>38</v>
      </c>
      <c r="D17" s="1" t="s">
        <v>18</v>
      </c>
      <c r="E17" s="1" t="s">
        <v>18</v>
      </c>
      <c r="F17" s="1" t="s">
        <v>310</v>
      </c>
      <c r="G17" s="1">
        <v>612</v>
      </c>
      <c r="H17" s="1" t="s">
        <v>16</v>
      </c>
      <c r="I17" s="1" t="s">
        <v>311</v>
      </c>
      <c r="J17" s="1" t="s">
        <v>312</v>
      </c>
      <c r="K17" s="1" t="s">
        <v>71</v>
      </c>
      <c r="L17" s="21" t="str">
        <f>VLOOKUP(I17,'Species names'!$C$1:$D$32,2,FALSE)</f>
        <v>rhiBie</v>
      </c>
    </row>
    <row r="18" spans="1:12" x14ac:dyDescent="0.25">
      <c r="A18" s="1" t="s">
        <v>36</v>
      </c>
      <c r="B18" s="1" t="s">
        <v>322</v>
      </c>
      <c r="C18" s="17" t="s">
        <v>38</v>
      </c>
      <c r="D18" s="1" t="s">
        <v>18</v>
      </c>
      <c r="E18" s="1" t="s">
        <v>18</v>
      </c>
      <c r="F18" s="1" t="s">
        <v>323</v>
      </c>
      <c r="G18" s="1">
        <v>621</v>
      </c>
      <c r="H18" s="1" t="s">
        <v>16</v>
      </c>
      <c r="I18" s="1" t="s">
        <v>324</v>
      </c>
      <c r="J18" s="1" t="s">
        <v>325</v>
      </c>
      <c r="K18" s="1" t="s">
        <v>71</v>
      </c>
      <c r="L18" s="21" t="str">
        <f>VLOOKUP(I18,'Species names'!$C$1:$D$32,2,FALSE)</f>
        <v>rhiRox</v>
      </c>
    </row>
    <row r="19" spans="1:12" x14ac:dyDescent="0.25">
      <c r="A19" s="1" t="s">
        <v>36</v>
      </c>
      <c r="B19" s="1" t="s">
        <v>339</v>
      </c>
      <c r="C19" s="17" t="s">
        <v>38</v>
      </c>
      <c r="D19" s="1" t="s">
        <v>18</v>
      </c>
      <c r="E19" s="1" t="s">
        <v>18</v>
      </c>
      <c r="F19" s="1" t="s">
        <v>340</v>
      </c>
      <c r="G19" s="1">
        <v>621</v>
      </c>
      <c r="H19" s="1" t="s">
        <v>16</v>
      </c>
      <c r="I19" s="1" t="s">
        <v>341</v>
      </c>
      <c r="J19" s="1" t="s">
        <v>342</v>
      </c>
      <c r="K19" s="1" t="s">
        <v>71</v>
      </c>
      <c r="L19" s="21" t="str">
        <f>VLOOKUP(I19,'Species names'!$C$1:$D$32,2,FALSE)</f>
        <v>theGel</v>
      </c>
    </row>
    <row r="20" spans="1:12" x14ac:dyDescent="0.25">
      <c r="A20" s="2" t="s">
        <v>11</v>
      </c>
      <c r="B20" s="2" t="s">
        <v>12</v>
      </c>
      <c r="C20" s="15" t="s">
        <v>13</v>
      </c>
      <c r="D20" s="2"/>
      <c r="E20" s="2" t="s">
        <v>14</v>
      </c>
      <c r="F20" s="2" t="s">
        <v>15</v>
      </c>
      <c r="G20" s="2">
        <v>702</v>
      </c>
      <c r="H20" s="2" t="s">
        <v>16</v>
      </c>
      <c r="I20" s="2" t="s">
        <v>17</v>
      </c>
      <c r="J20" s="2" t="s">
        <v>18</v>
      </c>
      <c r="K20" s="2" t="s">
        <v>18</v>
      </c>
      <c r="L20" s="21" t="str">
        <f>VLOOKUP(I20,'Species names'!$C$1:$D$32,2,FALSE)</f>
        <v>homSap</v>
      </c>
    </row>
    <row r="21" spans="1:12" x14ac:dyDescent="0.25">
      <c r="A21" s="2" t="s">
        <v>11</v>
      </c>
      <c r="B21" s="2" t="s">
        <v>57</v>
      </c>
      <c r="C21" s="15" t="s">
        <v>13</v>
      </c>
      <c r="D21" s="2"/>
      <c r="E21" s="2" t="s">
        <v>58</v>
      </c>
      <c r="F21" s="2" t="s">
        <v>59</v>
      </c>
      <c r="G21" s="2">
        <v>530</v>
      </c>
      <c r="H21" s="2" t="s">
        <v>47</v>
      </c>
      <c r="I21" s="2" t="s">
        <v>17</v>
      </c>
      <c r="J21" s="2" t="s">
        <v>18</v>
      </c>
      <c r="K21" s="2" t="s">
        <v>18</v>
      </c>
      <c r="L21" s="21" t="str">
        <f>VLOOKUP(I21,'Species names'!$C$1:$D$32,2,FALSE)</f>
        <v>homSap</v>
      </c>
    </row>
    <row r="22" spans="1:12" x14ac:dyDescent="0.25">
      <c r="A22" s="2" t="s">
        <v>11</v>
      </c>
      <c r="B22" s="2" t="s">
        <v>87</v>
      </c>
      <c r="C22" s="15" t="s">
        <v>13</v>
      </c>
      <c r="D22" s="2" t="s">
        <v>18</v>
      </c>
      <c r="E22" s="2" t="s">
        <v>18</v>
      </c>
      <c r="F22" s="2" t="s">
        <v>88</v>
      </c>
      <c r="G22" s="2">
        <v>2777</v>
      </c>
      <c r="H22" s="2" t="s">
        <v>16</v>
      </c>
      <c r="I22" s="2" t="s">
        <v>85</v>
      </c>
      <c r="J22" s="2" t="s">
        <v>89</v>
      </c>
      <c r="K22" s="2" t="s">
        <v>71</v>
      </c>
      <c r="L22" s="21">
        <f>VLOOKUP(I22,'Species names'!$C$1:$D$32,2,FALSE)</f>
        <v>0</v>
      </c>
    </row>
    <row r="23" spans="1:12" x14ac:dyDescent="0.25">
      <c r="A23" s="2" t="s">
        <v>11</v>
      </c>
      <c r="B23" s="2" t="s">
        <v>96</v>
      </c>
      <c r="C23" s="15" t="s">
        <v>13</v>
      </c>
      <c r="D23" s="2" t="s">
        <v>18</v>
      </c>
      <c r="E23" s="2" t="s">
        <v>18</v>
      </c>
      <c r="F23" s="2" t="s">
        <v>97</v>
      </c>
      <c r="G23" s="2">
        <v>1883</v>
      </c>
      <c r="H23" s="2" t="s">
        <v>16</v>
      </c>
      <c r="I23" s="2" t="s">
        <v>98</v>
      </c>
      <c r="J23" s="2" t="s">
        <v>99</v>
      </c>
      <c r="K23" s="2" t="s">
        <v>71</v>
      </c>
      <c r="L23" s="21" t="str">
        <f>VLOOKUP(I23,'Species names'!$C$1:$D$32,2,FALSE)</f>
        <v>cebCap</v>
      </c>
    </row>
    <row r="24" spans="1:12" x14ac:dyDescent="0.25">
      <c r="A24" s="2" t="s">
        <v>11</v>
      </c>
      <c r="B24" s="2" t="s">
        <v>110</v>
      </c>
      <c r="C24" s="15" t="s">
        <v>13</v>
      </c>
      <c r="D24" s="2" t="s">
        <v>18</v>
      </c>
      <c r="E24" s="2" t="s">
        <v>18</v>
      </c>
      <c r="F24" s="2" t="s">
        <v>111</v>
      </c>
      <c r="G24" s="2">
        <v>2261</v>
      </c>
      <c r="H24" s="2" t="s">
        <v>16</v>
      </c>
      <c r="I24" s="2" t="s">
        <v>108</v>
      </c>
      <c r="J24" s="2" t="s">
        <v>112</v>
      </c>
      <c r="K24" s="2" t="s">
        <v>71</v>
      </c>
      <c r="L24" s="21" t="str">
        <f>VLOOKUP(I24,'Species names'!$C$1:$D$32,2,FALSE)</f>
        <v>calJac</v>
      </c>
    </row>
    <row r="25" spans="1:12" x14ac:dyDescent="0.25">
      <c r="A25" s="2" t="s">
        <v>11</v>
      </c>
      <c r="B25" s="2" t="s">
        <v>129</v>
      </c>
      <c r="C25" s="15" t="s">
        <v>13</v>
      </c>
      <c r="D25" s="2" t="s">
        <v>18</v>
      </c>
      <c r="E25" s="2" t="s">
        <v>18</v>
      </c>
      <c r="F25" s="2" t="s">
        <v>130</v>
      </c>
      <c r="G25" s="2">
        <v>1087</v>
      </c>
      <c r="H25" s="2" t="s">
        <v>16</v>
      </c>
      <c r="I25" s="2" t="s">
        <v>131</v>
      </c>
      <c r="J25" s="2" t="s">
        <v>132</v>
      </c>
      <c r="K25" s="2" t="s">
        <v>71</v>
      </c>
      <c r="L25" s="21" t="str">
        <f>VLOOKUP(I25,'Species names'!$C$1:$D$32,2,FALSE)</f>
        <v>gorGorGor</v>
      </c>
    </row>
    <row r="26" spans="1:12" x14ac:dyDescent="0.25">
      <c r="A26" s="2" t="s">
        <v>11</v>
      </c>
      <c r="B26" s="2" t="s">
        <v>143</v>
      </c>
      <c r="C26" s="15" t="s">
        <v>13</v>
      </c>
      <c r="D26" s="2" t="s">
        <v>18</v>
      </c>
      <c r="E26" s="2" t="s">
        <v>18</v>
      </c>
      <c r="F26" s="2" t="s">
        <v>144</v>
      </c>
      <c r="G26" s="2">
        <v>2826</v>
      </c>
      <c r="H26" s="2" t="s">
        <v>16</v>
      </c>
      <c r="I26" s="2" t="s">
        <v>141</v>
      </c>
      <c r="J26" s="2" t="s">
        <v>145</v>
      </c>
      <c r="K26" s="2" t="s">
        <v>71</v>
      </c>
      <c r="L26" s="21" t="str">
        <f>VLOOKUP(I26,'Species names'!$C$1:$D$32,2,FALSE)</f>
        <v>macFas</v>
      </c>
    </row>
    <row r="27" spans="1:12" x14ac:dyDescent="0.25">
      <c r="A27" s="2" t="s">
        <v>11</v>
      </c>
      <c r="B27" s="2" t="s">
        <v>163</v>
      </c>
      <c r="C27" s="15" t="s">
        <v>13</v>
      </c>
      <c r="D27" s="2" t="s">
        <v>18</v>
      </c>
      <c r="E27" s="2" t="s">
        <v>18</v>
      </c>
      <c r="F27" s="2" t="s">
        <v>164</v>
      </c>
      <c r="G27" s="2">
        <v>702</v>
      </c>
      <c r="H27" s="2" t="s">
        <v>16</v>
      </c>
      <c r="I27" s="2" t="s">
        <v>161</v>
      </c>
      <c r="J27" s="2" t="s">
        <v>165</v>
      </c>
      <c r="K27" s="2" t="s">
        <v>71</v>
      </c>
      <c r="L27" s="21" t="str">
        <f>VLOOKUP(I27,'Species names'!$C$1:$D$32,2,FALSE)</f>
        <v>macMul</v>
      </c>
    </row>
    <row r="28" spans="1:12" x14ac:dyDescent="0.25">
      <c r="A28" s="2" t="s">
        <v>11</v>
      </c>
      <c r="B28" s="2" t="s">
        <v>188</v>
      </c>
      <c r="C28" s="15" t="s">
        <v>13</v>
      </c>
      <c r="D28" s="2" t="s">
        <v>18</v>
      </c>
      <c r="E28" s="2" t="s">
        <v>18</v>
      </c>
      <c r="F28" s="2" t="s">
        <v>189</v>
      </c>
      <c r="G28" s="2">
        <v>1251</v>
      </c>
      <c r="H28" s="2" t="s">
        <v>16</v>
      </c>
      <c r="I28" s="2" t="s">
        <v>190</v>
      </c>
      <c r="J28" s="2" t="s">
        <v>191</v>
      </c>
      <c r="K28" s="2" t="s">
        <v>71</v>
      </c>
      <c r="L28" s="21" t="str">
        <f>VLOOKUP(I28,'Species names'!$C$1:$D$32,2,FALSE)</f>
        <v>micMur</v>
      </c>
    </row>
    <row r="29" spans="1:12" x14ac:dyDescent="0.25">
      <c r="A29" s="2" t="s">
        <v>11</v>
      </c>
      <c r="B29" s="2" t="s">
        <v>202</v>
      </c>
      <c r="C29" s="15" t="s">
        <v>13</v>
      </c>
      <c r="D29" s="2" t="s">
        <v>18</v>
      </c>
      <c r="E29" s="2" t="s">
        <v>18</v>
      </c>
      <c r="F29" s="2" t="s">
        <v>203</v>
      </c>
      <c r="G29" s="2">
        <v>2697</v>
      </c>
      <c r="H29" s="2" t="s">
        <v>16</v>
      </c>
      <c r="I29" s="2" t="s">
        <v>200</v>
      </c>
      <c r="J29" s="2" t="s">
        <v>204</v>
      </c>
      <c r="K29" s="2" t="s">
        <v>71</v>
      </c>
      <c r="L29" s="21" t="str">
        <f>VLOOKUP(I29,'Species names'!$C$1:$D$32,2,FALSE)</f>
        <v>macNem</v>
      </c>
    </row>
    <row r="30" spans="1:12" x14ac:dyDescent="0.25">
      <c r="A30" s="2" t="s">
        <v>11</v>
      </c>
      <c r="B30" s="2" t="s">
        <v>244</v>
      </c>
      <c r="C30" s="15" t="s">
        <v>13</v>
      </c>
      <c r="D30" s="2" t="s">
        <v>18</v>
      </c>
      <c r="E30" s="2" t="s">
        <v>18</v>
      </c>
      <c r="F30" s="2" t="s">
        <v>245</v>
      </c>
      <c r="G30" s="2">
        <v>711</v>
      </c>
      <c r="H30" s="2" t="s">
        <v>16</v>
      </c>
      <c r="I30" s="2" t="s">
        <v>242</v>
      </c>
      <c r="J30" s="2" t="s">
        <v>246</v>
      </c>
      <c r="K30" s="2" t="s">
        <v>71</v>
      </c>
      <c r="L30" s="21" t="str">
        <f>VLOOKUP(I30,'Species names'!$C$1:$D$32,2,FALSE)</f>
        <v>papAnu</v>
      </c>
    </row>
    <row r="31" spans="1:12" x14ac:dyDescent="0.25">
      <c r="A31" s="2" t="s">
        <v>11</v>
      </c>
      <c r="B31" s="2" t="s">
        <v>253</v>
      </c>
      <c r="C31" s="15" t="s">
        <v>13</v>
      </c>
      <c r="D31" s="2" t="s">
        <v>18</v>
      </c>
      <c r="E31" s="2" t="s">
        <v>18</v>
      </c>
      <c r="F31" s="2" t="s">
        <v>254</v>
      </c>
      <c r="G31" s="2">
        <v>699</v>
      </c>
      <c r="H31" s="2" t="s">
        <v>16</v>
      </c>
      <c r="I31" s="2" t="s">
        <v>255</v>
      </c>
      <c r="J31" s="2" t="s">
        <v>256</v>
      </c>
      <c r="K31" s="2" t="s">
        <v>71</v>
      </c>
      <c r="L31" s="21">
        <f>VLOOKUP(I31,'Species names'!$C$1:$D$32,2,FALSE)</f>
        <v>0</v>
      </c>
    </row>
    <row r="32" spans="1:12" x14ac:dyDescent="0.25">
      <c r="A32" s="2" t="s">
        <v>11</v>
      </c>
      <c r="B32" s="2" t="s">
        <v>271</v>
      </c>
      <c r="C32" s="15" t="s">
        <v>13</v>
      </c>
      <c r="D32" s="2" t="s">
        <v>18</v>
      </c>
      <c r="E32" s="2" t="s">
        <v>18</v>
      </c>
      <c r="F32" s="2" t="s">
        <v>272</v>
      </c>
      <c r="G32" s="2">
        <v>687</v>
      </c>
      <c r="H32" s="2" t="s">
        <v>16</v>
      </c>
      <c r="I32" s="2" t="s">
        <v>269</v>
      </c>
      <c r="J32" s="2" t="s">
        <v>273</v>
      </c>
      <c r="K32" s="2" t="s">
        <v>71</v>
      </c>
      <c r="L32" s="21">
        <f>VLOOKUP(I32,'Species names'!$C$1:$D$32,2,FALSE)</f>
        <v>0</v>
      </c>
    </row>
    <row r="33" spans="1:12" x14ac:dyDescent="0.25">
      <c r="A33" s="2" t="s">
        <v>11</v>
      </c>
      <c r="B33" s="2" t="s">
        <v>287</v>
      </c>
      <c r="C33" s="15" t="s">
        <v>13</v>
      </c>
      <c r="D33" s="2" t="s">
        <v>18</v>
      </c>
      <c r="E33" s="2" t="s">
        <v>18</v>
      </c>
      <c r="F33" s="2" t="s">
        <v>288</v>
      </c>
      <c r="G33" s="2">
        <v>702</v>
      </c>
      <c r="H33" s="2" t="s">
        <v>16</v>
      </c>
      <c r="I33" s="2" t="s">
        <v>285</v>
      </c>
      <c r="J33" s="2" t="s">
        <v>289</v>
      </c>
      <c r="K33" s="2" t="s">
        <v>71</v>
      </c>
      <c r="L33" s="21" t="str">
        <f>VLOOKUP(I33,'Species names'!$C$1:$D$32,2,FALSE)</f>
        <v>pilTep</v>
      </c>
    </row>
    <row r="34" spans="1:12" x14ac:dyDescent="0.25">
      <c r="A34" s="2" t="s">
        <v>11</v>
      </c>
      <c r="B34" s="2" t="s">
        <v>300</v>
      </c>
      <c r="C34" s="15" t="s">
        <v>13</v>
      </c>
      <c r="D34" s="2" t="s">
        <v>18</v>
      </c>
      <c r="E34" s="2" t="s">
        <v>18</v>
      </c>
      <c r="F34" s="2" t="s">
        <v>301</v>
      </c>
      <c r="G34" s="2">
        <v>1152</v>
      </c>
      <c r="H34" s="2" t="s">
        <v>16</v>
      </c>
      <c r="I34" s="2" t="s">
        <v>298</v>
      </c>
      <c r="J34" s="2" t="s">
        <v>302</v>
      </c>
      <c r="K34" s="2" t="s">
        <v>71</v>
      </c>
      <c r="L34" s="21" t="str">
        <f>VLOOKUP(I34,'Species names'!$C$1:$D$32,2,FALSE)</f>
        <v>panTro</v>
      </c>
    </row>
    <row r="35" spans="1:12" x14ac:dyDescent="0.25">
      <c r="A35" s="2" t="s">
        <v>11</v>
      </c>
      <c r="B35" s="2" t="s">
        <v>313</v>
      </c>
      <c r="C35" s="15" t="s">
        <v>13</v>
      </c>
      <c r="D35" s="2" t="s">
        <v>18</v>
      </c>
      <c r="E35" s="2" t="s">
        <v>18</v>
      </c>
      <c r="F35" s="2" t="s">
        <v>314</v>
      </c>
      <c r="G35" s="2">
        <v>1096</v>
      </c>
      <c r="H35" s="2" t="s">
        <v>16</v>
      </c>
      <c r="I35" s="2" t="s">
        <v>311</v>
      </c>
      <c r="J35" s="2" t="s">
        <v>315</v>
      </c>
      <c r="K35" s="2" t="s">
        <v>71</v>
      </c>
      <c r="L35" s="21" t="str">
        <f>VLOOKUP(I35,'Species names'!$C$1:$D$32,2,FALSE)</f>
        <v>rhiBie</v>
      </c>
    </row>
    <row r="36" spans="1:12" x14ac:dyDescent="0.25">
      <c r="A36" s="2" t="s">
        <v>11</v>
      </c>
      <c r="B36" s="2" t="s">
        <v>326</v>
      </c>
      <c r="C36" s="15" t="s">
        <v>13</v>
      </c>
      <c r="D36" s="2" t="s">
        <v>18</v>
      </c>
      <c r="E36" s="2" t="s">
        <v>18</v>
      </c>
      <c r="F36" s="2" t="s">
        <v>327</v>
      </c>
      <c r="G36" s="2">
        <v>702</v>
      </c>
      <c r="H36" s="2" t="s">
        <v>16</v>
      </c>
      <c r="I36" s="2" t="s">
        <v>324</v>
      </c>
      <c r="J36" s="2" t="s">
        <v>328</v>
      </c>
      <c r="K36" s="2" t="s">
        <v>71</v>
      </c>
      <c r="L36" s="21" t="str">
        <f>VLOOKUP(I36,'Species names'!$C$1:$D$32,2,FALSE)</f>
        <v>rhiRox</v>
      </c>
    </row>
    <row r="37" spans="1:12" x14ac:dyDescent="0.25">
      <c r="A37" s="2" t="s">
        <v>11</v>
      </c>
      <c r="B37" s="2" t="s">
        <v>332</v>
      </c>
      <c r="C37" s="15" t="s">
        <v>13</v>
      </c>
      <c r="D37" s="2" t="s">
        <v>18</v>
      </c>
      <c r="E37" s="2" t="s">
        <v>18</v>
      </c>
      <c r="F37" s="2" t="s">
        <v>333</v>
      </c>
      <c r="G37" s="2">
        <v>796</v>
      </c>
      <c r="H37" s="2" t="s">
        <v>16</v>
      </c>
      <c r="I37" s="2" t="s">
        <v>334</v>
      </c>
      <c r="J37" s="2" t="s">
        <v>335</v>
      </c>
      <c r="K37" s="2" t="s">
        <v>71</v>
      </c>
      <c r="L37" s="21" t="str">
        <f>VLOOKUP(I37,'Species names'!$C$1:$D$32,2,FALSE)</f>
        <v>saiBolBol</v>
      </c>
    </row>
    <row r="38" spans="1:12" x14ac:dyDescent="0.25">
      <c r="A38" s="3" t="s">
        <v>51</v>
      </c>
      <c r="B38" s="3" t="s">
        <v>52</v>
      </c>
      <c r="C38" s="5" t="s">
        <v>53</v>
      </c>
      <c r="D38" s="3"/>
      <c r="E38" s="3" t="s">
        <v>14</v>
      </c>
      <c r="F38" s="3" t="s">
        <v>54</v>
      </c>
      <c r="G38" s="3">
        <v>2078</v>
      </c>
      <c r="H38" s="3" t="s">
        <v>16</v>
      </c>
      <c r="I38" s="3" t="s">
        <v>17</v>
      </c>
      <c r="J38" s="3" t="s">
        <v>18</v>
      </c>
      <c r="K38" s="3" t="s">
        <v>18</v>
      </c>
      <c r="L38" s="21" t="str">
        <f>VLOOKUP(I38,'Species names'!$C$1:$D$32,2,FALSE)</f>
        <v>homSap</v>
      </c>
    </row>
    <row r="39" spans="1:12" x14ac:dyDescent="0.25">
      <c r="A39" s="3" t="s">
        <v>51</v>
      </c>
      <c r="B39" s="3" t="s">
        <v>67</v>
      </c>
      <c r="C39" s="5" t="s">
        <v>53</v>
      </c>
      <c r="D39" s="3" t="s">
        <v>18</v>
      </c>
      <c r="E39" s="3" t="s">
        <v>18</v>
      </c>
      <c r="F39" s="3" t="s">
        <v>68</v>
      </c>
      <c r="G39" s="3">
        <v>1065</v>
      </c>
      <c r="H39" s="3" t="s">
        <v>16</v>
      </c>
      <c r="I39" s="3" t="s">
        <v>69</v>
      </c>
      <c r="J39" s="3" t="s">
        <v>70</v>
      </c>
      <c r="K39" s="3" t="s">
        <v>71</v>
      </c>
      <c r="L39" s="21" t="str">
        <f>VLOOKUP(I39,'Species names'!$C$1:$D$32,2,FALSE)</f>
        <v>aotNan</v>
      </c>
    </row>
    <row r="40" spans="1:12" x14ac:dyDescent="0.25">
      <c r="A40" s="3" t="s">
        <v>51</v>
      </c>
      <c r="B40" s="3" t="s">
        <v>80</v>
      </c>
      <c r="C40" s="5" t="s">
        <v>53</v>
      </c>
      <c r="D40" s="3" t="s">
        <v>18</v>
      </c>
      <c r="E40" s="3" t="s">
        <v>18</v>
      </c>
      <c r="F40" s="3" t="s">
        <v>81</v>
      </c>
      <c r="G40" s="3">
        <v>1065</v>
      </c>
      <c r="H40" s="3" t="s">
        <v>16</v>
      </c>
      <c r="I40" s="3" t="s">
        <v>78</v>
      </c>
      <c r="J40" s="3" t="s">
        <v>82</v>
      </c>
      <c r="K40" s="3" t="s">
        <v>71</v>
      </c>
      <c r="L40" s="21" t="str">
        <f>VLOOKUP(I40,'Species names'!$C$1:$D$32,2,FALSE)</f>
        <v>colAngPal</v>
      </c>
    </row>
    <row r="41" spans="1:12" x14ac:dyDescent="0.25">
      <c r="A41" s="3" t="s">
        <v>51</v>
      </c>
      <c r="B41" s="3" t="s">
        <v>90</v>
      </c>
      <c r="C41" s="5" t="s">
        <v>53</v>
      </c>
      <c r="D41" s="3" t="s">
        <v>18</v>
      </c>
      <c r="E41" s="3" t="s">
        <v>18</v>
      </c>
      <c r="F41" s="3" t="s">
        <v>91</v>
      </c>
      <c r="G41" s="3">
        <v>2487</v>
      </c>
      <c r="H41" s="3" t="s">
        <v>16</v>
      </c>
      <c r="I41" s="3" t="s">
        <v>85</v>
      </c>
      <c r="J41" s="3" t="s">
        <v>92</v>
      </c>
      <c r="K41" s="3" t="s">
        <v>71</v>
      </c>
      <c r="L41" s="21">
        <f>VLOOKUP(I41,'Species names'!$C$1:$D$32,2,FALSE)</f>
        <v>0</v>
      </c>
    </row>
    <row r="42" spans="1:12" x14ac:dyDescent="0.25">
      <c r="A42" s="3" t="s">
        <v>51</v>
      </c>
      <c r="B42" s="3" t="s">
        <v>100</v>
      </c>
      <c r="C42" s="5" t="s">
        <v>53</v>
      </c>
      <c r="D42" s="3" t="s">
        <v>18</v>
      </c>
      <c r="E42" s="3" t="s">
        <v>18</v>
      </c>
      <c r="F42" s="3" t="s">
        <v>101</v>
      </c>
      <c r="G42" s="3">
        <v>2195</v>
      </c>
      <c r="H42" s="3" t="s">
        <v>16</v>
      </c>
      <c r="I42" s="3" t="s">
        <v>98</v>
      </c>
      <c r="J42" s="3" t="s">
        <v>102</v>
      </c>
      <c r="K42" s="3" t="s">
        <v>71</v>
      </c>
      <c r="L42" s="21" t="str">
        <f>VLOOKUP(I42,'Species names'!$C$1:$D$32,2,FALSE)</f>
        <v>cebCap</v>
      </c>
    </row>
    <row r="43" spans="1:12" x14ac:dyDescent="0.25">
      <c r="A43" s="3" t="s">
        <v>51</v>
      </c>
      <c r="B43" s="3" t="s">
        <v>113</v>
      </c>
      <c r="C43" s="5" t="s">
        <v>53</v>
      </c>
      <c r="D43" s="3" t="s">
        <v>18</v>
      </c>
      <c r="E43" s="3" t="s">
        <v>18</v>
      </c>
      <c r="F43" s="3" t="s">
        <v>114</v>
      </c>
      <c r="G43" s="3">
        <v>1065</v>
      </c>
      <c r="H43" s="3" t="s">
        <v>16</v>
      </c>
      <c r="I43" s="3" t="s">
        <v>108</v>
      </c>
      <c r="J43" s="3" t="s">
        <v>115</v>
      </c>
      <c r="K43" s="3" t="s">
        <v>71</v>
      </c>
      <c r="L43" s="21" t="str">
        <f>VLOOKUP(I43,'Species names'!$C$1:$D$32,2,FALSE)</f>
        <v>calJac</v>
      </c>
    </row>
    <row r="44" spans="1:12" x14ac:dyDescent="0.25">
      <c r="A44" s="3" t="s">
        <v>51</v>
      </c>
      <c r="B44" s="3" t="s">
        <v>133</v>
      </c>
      <c r="C44" s="5" t="s">
        <v>53</v>
      </c>
      <c r="D44" s="3" t="s">
        <v>18</v>
      </c>
      <c r="E44" s="3" t="s">
        <v>18</v>
      </c>
      <c r="F44" s="3" t="s">
        <v>134</v>
      </c>
      <c r="G44" s="3">
        <v>1065</v>
      </c>
      <c r="H44" s="3" t="s">
        <v>16</v>
      </c>
      <c r="I44" s="3" t="s">
        <v>131</v>
      </c>
      <c r="J44" s="3" t="s">
        <v>135</v>
      </c>
      <c r="K44" s="3" t="s">
        <v>71</v>
      </c>
      <c r="L44" s="21" t="str">
        <f>VLOOKUP(I44,'Species names'!$C$1:$D$32,2,FALSE)</f>
        <v>gorGorGor</v>
      </c>
    </row>
    <row r="45" spans="1:12" x14ac:dyDescent="0.25">
      <c r="A45" s="3" t="s">
        <v>51</v>
      </c>
      <c r="B45" s="3" t="s">
        <v>153</v>
      </c>
      <c r="C45" s="5" t="s">
        <v>53</v>
      </c>
      <c r="D45" s="3" t="s">
        <v>18</v>
      </c>
      <c r="E45" s="3" t="s">
        <v>18</v>
      </c>
      <c r="F45" s="3" t="s">
        <v>154</v>
      </c>
      <c r="G45" s="3">
        <v>1065</v>
      </c>
      <c r="H45" s="3" t="s">
        <v>16</v>
      </c>
      <c r="I45" s="3" t="s">
        <v>151</v>
      </c>
      <c r="J45" s="3" t="s">
        <v>155</v>
      </c>
      <c r="K45" s="3" t="s">
        <v>71</v>
      </c>
      <c r="L45" s="21" t="str">
        <f>VLOOKUP(I45,'Species names'!$C$1:$D$32,2,FALSE)</f>
        <v>manLeu</v>
      </c>
    </row>
    <row r="46" spans="1:12" x14ac:dyDescent="0.25">
      <c r="A46" s="3" t="s">
        <v>51</v>
      </c>
      <c r="B46" s="3" t="s">
        <v>192</v>
      </c>
      <c r="C46" s="5" t="s">
        <v>53</v>
      </c>
      <c r="D46" s="3" t="s">
        <v>18</v>
      </c>
      <c r="E46" s="3" t="s">
        <v>18</v>
      </c>
      <c r="F46" s="3" t="s">
        <v>193</v>
      </c>
      <c r="G46" s="3">
        <v>1398</v>
      </c>
      <c r="H46" s="3" t="s">
        <v>16</v>
      </c>
      <c r="I46" s="3" t="s">
        <v>190</v>
      </c>
      <c r="J46" s="3" t="s">
        <v>194</v>
      </c>
      <c r="K46" s="3" t="s">
        <v>71</v>
      </c>
      <c r="L46" s="21" t="str">
        <f>VLOOKUP(I46,'Species names'!$C$1:$D$32,2,FALSE)</f>
        <v>micMur</v>
      </c>
    </row>
    <row r="47" spans="1:12" x14ac:dyDescent="0.25">
      <c r="A47" s="3" t="s">
        <v>51</v>
      </c>
      <c r="B47" s="3" t="s">
        <v>205</v>
      </c>
      <c r="C47" s="5" t="s">
        <v>53</v>
      </c>
      <c r="D47" s="3" t="s">
        <v>18</v>
      </c>
      <c r="E47" s="3" t="s">
        <v>18</v>
      </c>
      <c r="F47" s="3" t="s">
        <v>206</v>
      </c>
      <c r="G47" s="3">
        <v>1396</v>
      </c>
      <c r="H47" s="3" t="s">
        <v>16</v>
      </c>
      <c r="I47" s="3" t="s">
        <v>200</v>
      </c>
      <c r="J47" s="3" t="s">
        <v>207</v>
      </c>
      <c r="K47" s="3" t="s">
        <v>71</v>
      </c>
      <c r="L47" s="21" t="str">
        <f>VLOOKUP(I47,'Species names'!$C$1:$D$32,2,FALSE)</f>
        <v>macNem</v>
      </c>
    </row>
    <row r="48" spans="1:12" x14ac:dyDescent="0.25">
      <c r="A48" s="3" t="s">
        <v>51</v>
      </c>
      <c r="B48" s="3" t="s">
        <v>211</v>
      </c>
      <c r="C48" s="5" t="s">
        <v>53</v>
      </c>
      <c r="D48" s="3" t="s">
        <v>18</v>
      </c>
      <c r="E48" s="3" t="s">
        <v>18</v>
      </c>
      <c r="F48" s="3" t="s">
        <v>212</v>
      </c>
      <c r="G48" s="3">
        <v>1062</v>
      </c>
      <c r="H48" s="3" t="s">
        <v>16</v>
      </c>
      <c r="I48" s="3" t="s">
        <v>213</v>
      </c>
      <c r="J48" s="3" t="s">
        <v>214</v>
      </c>
      <c r="K48" s="3" t="s">
        <v>71</v>
      </c>
      <c r="L48" s="21" t="str">
        <f>VLOOKUP(I48,'Species names'!$C$1:$D$32,2,FALSE)</f>
        <v>nomLeu</v>
      </c>
    </row>
    <row r="49" spans="1:12" x14ac:dyDescent="0.25">
      <c r="A49" s="3" t="s">
        <v>51</v>
      </c>
      <c r="B49" s="3" t="s">
        <v>247</v>
      </c>
      <c r="C49" s="5" t="s">
        <v>53</v>
      </c>
      <c r="D49" s="3" t="s">
        <v>18</v>
      </c>
      <c r="E49" s="3" t="s">
        <v>18</v>
      </c>
      <c r="F49" s="3" t="s">
        <v>248</v>
      </c>
      <c r="G49" s="3">
        <v>1065</v>
      </c>
      <c r="H49" s="3" t="s">
        <v>16</v>
      </c>
      <c r="I49" s="3" t="s">
        <v>242</v>
      </c>
      <c r="J49" s="3" t="s">
        <v>249</v>
      </c>
      <c r="K49" s="3" t="s">
        <v>71</v>
      </c>
      <c r="L49" s="21" t="str">
        <f>VLOOKUP(I49,'Species names'!$C$1:$D$32,2,FALSE)</f>
        <v>papAnu</v>
      </c>
    </row>
    <row r="50" spans="1:12" x14ac:dyDescent="0.25">
      <c r="A50" s="3" t="s">
        <v>51</v>
      </c>
      <c r="B50" s="3" t="s">
        <v>257</v>
      </c>
      <c r="C50" s="5" t="s">
        <v>53</v>
      </c>
      <c r="D50" s="3" t="s">
        <v>18</v>
      </c>
      <c r="E50" s="3" t="s">
        <v>18</v>
      </c>
      <c r="F50" s="3" t="s">
        <v>258</v>
      </c>
      <c r="G50" s="3">
        <v>1065</v>
      </c>
      <c r="H50" s="3" t="s">
        <v>16</v>
      </c>
      <c r="I50" s="3" t="s">
        <v>255</v>
      </c>
      <c r="J50" s="3" t="s">
        <v>259</v>
      </c>
      <c r="K50" s="3" t="s">
        <v>71</v>
      </c>
      <c r="L50" s="21">
        <f>VLOOKUP(I50,'Species names'!$C$1:$D$32,2,FALSE)</f>
        <v>0</v>
      </c>
    </row>
    <row r="51" spans="1:12" x14ac:dyDescent="0.25">
      <c r="A51" s="3" t="s">
        <v>51</v>
      </c>
      <c r="B51" s="3" t="s">
        <v>260</v>
      </c>
      <c r="C51" s="5" t="s">
        <v>53</v>
      </c>
      <c r="D51" s="3" t="s">
        <v>18</v>
      </c>
      <c r="E51" s="3" t="s">
        <v>18</v>
      </c>
      <c r="F51" s="3" t="s">
        <v>261</v>
      </c>
      <c r="G51" s="3">
        <v>1062</v>
      </c>
      <c r="H51" s="3" t="s">
        <v>16</v>
      </c>
      <c r="I51" s="3" t="s">
        <v>262</v>
      </c>
      <c r="J51" s="3" t="s">
        <v>263</v>
      </c>
      <c r="K51" s="3" t="s">
        <v>71</v>
      </c>
      <c r="L51" s="21" t="str">
        <f>VLOOKUP(I51,'Species names'!$C$1:$D$32,2,FALSE)</f>
        <v>panPan</v>
      </c>
    </row>
    <row r="52" spans="1:12" x14ac:dyDescent="0.25">
      <c r="A52" s="3" t="s">
        <v>51</v>
      </c>
      <c r="B52" s="3" t="s">
        <v>274</v>
      </c>
      <c r="C52" s="5" t="s">
        <v>53</v>
      </c>
      <c r="D52" s="3" t="s">
        <v>18</v>
      </c>
      <c r="E52" s="3" t="s">
        <v>18</v>
      </c>
      <c r="F52" s="3" t="s">
        <v>275</v>
      </c>
      <c r="G52" s="3">
        <v>1065</v>
      </c>
      <c r="H52" s="3" t="s">
        <v>16</v>
      </c>
      <c r="I52" s="3" t="s">
        <v>269</v>
      </c>
      <c r="J52" s="3" t="s">
        <v>276</v>
      </c>
      <c r="K52" s="3" t="s">
        <v>71</v>
      </c>
      <c r="L52" s="21">
        <f>VLOOKUP(I52,'Species names'!$C$1:$D$32,2,FALSE)</f>
        <v>0</v>
      </c>
    </row>
    <row r="53" spans="1:12" x14ac:dyDescent="0.25">
      <c r="A53" s="3" t="s">
        <v>51</v>
      </c>
      <c r="B53" s="3" t="s">
        <v>290</v>
      </c>
      <c r="C53" s="5" t="s">
        <v>53</v>
      </c>
      <c r="D53" s="3" t="s">
        <v>18</v>
      </c>
      <c r="E53" s="3" t="s">
        <v>18</v>
      </c>
      <c r="F53" s="3" t="s">
        <v>291</v>
      </c>
      <c r="G53" s="3">
        <v>2095</v>
      </c>
      <c r="H53" s="3" t="s">
        <v>16</v>
      </c>
      <c r="I53" s="3" t="s">
        <v>285</v>
      </c>
      <c r="J53" s="3" t="s">
        <v>292</v>
      </c>
      <c r="K53" s="3" t="s">
        <v>71</v>
      </c>
      <c r="L53" s="21" t="str">
        <f>VLOOKUP(I53,'Species names'!$C$1:$D$32,2,FALSE)</f>
        <v>pilTep</v>
      </c>
    </row>
    <row r="54" spans="1:12" x14ac:dyDescent="0.25">
      <c r="A54" s="3" t="s">
        <v>51</v>
      </c>
      <c r="B54" s="3" t="s">
        <v>303</v>
      </c>
      <c r="C54" s="5" t="s">
        <v>53</v>
      </c>
      <c r="D54" s="3" t="s">
        <v>18</v>
      </c>
      <c r="E54" s="3" t="s">
        <v>18</v>
      </c>
      <c r="F54" s="3" t="s">
        <v>304</v>
      </c>
      <c r="G54" s="3">
        <v>3159</v>
      </c>
      <c r="H54" s="3" t="s">
        <v>16</v>
      </c>
      <c r="I54" s="3" t="s">
        <v>298</v>
      </c>
      <c r="J54" s="3" t="s">
        <v>305</v>
      </c>
      <c r="K54" s="3" t="s">
        <v>71</v>
      </c>
      <c r="L54" s="21" t="str">
        <f>VLOOKUP(I54,'Species names'!$C$1:$D$32,2,FALSE)</f>
        <v>panTro</v>
      </c>
    </row>
    <row r="55" spans="1:12" x14ac:dyDescent="0.25">
      <c r="A55" s="3" t="s">
        <v>51</v>
      </c>
      <c r="B55" s="3" t="s">
        <v>316</v>
      </c>
      <c r="C55" s="5" t="s">
        <v>53</v>
      </c>
      <c r="D55" s="3" t="s">
        <v>18</v>
      </c>
      <c r="E55" s="3" t="s">
        <v>18</v>
      </c>
      <c r="F55" s="3" t="s">
        <v>317</v>
      </c>
      <c r="G55" s="3">
        <v>1065</v>
      </c>
      <c r="H55" s="3" t="s">
        <v>16</v>
      </c>
      <c r="I55" s="3" t="s">
        <v>311</v>
      </c>
      <c r="J55" s="3" t="s">
        <v>318</v>
      </c>
      <c r="K55" s="3" t="s">
        <v>71</v>
      </c>
      <c r="L55" s="21" t="str">
        <f>VLOOKUP(I55,'Species names'!$C$1:$D$32,2,FALSE)</f>
        <v>rhiBie</v>
      </c>
    </row>
    <row r="56" spans="1:12" x14ac:dyDescent="0.25">
      <c r="A56" s="3" t="s">
        <v>51</v>
      </c>
      <c r="B56" s="3" t="s">
        <v>329</v>
      </c>
      <c r="C56" s="5" t="s">
        <v>53</v>
      </c>
      <c r="D56" s="3" t="s">
        <v>18</v>
      </c>
      <c r="E56" s="3" t="s">
        <v>18</v>
      </c>
      <c r="F56" s="3" t="s">
        <v>330</v>
      </c>
      <c r="G56" s="3">
        <v>1065</v>
      </c>
      <c r="H56" s="3" t="s">
        <v>16</v>
      </c>
      <c r="I56" s="3" t="s">
        <v>324</v>
      </c>
      <c r="J56" s="3" t="s">
        <v>331</v>
      </c>
      <c r="K56" s="3" t="s">
        <v>71</v>
      </c>
      <c r="L56" s="21" t="str">
        <f>VLOOKUP(I56,'Species names'!$C$1:$D$32,2,FALSE)</f>
        <v>rhiRox</v>
      </c>
    </row>
    <row r="57" spans="1:12" x14ac:dyDescent="0.25">
      <c r="A57" s="3" t="s">
        <v>51</v>
      </c>
      <c r="B57" s="3" t="s">
        <v>336</v>
      </c>
      <c r="C57" s="5" t="s">
        <v>53</v>
      </c>
      <c r="D57" s="3" t="s">
        <v>18</v>
      </c>
      <c r="E57" s="3" t="s">
        <v>18</v>
      </c>
      <c r="F57" s="3" t="s">
        <v>337</v>
      </c>
      <c r="G57" s="3">
        <v>1065</v>
      </c>
      <c r="H57" s="3" t="s">
        <v>16</v>
      </c>
      <c r="I57" s="3" t="s">
        <v>334</v>
      </c>
      <c r="J57" s="3" t="s">
        <v>338</v>
      </c>
      <c r="K57" s="3" t="s">
        <v>71</v>
      </c>
      <c r="L57" s="21" t="str">
        <f>VLOOKUP(I57,'Species names'!$C$1:$D$32,2,FALSE)</f>
        <v>saiBolBol</v>
      </c>
    </row>
    <row r="58" spans="1:12" x14ac:dyDescent="0.25">
      <c r="A58" s="3" t="s">
        <v>51</v>
      </c>
      <c r="B58" s="3" t="s">
        <v>343</v>
      </c>
      <c r="C58" s="5" t="s">
        <v>53</v>
      </c>
      <c r="D58" s="3" t="s">
        <v>18</v>
      </c>
      <c r="E58" s="3" t="s">
        <v>18</v>
      </c>
      <c r="F58" s="3" t="s">
        <v>344</v>
      </c>
      <c r="G58" s="3">
        <v>1065</v>
      </c>
      <c r="H58" s="3" t="s">
        <v>16</v>
      </c>
      <c r="I58" s="3" t="s">
        <v>341</v>
      </c>
      <c r="J58" s="3" t="s">
        <v>345</v>
      </c>
      <c r="K58" s="3" t="s">
        <v>71</v>
      </c>
      <c r="L58" s="21" t="str">
        <f>VLOOKUP(I58,'Species names'!$C$1:$D$32,2,FALSE)</f>
        <v>theGel</v>
      </c>
    </row>
    <row r="59" spans="1:12" x14ac:dyDescent="0.25">
      <c r="A59" s="3" t="s">
        <v>51</v>
      </c>
      <c r="B59" s="3" t="s">
        <v>354</v>
      </c>
      <c r="C59" s="5" t="s">
        <v>53</v>
      </c>
      <c r="D59" s="3" t="s">
        <v>18</v>
      </c>
      <c r="E59" s="3" t="s">
        <v>18</v>
      </c>
      <c r="F59" s="3" t="s">
        <v>355</v>
      </c>
      <c r="G59" s="3">
        <v>1065</v>
      </c>
      <c r="H59" s="3" t="s">
        <v>16</v>
      </c>
      <c r="I59" s="3" t="s">
        <v>356</v>
      </c>
      <c r="J59" s="3" t="s">
        <v>357</v>
      </c>
      <c r="K59" s="3" t="s">
        <v>71</v>
      </c>
      <c r="L59" s="21" t="str">
        <f>VLOOKUP(I59,'Species names'!$C$1:$D$32,2,FALSE)</f>
        <v>carSyr</v>
      </c>
    </row>
    <row r="60" spans="1:12" x14ac:dyDescent="0.25">
      <c r="A60" s="6" t="s">
        <v>30</v>
      </c>
      <c r="B60" s="6" t="s">
        <v>31</v>
      </c>
      <c r="C60" s="8" t="s">
        <v>32</v>
      </c>
      <c r="D60" s="6"/>
      <c r="E60" s="6" t="s">
        <v>33</v>
      </c>
      <c r="F60" s="6" t="s">
        <v>34</v>
      </c>
      <c r="G60" s="6">
        <v>1156</v>
      </c>
      <c r="H60" s="6" t="s">
        <v>16</v>
      </c>
      <c r="I60" s="6" t="s">
        <v>17</v>
      </c>
      <c r="J60" s="6" t="s">
        <v>18</v>
      </c>
      <c r="K60" s="6" t="s">
        <v>18</v>
      </c>
      <c r="L60" s="21" t="str">
        <f>VLOOKUP(I60,'Species names'!$C$1:$D$32,2,FALSE)</f>
        <v>homSap</v>
      </c>
    </row>
    <row r="61" spans="1:12" x14ac:dyDescent="0.25">
      <c r="A61" s="6" t="s">
        <v>30</v>
      </c>
      <c r="B61" s="6" t="s">
        <v>31</v>
      </c>
      <c r="C61" s="8" t="s">
        <v>32</v>
      </c>
      <c r="D61" s="6"/>
      <c r="E61" s="6"/>
      <c r="F61" s="6" t="s">
        <v>50</v>
      </c>
      <c r="G61" s="6">
        <v>1461</v>
      </c>
      <c r="H61" s="6" t="s">
        <v>16</v>
      </c>
      <c r="I61" s="6" t="s">
        <v>17</v>
      </c>
      <c r="J61" s="6" t="s">
        <v>18</v>
      </c>
      <c r="K61" s="6" t="s">
        <v>18</v>
      </c>
      <c r="L61" s="21" t="str">
        <f>VLOOKUP(I61,'Species names'!$C$1:$D$32,2,FALSE)</f>
        <v>homSap</v>
      </c>
    </row>
    <row r="62" spans="1:12" x14ac:dyDescent="0.25">
      <c r="A62" s="6" t="s">
        <v>30</v>
      </c>
      <c r="B62" s="6" t="s">
        <v>31</v>
      </c>
      <c r="C62" s="8" t="s">
        <v>32</v>
      </c>
      <c r="D62" s="6"/>
      <c r="E62" s="6"/>
      <c r="F62" s="6" t="s">
        <v>66</v>
      </c>
      <c r="G62" s="6">
        <v>1607</v>
      </c>
      <c r="H62" s="6" t="s">
        <v>16</v>
      </c>
      <c r="I62" s="6" t="s">
        <v>17</v>
      </c>
      <c r="J62" s="6" t="s">
        <v>18</v>
      </c>
      <c r="K62" s="6" t="s">
        <v>18</v>
      </c>
      <c r="L62" s="21" t="str">
        <f>VLOOKUP(I62,'Species names'!$C$1:$D$32,2,FALSE)</f>
        <v>homSap</v>
      </c>
    </row>
    <row r="63" spans="1:12" x14ac:dyDescent="0.25">
      <c r="A63" s="6" t="s">
        <v>30</v>
      </c>
      <c r="B63" s="6" t="s">
        <v>116</v>
      </c>
      <c r="C63" s="8"/>
      <c r="D63" s="6" t="s">
        <v>18</v>
      </c>
      <c r="E63" s="6" t="s">
        <v>18</v>
      </c>
      <c r="F63" s="6" t="s">
        <v>117</v>
      </c>
      <c r="G63" s="6">
        <v>378</v>
      </c>
      <c r="H63" s="6" t="s">
        <v>16</v>
      </c>
      <c r="I63" s="6" t="s">
        <v>108</v>
      </c>
      <c r="J63" s="6" t="s">
        <v>118</v>
      </c>
      <c r="K63" s="6" t="s">
        <v>71</v>
      </c>
      <c r="L63" s="21" t="str">
        <f>VLOOKUP(I63,'Species names'!$C$1:$D$32,2,FALSE)</f>
        <v>calJac</v>
      </c>
    </row>
    <row r="64" spans="1:12" x14ac:dyDescent="0.25">
      <c r="A64" s="6" t="s">
        <v>30</v>
      </c>
      <c r="B64" s="6" t="s">
        <v>166</v>
      </c>
      <c r="C64" s="8" t="s">
        <v>32</v>
      </c>
      <c r="D64" s="6" t="s">
        <v>18</v>
      </c>
      <c r="E64" s="6" t="s">
        <v>18</v>
      </c>
      <c r="F64" s="6" t="s">
        <v>167</v>
      </c>
      <c r="G64" s="6">
        <v>3618</v>
      </c>
      <c r="H64" s="6" t="s">
        <v>16</v>
      </c>
      <c r="I64" s="6" t="s">
        <v>161</v>
      </c>
      <c r="J64" s="6" t="s">
        <v>168</v>
      </c>
      <c r="K64" s="6" t="s">
        <v>71</v>
      </c>
      <c r="L64" s="21" t="str">
        <f>VLOOKUP(I64,'Species names'!$C$1:$D$32,2,FALSE)</f>
        <v>macMul</v>
      </c>
    </row>
    <row r="65" spans="1:12" x14ac:dyDescent="0.25">
      <c r="A65" s="6" t="s">
        <v>30</v>
      </c>
      <c r="B65" s="6" t="s">
        <v>277</v>
      </c>
      <c r="C65" s="8"/>
      <c r="D65" s="6" t="s">
        <v>18</v>
      </c>
      <c r="E65" s="6" t="s">
        <v>18</v>
      </c>
      <c r="F65" s="6" t="s">
        <v>278</v>
      </c>
      <c r="G65" s="6">
        <v>417</v>
      </c>
      <c r="H65" s="6" t="s">
        <v>16</v>
      </c>
      <c r="I65" s="6" t="s">
        <v>269</v>
      </c>
      <c r="J65" s="6" t="s">
        <v>279</v>
      </c>
      <c r="K65" s="6" t="s">
        <v>71</v>
      </c>
      <c r="L65" s="21">
        <f>VLOOKUP(I65,'Species names'!$C$1:$D$32,2,FALSE)</f>
        <v>0</v>
      </c>
    </row>
    <row r="66" spans="1:12" x14ac:dyDescent="0.25">
      <c r="A66" s="9" t="s">
        <v>24</v>
      </c>
      <c r="B66" s="9" t="s">
        <v>25</v>
      </c>
      <c r="C66" s="10" t="s">
        <v>26</v>
      </c>
      <c r="D66" s="9" t="s">
        <v>27</v>
      </c>
      <c r="E66" s="9" t="s">
        <v>28</v>
      </c>
      <c r="F66" s="9" t="s">
        <v>29</v>
      </c>
      <c r="G66" s="9">
        <v>1256</v>
      </c>
      <c r="H66" s="9" t="s">
        <v>16</v>
      </c>
      <c r="I66" s="9" t="s">
        <v>17</v>
      </c>
      <c r="J66" s="9" t="s">
        <v>18</v>
      </c>
      <c r="K66" s="9" t="s">
        <v>18</v>
      </c>
      <c r="L66" s="21" t="str">
        <f>VLOOKUP(I66,'Species names'!$C$1:$D$32,2,FALSE)</f>
        <v>homSap</v>
      </c>
    </row>
    <row r="67" spans="1:12" x14ac:dyDescent="0.25">
      <c r="A67" s="9" t="s">
        <v>24</v>
      </c>
      <c r="B67" s="9" t="s">
        <v>72</v>
      </c>
      <c r="C67" s="10"/>
      <c r="D67" s="9" t="s">
        <v>18</v>
      </c>
      <c r="E67" s="9" t="s">
        <v>18</v>
      </c>
      <c r="F67" s="9" t="s">
        <v>73</v>
      </c>
      <c r="G67" s="9">
        <v>1020</v>
      </c>
      <c r="H67" s="9" t="s">
        <v>16</v>
      </c>
      <c r="I67" s="9" t="s">
        <v>69</v>
      </c>
      <c r="J67" s="9" t="s">
        <v>74</v>
      </c>
      <c r="K67" s="9" t="s">
        <v>75</v>
      </c>
      <c r="L67" s="21" t="str">
        <f>VLOOKUP(I67,'Species names'!$C$1:$D$32,2,FALSE)</f>
        <v>aotNan</v>
      </c>
    </row>
    <row r="68" spans="1:12" x14ac:dyDescent="0.25">
      <c r="A68" s="9" t="s">
        <v>24</v>
      </c>
      <c r="B68" s="9" t="s">
        <v>93</v>
      </c>
      <c r="C68" s="10"/>
      <c r="D68" s="9" t="s">
        <v>18</v>
      </c>
      <c r="E68" s="9" t="s">
        <v>18</v>
      </c>
      <c r="F68" s="9" t="s">
        <v>94</v>
      </c>
      <c r="G68" s="9">
        <v>3972</v>
      </c>
      <c r="H68" s="9" t="s">
        <v>16</v>
      </c>
      <c r="I68" s="9" t="s">
        <v>85</v>
      </c>
      <c r="J68" s="9" t="s">
        <v>95</v>
      </c>
      <c r="K68" s="9" t="s">
        <v>75</v>
      </c>
      <c r="L68" s="21">
        <f>VLOOKUP(I68,'Species names'!$C$1:$D$32,2,FALSE)</f>
        <v>0</v>
      </c>
    </row>
    <row r="69" spans="1:12" x14ac:dyDescent="0.25">
      <c r="A69" s="9" t="s">
        <v>24</v>
      </c>
      <c r="B69" s="9" t="s">
        <v>103</v>
      </c>
      <c r="C69" s="10"/>
      <c r="D69" s="9" t="s">
        <v>18</v>
      </c>
      <c r="E69" s="9" t="s">
        <v>18</v>
      </c>
      <c r="F69" s="9" t="s">
        <v>104</v>
      </c>
      <c r="G69" s="9">
        <v>942</v>
      </c>
      <c r="H69" s="9" t="s">
        <v>16</v>
      </c>
      <c r="I69" s="9" t="s">
        <v>98</v>
      </c>
      <c r="J69" s="9" t="s">
        <v>105</v>
      </c>
      <c r="K69" s="9" t="s">
        <v>75</v>
      </c>
      <c r="L69" s="21" t="str">
        <f>VLOOKUP(I69,'Species names'!$C$1:$D$32,2,FALSE)</f>
        <v>cebCap</v>
      </c>
    </row>
    <row r="70" spans="1:12" x14ac:dyDescent="0.25">
      <c r="A70" s="9" t="s">
        <v>24</v>
      </c>
      <c r="B70" s="9" t="s">
        <v>119</v>
      </c>
      <c r="C70" s="10"/>
      <c r="D70" s="9" t="s">
        <v>18</v>
      </c>
      <c r="E70" s="9" t="s">
        <v>18</v>
      </c>
      <c r="F70" s="9" t="s">
        <v>120</v>
      </c>
      <c r="G70" s="9">
        <v>1068</v>
      </c>
      <c r="H70" s="9" t="s">
        <v>16</v>
      </c>
      <c r="I70" s="9" t="s">
        <v>108</v>
      </c>
      <c r="J70" s="9" t="s">
        <v>121</v>
      </c>
      <c r="K70" s="9" t="s">
        <v>75</v>
      </c>
      <c r="L70" s="21" t="str">
        <f>VLOOKUP(I70,'Species names'!$C$1:$D$32,2,FALSE)</f>
        <v>calJac</v>
      </c>
    </row>
    <row r="71" spans="1:12" x14ac:dyDescent="0.25">
      <c r="A71" s="9" t="s">
        <v>24</v>
      </c>
      <c r="B71" s="9" t="s">
        <v>136</v>
      </c>
      <c r="C71" s="10"/>
      <c r="D71" s="9" t="s">
        <v>18</v>
      </c>
      <c r="E71" s="9" t="s">
        <v>18</v>
      </c>
      <c r="F71" s="9" t="s">
        <v>137</v>
      </c>
      <c r="G71" s="9">
        <v>1490</v>
      </c>
      <c r="H71" s="9" t="s">
        <v>16</v>
      </c>
      <c r="I71" s="9" t="s">
        <v>131</v>
      </c>
      <c r="J71" s="9" t="s">
        <v>138</v>
      </c>
      <c r="K71" s="9" t="s">
        <v>75</v>
      </c>
      <c r="L71" s="21" t="str">
        <f>VLOOKUP(I71,'Species names'!$C$1:$D$32,2,FALSE)</f>
        <v>gorGorGor</v>
      </c>
    </row>
    <row r="72" spans="1:12" x14ac:dyDescent="0.25">
      <c r="A72" s="9" t="s">
        <v>24</v>
      </c>
      <c r="B72" s="9" t="s">
        <v>146</v>
      </c>
      <c r="C72" s="10"/>
      <c r="D72" s="9" t="s">
        <v>18</v>
      </c>
      <c r="E72" s="9" t="s">
        <v>18</v>
      </c>
      <c r="F72" s="9" t="s">
        <v>147</v>
      </c>
      <c r="G72" s="9">
        <v>4242</v>
      </c>
      <c r="H72" s="9" t="s">
        <v>16</v>
      </c>
      <c r="I72" s="9" t="s">
        <v>141</v>
      </c>
      <c r="J72" s="9" t="s">
        <v>148</v>
      </c>
      <c r="K72" s="9" t="s">
        <v>75</v>
      </c>
      <c r="L72" s="21" t="str">
        <f>VLOOKUP(I72,'Species names'!$C$1:$D$32,2,FALSE)</f>
        <v>macFas</v>
      </c>
    </row>
    <row r="73" spans="1:12" x14ac:dyDescent="0.25">
      <c r="A73" s="9" t="s">
        <v>24</v>
      </c>
      <c r="B73" s="9" t="s">
        <v>156</v>
      </c>
      <c r="C73" s="10"/>
      <c r="D73" s="9" t="s">
        <v>18</v>
      </c>
      <c r="E73" s="9" t="s">
        <v>18</v>
      </c>
      <c r="F73" s="9" t="s">
        <v>157</v>
      </c>
      <c r="G73" s="9">
        <v>1186</v>
      </c>
      <c r="H73" s="9" t="s">
        <v>16</v>
      </c>
      <c r="I73" s="9" t="s">
        <v>151</v>
      </c>
      <c r="J73" s="9" t="s">
        <v>158</v>
      </c>
      <c r="K73" s="9" t="s">
        <v>75</v>
      </c>
      <c r="L73" s="21" t="str">
        <f>VLOOKUP(I73,'Species names'!$C$1:$D$32,2,FALSE)</f>
        <v>manLeu</v>
      </c>
    </row>
    <row r="74" spans="1:12" x14ac:dyDescent="0.25">
      <c r="A74" s="9" t="s">
        <v>24</v>
      </c>
      <c r="B74" s="9" t="s">
        <v>169</v>
      </c>
      <c r="C74" s="10"/>
      <c r="D74" s="9" t="s">
        <v>18</v>
      </c>
      <c r="E74" s="9" t="s">
        <v>18</v>
      </c>
      <c r="F74" s="9" t="s">
        <v>170</v>
      </c>
      <c r="G74" s="9">
        <v>1002</v>
      </c>
      <c r="H74" s="9" t="s">
        <v>16</v>
      </c>
      <c r="I74" s="9" t="s">
        <v>161</v>
      </c>
      <c r="J74" s="9" t="s">
        <v>171</v>
      </c>
      <c r="K74" s="9" t="s">
        <v>75</v>
      </c>
      <c r="L74" s="21" t="str">
        <f>VLOOKUP(I74,'Species names'!$C$1:$D$32,2,FALSE)</f>
        <v>macMul</v>
      </c>
    </row>
    <row r="75" spans="1:12" x14ac:dyDescent="0.25">
      <c r="A75" s="9" t="s">
        <v>24</v>
      </c>
      <c r="B75" s="9" t="s">
        <v>195</v>
      </c>
      <c r="C75" s="10"/>
      <c r="D75" s="9" t="s">
        <v>18</v>
      </c>
      <c r="E75" s="9" t="s">
        <v>18</v>
      </c>
      <c r="F75" s="9" t="s">
        <v>196</v>
      </c>
      <c r="G75" s="9">
        <v>1300</v>
      </c>
      <c r="H75" s="9" t="s">
        <v>16</v>
      </c>
      <c r="I75" s="9" t="s">
        <v>190</v>
      </c>
      <c r="J75" s="9" t="s">
        <v>197</v>
      </c>
      <c r="K75" s="9" t="s">
        <v>75</v>
      </c>
      <c r="L75" s="21" t="str">
        <f>VLOOKUP(I75,'Species names'!$C$1:$D$32,2,FALSE)</f>
        <v>micMur</v>
      </c>
    </row>
    <row r="76" spans="1:12" x14ac:dyDescent="0.25">
      <c r="A76" s="9" t="s">
        <v>24</v>
      </c>
      <c r="B76" s="9" t="s">
        <v>208</v>
      </c>
      <c r="C76" s="10"/>
      <c r="D76" s="9" t="s">
        <v>18</v>
      </c>
      <c r="E76" s="9" t="s">
        <v>18</v>
      </c>
      <c r="F76" s="9" t="s">
        <v>209</v>
      </c>
      <c r="G76" s="9">
        <v>2394</v>
      </c>
      <c r="H76" s="9" t="s">
        <v>16</v>
      </c>
      <c r="I76" s="9" t="s">
        <v>200</v>
      </c>
      <c r="J76" s="9" t="s">
        <v>210</v>
      </c>
      <c r="K76" s="9" t="s">
        <v>75</v>
      </c>
      <c r="L76" s="21" t="str">
        <f>VLOOKUP(I76,'Species names'!$C$1:$D$32,2,FALSE)</f>
        <v>macNem</v>
      </c>
    </row>
    <row r="77" spans="1:12" x14ac:dyDescent="0.25">
      <c r="A77" s="9" t="s">
        <v>24</v>
      </c>
      <c r="B77" s="9" t="s">
        <v>215</v>
      </c>
      <c r="C77" s="10"/>
      <c r="D77" s="9" t="s">
        <v>18</v>
      </c>
      <c r="E77" s="9" t="s">
        <v>18</v>
      </c>
      <c r="F77" s="9" t="s">
        <v>216</v>
      </c>
      <c r="G77" s="9">
        <v>1187</v>
      </c>
      <c r="H77" s="9" t="s">
        <v>16</v>
      </c>
      <c r="I77" s="9" t="s">
        <v>213</v>
      </c>
      <c r="J77" s="9" t="s">
        <v>217</v>
      </c>
      <c r="K77" s="9" t="s">
        <v>75</v>
      </c>
      <c r="L77" s="21" t="str">
        <f>VLOOKUP(I77,'Species names'!$C$1:$D$32,2,FALSE)</f>
        <v>nomLeu</v>
      </c>
    </row>
    <row r="78" spans="1:12" x14ac:dyDescent="0.25">
      <c r="A78" s="9" t="s">
        <v>24</v>
      </c>
      <c r="B78" s="9" t="s">
        <v>225</v>
      </c>
      <c r="C78" s="10"/>
      <c r="D78" s="9" t="s">
        <v>18</v>
      </c>
      <c r="E78" s="9" t="s">
        <v>18</v>
      </c>
      <c r="F78" s="9" t="s">
        <v>226</v>
      </c>
      <c r="G78" s="9">
        <v>1077</v>
      </c>
      <c r="H78" s="9" t="s">
        <v>16</v>
      </c>
      <c r="I78" s="9" t="s">
        <v>223</v>
      </c>
      <c r="J78" s="9" t="s">
        <v>227</v>
      </c>
      <c r="K78" s="9" t="s">
        <v>75</v>
      </c>
      <c r="L78" s="21" t="str">
        <f>VLOOKUP(I78,'Species names'!$C$1:$D$32,2,FALSE)</f>
        <v>otoGar</v>
      </c>
    </row>
    <row r="79" spans="1:12" x14ac:dyDescent="0.25">
      <c r="A79" s="9" t="s">
        <v>24</v>
      </c>
      <c r="B79" s="9" t="s">
        <v>228</v>
      </c>
      <c r="C79" s="10"/>
      <c r="D79" s="9" t="s">
        <v>18</v>
      </c>
      <c r="E79" s="9" t="s">
        <v>18</v>
      </c>
      <c r="F79" s="9" t="s">
        <v>229</v>
      </c>
      <c r="G79" s="9">
        <v>1026</v>
      </c>
      <c r="H79" s="9" t="s">
        <v>16</v>
      </c>
      <c r="I79" s="9" t="s">
        <v>223</v>
      </c>
      <c r="J79" s="9" t="s">
        <v>227</v>
      </c>
      <c r="K79" s="9" t="s">
        <v>75</v>
      </c>
      <c r="L79" s="21" t="str">
        <f>VLOOKUP(I79,'Species names'!$C$1:$D$32,2,FALSE)</f>
        <v>otoGar</v>
      </c>
    </row>
    <row r="80" spans="1:12" x14ac:dyDescent="0.25">
      <c r="A80" s="9" t="s">
        <v>24</v>
      </c>
      <c r="B80" s="9" t="s">
        <v>250</v>
      </c>
      <c r="C80" s="10"/>
      <c r="D80" s="9" t="s">
        <v>18</v>
      </c>
      <c r="E80" s="9" t="s">
        <v>18</v>
      </c>
      <c r="F80" s="9" t="s">
        <v>251</v>
      </c>
      <c r="G80" s="9">
        <v>1068</v>
      </c>
      <c r="H80" s="9" t="s">
        <v>16</v>
      </c>
      <c r="I80" s="9" t="s">
        <v>242</v>
      </c>
      <c r="J80" s="9" t="s">
        <v>252</v>
      </c>
      <c r="K80" s="9" t="s">
        <v>75</v>
      </c>
      <c r="L80" s="21" t="str">
        <f>VLOOKUP(I80,'Species names'!$C$1:$D$32,2,FALSE)</f>
        <v>papAnu</v>
      </c>
    </row>
    <row r="81" spans="1:12" x14ac:dyDescent="0.25">
      <c r="A81" s="9" t="s">
        <v>24</v>
      </c>
      <c r="B81" s="9" t="s">
        <v>264</v>
      </c>
      <c r="C81" s="10"/>
      <c r="D81" s="9" t="s">
        <v>18</v>
      </c>
      <c r="E81" s="9" t="s">
        <v>18</v>
      </c>
      <c r="F81" s="9" t="s">
        <v>265</v>
      </c>
      <c r="G81" s="9">
        <v>1210</v>
      </c>
      <c r="H81" s="9" t="s">
        <v>16</v>
      </c>
      <c r="I81" s="9" t="s">
        <v>262</v>
      </c>
      <c r="J81" s="9" t="s">
        <v>266</v>
      </c>
      <c r="K81" s="9" t="s">
        <v>75</v>
      </c>
      <c r="L81" s="21" t="str">
        <f>VLOOKUP(I81,'Species names'!$C$1:$D$32,2,FALSE)</f>
        <v>panPan</v>
      </c>
    </row>
    <row r="82" spans="1:12" x14ac:dyDescent="0.25">
      <c r="A82" s="9" t="s">
        <v>24</v>
      </c>
      <c r="B82" s="9" t="s">
        <v>280</v>
      </c>
      <c r="C82" s="10"/>
      <c r="D82" s="9" t="s">
        <v>18</v>
      </c>
      <c r="E82" s="9" t="s">
        <v>18</v>
      </c>
      <c r="F82" s="9" t="s">
        <v>281</v>
      </c>
      <c r="G82" s="9">
        <v>1014</v>
      </c>
      <c r="H82" s="9" t="s">
        <v>16</v>
      </c>
      <c r="I82" s="9" t="s">
        <v>269</v>
      </c>
      <c r="J82" s="9" t="s">
        <v>282</v>
      </c>
      <c r="K82" s="9" t="s">
        <v>75</v>
      </c>
      <c r="L82" s="21">
        <f>VLOOKUP(I82,'Species names'!$C$1:$D$32,2,FALSE)</f>
        <v>0</v>
      </c>
    </row>
    <row r="83" spans="1:12" x14ac:dyDescent="0.25">
      <c r="A83" s="9" t="s">
        <v>24</v>
      </c>
      <c r="B83" s="9" t="s">
        <v>293</v>
      </c>
      <c r="C83" s="10"/>
      <c r="D83" s="9" t="s">
        <v>18</v>
      </c>
      <c r="E83" s="9" t="s">
        <v>18</v>
      </c>
      <c r="F83" s="9" t="s">
        <v>294</v>
      </c>
      <c r="G83" s="9">
        <v>999</v>
      </c>
      <c r="H83" s="9" t="s">
        <v>16</v>
      </c>
      <c r="I83" s="9" t="s">
        <v>285</v>
      </c>
      <c r="J83" s="9" t="s">
        <v>295</v>
      </c>
      <c r="K83" s="9" t="s">
        <v>75</v>
      </c>
      <c r="L83" s="21" t="str">
        <f>VLOOKUP(I83,'Species names'!$C$1:$D$32,2,FALSE)</f>
        <v>pilTep</v>
      </c>
    </row>
    <row r="84" spans="1:12" x14ac:dyDescent="0.25">
      <c r="A84" s="9" t="s">
        <v>24</v>
      </c>
      <c r="B84" s="9" t="s">
        <v>306</v>
      </c>
      <c r="C84" s="10"/>
      <c r="D84" s="9" t="s">
        <v>18</v>
      </c>
      <c r="E84" s="9" t="s">
        <v>18</v>
      </c>
      <c r="F84" s="9" t="s">
        <v>307</v>
      </c>
      <c r="G84" s="9">
        <v>1234</v>
      </c>
      <c r="H84" s="9" t="s">
        <v>16</v>
      </c>
      <c r="I84" s="9" t="s">
        <v>298</v>
      </c>
      <c r="J84" s="9" t="s">
        <v>308</v>
      </c>
      <c r="K84" s="9" t="s">
        <v>75</v>
      </c>
      <c r="L84" s="21" t="str">
        <f>VLOOKUP(I84,'Species names'!$C$1:$D$32,2,FALSE)</f>
        <v>panTro</v>
      </c>
    </row>
    <row r="85" spans="1:12" x14ac:dyDescent="0.25">
      <c r="A85" s="9" t="s">
        <v>24</v>
      </c>
      <c r="B85" s="9" t="s">
        <v>319</v>
      </c>
      <c r="C85" s="10"/>
      <c r="D85" s="9" t="s">
        <v>18</v>
      </c>
      <c r="E85" s="9" t="s">
        <v>18</v>
      </c>
      <c r="F85" s="9" t="s">
        <v>320</v>
      </c>
      <c r="G85" s="9">
        <v>894</v>
      </c>
      <c r="H85" s="9" t="s">
        <v>16</v>
      </c>
      <c r="I85" s="9" t="s">
        <v>311</v>
      </c>
      <c r="J85" s="9" t="s">
        <v>321</v>
      </c>
      <c r="K85" s="9" t="s">
        <v>75</v>
      </c>
      <c r="L85" s="21" t="str">
        <f>VLOOKUP(I85,'Species names'!$C$1:$D$32,2,FALSE)</f>
        <v>rhiBie</v>
      </c>
    </row>
    <row r="86" spans="1:12" x14ac:dyDescent="0.25">
      <c r="A86" s="9" t="s">
        <v>24</v>
      </c>
      <c r="B86" s="9" t="s">
        <v>346</v>
      </c>
      <c r="C86" s="10"/>
      <c r="D86" s="9" t="s">
        <v>18</v>
      </c>
      <c r="E86" s="9" t="s">
        <v>18</v>
      </c>
      <c r="F86" s="9" t="s">
        <v>347</v>
      </c>
      <c r="G86" s="9">
        <v>1002</v>
      </c>
      <c r="H86" s="9" t="s">
        <v>16</v>
      </c>
      <c r="I86" s="9" t="s">
        <v>341</v>
      </c>
      <c r="J86" s="9" t="s">
        <v>348</v>
      </c>
      <c r="K86" s="9" t="s">
        <v>75</v>
      </c>
      <c r="L86" s="21" t="str">
        <f>VLOOKUP(I86,'Species names'!$C$1:$D$32,2,FALSE)</f>
        <v>theGel</v>
      </c>
    </row>
    <row r="87" spans="1:12" x14ac:dyDescent="0.25">
      <c r="A87" s="11" t="s">
        <v>62</v>
      </c>
      <c r="B87" s="11" t="s">
        <v>63</v>
      </c>
      <c r="C87" s="12" t="s">
        <v>64</v>
      </c>
      <c r="D87" s="11"/>
      <c r="E87" s="11" t="s">
        <v>55</v>
      </c>
      <c r="F87" s="11" t="s">
        <v>65</v>
      </c>
      <c r="G87" s="11">
        <v>1264</v>
      </c>
      <c r="H87" s="11" t="s">
        <v>16</v>
      </c>
      <c r="I87" s="11" t="s">
        <v>17</v>
      </c>
      <c r="J87" s="11" t="s">
        <v>18</v>
      </c>
      <c r="K87" s="11" t="s">
        <v>18</v>
      </c>
      <c r="L87" s="21" t="str">
        <f>VLOOKUP(I87,'Species names'!$C$1:$D$32,2,FALSE)</f>
        <v>homSap</v>
      </c>
    </row>
    <row r="88" spans="1:12" x14ac:dyDescent="0.25">
      <c r="A88" s="11" t="s">
        <v>62</v>
      </c>
      <c r="B88" s="11" t="s">
        <v>72</v>
      </c>
      <c r="C88" s="12"/>
      <c r="D88" s="11" t="s">
        <v>18</v>
      </c>
      <c r="E88" s="11" t="s">
        <v>18</v>
      </c>
      <c r="F88" s="11" t="s">
        <v>73</v>
      </c>
      <c r="G88" s="11">
        <v>1020</v>
      </c>
      <c r="H88" s="11" t="s">
        <v>16</v>
      </c>
      <c r="I88" s="11" t="s">
        <v>69</v>
      </c>
      <c r="J88" s="11" t="s">
        <v>74</v>
      </c>
      <c r="K88" s="11" t="s">
        <v>75</v>
      </c>
      <c r="L88" s="21" t="str">
        <f>VLOOKUP(I88,'Species names'!$C$1:$D$32,2,FALSE)</f>
        <v>aotNan</v>
      </c>
    </row>
    <row r="89" spans="1:12" x14ac:dyDescent="0.25">
      <c r="A89" s="11" t="s">
        <v>62</v>
      </c>
      <c r="B89" s="11" t="s">
        <v>93</v>
      </c>
      <c r="C89" s="12"/>
      <c r="D89" s="11" t="s">
        <v>18</v>
      </c>
      <c r="E89" s="11" t="s">
        <v>18</v>
      </c>
      <c r="F89" s="11" t="s">
        <v>94</v>
      </c>
      <c r="G89" s="11">
        <v>3972</v>
      </c>
      <c r="H89" s="11" t="s">
        <v>16</v>
      </c>
      <c r="I89" s="11" t="s">
        <v>85</v>
      </c>
      <c r="J89" s="11" t="s">
        <v>95</v>
      </c>
      <c r="K89" s="11" t="s">
        <v>75</v>
      </c>
      <c r="L89" s="21">
        <f>VLOOKUP(I89,'Species names'!$C$1:$D$32,2,FALSE)</f>
        <v>0</v>
      </c>
    </row>
    <row r="90" spans="1:12" x14ac:dyDescent="0.25">
      <c r="A90" s="11" t="s">
        <v>62</v>
      </c>
      <c r="B90" s="11" t="s">
        <v>103</v>
      </c>
      <c r="C90" s="12"/>
      <c r="D90" s="11" t="s">
        <v>18</v>
      </c>
      <c r="E90" s="11" t="s">
        <v>18</v>
      </c>
      <c r="F90" s="11" t="s">
        <v>104</v>
      </c>
      <c r="G90" s="11">
        <v>942</v>
      </c>
      <c r="H90" s="11" t="s">
        <v>16</v>
      </c>
      <c r="I90" s="11" t="s">
        <v>98</v>
      </c>
      <c r="J90" s="11" t="s">
        <v>105</v>
      </c>
      <c r="K90" s="11" t="s">
        <v>75</v>
      </c>
      <c r="L90" s="21" t="str">
        <f>VLOOKUP(I90,'Species names'!$C$1:$D$32,2,FALSE)</f>
        <v>cebCap</v>
      </c>
    </row>
    <row r="91" spans="1:12" x14ac:dyDescent="0.25">
      <c r="A91" s="11" t="s">
        <v>62</v>
      </c>
      <c r="B91" s="11" t="s">
        <v>119</v>
      </c>
      <c r="C91" s="12"/>
      <c r="D91" s="11" t="s">
        <v>18</v>
      </c>
      <c r="E91" s="11" t="s">
        <v>18</v>
      </c>
      <c r="F91" s="11" t="s">
        <v>120</v>
      </c>
      <c r="G91" s="11">
        <v>1068</v>
      </c>
      <c r="H91" s="11" t="s">
        <v>16</v>
      </c>
      <c r="I91" s="11" t="s">
        <v>108</v>
      </c>
      <c r="J91" s="11" t="s">
        <v>121</v>
      </c>
      <c r="K91" s="11" t="s">
        <v>75</v>
      </c>
      <c r="L91" s="21" t="str">
        <f>VLOOKUP(I91,'Species names'!$C$1:$D$32,2,FALSE)</f>
        <v>calJac</v>
      </c>
    </row>
    <row r="92" spans="1:12" x14ac:dyDescent="0.25">
      <c r="A92" s="11" t="s">
        <v>62</v>
      </c>
      <c r="B92" s="11" t="s">
        <v>136</v>
      </c>
      <c r="C92" s="12"/>
      <c r="D92" s="11" t="s">
        <v>18</v>
      </c>
      <c r="E92" s="11" t="s">
        <v>18</v>
      </c>
      <c r="F92" s="11" t="s">
        <v>137</v>
      </c>
      <c r="G92" s="11">
        <v>1490</v>
      </c>
      <c r="H92" s="11" t="s">
        <v>16</v>
      </c>
      <c r="I92" s="11" t="s">
        <v>131</v>
      </c>
      <c r="J92" s="11" t="s">
        <v>138</v>
      </c>
      <c r="K92" s="11" t="s">
        <v>75</v>
      </c>
      <c r="L92" s="21" t="str">
        <f>VLOOKUP(I92,'Species names'!$C$1:$D$32,2,FALSE)</f>
        <v>gorGorGor</v>
      </c>
    </row>
    <row r="93" spans="1:12" x14ac:dyDescent="0.25">
      <c r="A93" s="11" t="s">
        <v>62</v>
      </c>
      <c r="B93" s="11" t="s">
        <v>146</v>
      </c>
      <c r="C93" s="12"/>
      <c r="D93" s="11" t="s">
        <v>18</v>
      </c>
      <c r="E93" s="11" t="s">
        <v>18</v>
      </c>
      <c r="F93" s="11" t="s">
        <v>147</v>
      </c>
      <c r="G93" s="11">
        <v>4242</v>
      </c>
      <c r="H93" s="11" t="s">
        <v>16</v>
      </c>
      <c r="I93" s="11" t="s">
        <v>141</v>
      </c>
      <c r="J93" s="11" t="s">
        <v>148</v>
      </c>
      <c r="K93" s="11" t="s">
        <v>75</v>
      </c>
      <c r="L93" s="21" t="str">
        <f>VLOOKUP(I93,'Species names'!$C$1:$D$32,2,FALSE)</f>
        <v>macFas</v>
      </c>
    </row>
    <row r="94" spans="1:12" x14ac:dyDescent="0.25">
      <c r="A94" s="11" t="s">
        <v>62</v>
      </c>
      <c r="B94" s="11" t="s">
        <v>156</v>
      </c>
      <c r="C94" s="12"/>
      <c r="D94" s="11" t="s">
        <v>18</v>
      </c>
      <c r="E94" s="11" t="s">
        <v>18</v>
      </c>
      <c r="F94" s="11" t="s">
        <v>157</v>
      </c>
      <c r="G94" s="11">
        <v>1186</v>
      </c>
      <c r="H94" s="11" t="s">
        <v>16</v>
      </c>
      <c r="I94" s="11" t="s">
        <v>151</v>
      </c>
      <c r="J94" s="11" t="s">
        <v>158</v>
      </c>
      <c r="K94" s="11" t="s">
        <v>75</v>
      </c>
      <c r="L94" s="21" t="str">
        <f>VLOOKUP(I94,'Species names'!$C$1:$D$32,2,FALSE)</f>
        <v>manLeu</v>
      </c>
    </row>
    <row r="95" spans="1:12" x14ac:dyDescent="0.25">
      <c r="A95" s="11" t="s">
        <v>62</v>
      </c>
      <c r="B95" s="11" t="s">
        <v>169</v>
      </c>
      <c r="C95" s="12"/>
      <c r="D95" s="11" t="s">
        <v>18</v>
      </c>
      <c r="E95" s="11" t="s">
        <v>18</v>
      </c>
      <c r="F95" s="11" t="s">
        <v>170</v>
      </c>
      <c r="G95" s="11">
        <v>1002</v>
      </c>
      <c r="H95" s="11" t="s">
        <v>16</v>
      </c>
      <c r="I95" s="11" t="s">
        <v>161</v>
      </c>
      <c r="J95" s="11" t="s">
        <v>171</v>
      </c>
      <c r="K95" s="11" t="s">
        <v>75</v>
      </c>
      <c r="L95" s="21" t="str">
        <f>VLOOKUP(I95,'Species names'!$C$1:$D$32,2,FALSE)</f>
        <v>macMul</v>
      </c>
    </row>
    <row r="96" spans="1:12" x14ac:dyDescent="0.25">
      <c r="A96" s="11" t="s">
        <v>62</v>
      </c>
      <c r="B96" s="11" t="s">
        <v>195</v>
      </c>
      <c r="C96" s="12"/>
      <c r="D96" s="11" t="s">
        <v>18</v>
      </c>
      <c r="E96" s="11" t="s">
        <v>18</v>
      </c>
      <c r="F96" s="11" t="s">
        <v>196</v>
      </c>
      <c r="G96" s="11">
        <v>1300</v>
      </c>
      <c r="H96" s="11" t="s">
        <v>16</v>
      </c>
      <c r="I96" s="11" t="s">
        <v>190</v>
      </c>
      <c r="J96" s="11" t="s">
        <v>197</v>
      </c>
      <c r="K96" s="11" t="s">
        <v>75</v>
      </c>
      <c r="L96" s="21" t="str">
        <f>VLOOKUP(I96,'Species names'!$C$1:$D$32,2,FALSE)</f>
        <v>micMur</v>
      </c>
    </row>
    <row r="97" spans="1:12" x14ac:dyDescent="0.25">
      <c r="A97" s="11" t="s">
        <v>62</v>
      </c>
      <c r="B97" s="11" t="s">
        <v>208</v>
      </c>
      <c r="C97" s="12"/>
      <c r="D97" s="11" t="s">
        <v>18</v>
      </c>
      <c r="E97" s="11" t="s">
        <v>18</v>
      </c>
      <c r="F97" s="11" t="s">
        <v>209</v>
      </c>
      <c r="G97" s="11">
        <v>2394</v>
      </c>
      <c r="H97" s="11" t="s">
        <v>16</v>
      </c>
      <c r="I97" s="11" t="s">
        <v>200</v>
      </c>
      <c r="J97" s="11" t="s">
        <v>210</v>
      </c>
      <c r="K97" s="11" t="s">
        <v>75</v>
      </c>
      <c r="L97" s="21" t="str">
        <f>VLOOKUP(I97,'Species names'!$C$1:$D$32,2,FALSE)</f>
        <v>macNem</v>
      </c>
    </row>
    <row r="98" spans="1:12" x14ac:dyDescent="0.25">
      <c r="A98" s="11" t="s">
        <v>62</v>
      </c>
      <c r="B98" s="11" t="s">
        <v>215</v>
      </c>
      <c r="C98" s="12"/>
      <c r="D98" s="11" t="s">
        <v>18</v>
      </c>
      <c r="E98" s="11" t="s">
        <v>18</v>
      </c>
      <c r="F98" s="11" t="s">
        <v>216</v>
      </c>
      <c r="G98" s="11">
        <v>1187</v>
      </c>
      <c r="H98" s="11" t="s">
        <v>16</v>
      </c>
      <c r="I98" s="11" t="s">
        <v>213</v>
      </c>
      <c r="J98" s="11" t="s">
        <v>217</v>
      </c>
      <c r="K98" s="11" t="s">
        <v>75</v>
      </c>
      <c r="L98" s="21" t="str">
        <f>VLOOKUP(I98,'Species names'!$C$1:$D$32,2,FALSE)</f>
        <v>nomLeu</v>
      </c>
    </row>
    <row r="99" spans="1:12" x14ac:dyDescent="0.25">
      <c r="A99" s="11" t="s">
        <v>62</v>
      </c>
      <c r="B99" s="11" t="s">
        <v>225</v>
      </c>
      <c r="C99" s="12"/>
      <c r="D99" s="11" t="s">
        <v>18</v>
      </c>
      <c r="E99" s="11" t="s">
        <v>18</v>
      </c>
      <c r="F99" s="11" t="s">
        <v>226</v>
      </c>
      <c r="G99" s="11">
        <v>1077</v>
      </c>
      <c r="H99" s="11" t="s">
        <v>16</v>
      </c>
      <c r="I99" s="11" t="s">
        <v>223</v>
      </c>
      <c r="J99" s="11" t="s">
        <v>227</v>
      </c>
      <c r="K99" s="11" t="s">
        <v>75</v>
      </c>
      <c r="L99" s="21" t="str">
        <f>VLOOKUP(I99,'Species names'!$C$1:$D$32,2,FALSE)</f>
        <v>otoGar</v>
      </c>
    </row>
    <row r="100" spans="1:12" x14ac:dyDescent="0.25">
      <c r="A100" s="11" t="s">
        <v>62</v>
      </c>
      <c r="B100" s="11" t="s">
        <v>228</v>
      </c>
      <c r="C100" s="12"/>
      <c r="D100" s="11" t="s">
        <v>18</v>
      </c>
      <c r="E100" s="11" t="s">
        <v>18</v>
      </c>
      <c r="F100" s="11" t="s">
        <v>229</v>
      </c>
      <c r="G100" s="11">
        <v>1026</v>
      </c>
      <c r="H100" s="11" t="s">
        <v>16</v>
      </c>
      <c r="I100" s="11" t="s">
        <v>223</v>
      </c>
      <c r="J100" s="11" t="s">
        <v>227</v>
      </c>
      <c r="K100" s="11" t="s">
        <v>75</v>
      </c>
      <c r="L100" s="21" t="s">
        <v>446</v>
      </c>
    </row>
    <row r="101" spans="1:12" x14ac:dyDescent="0.25">
      <c r="A101" s="11" t="s">
        <v>62</v>
      </c>
      <c r="B101" s="11" t="s">
        <v>250</v>
      </c>
      <c r="C101" s="12"/>
      <c r="D101" s="11" t="s">
        <v>18</v>
      </c>
      <c r="E101" s="11" t="s">
        <v>18</v>
      </c>
      <c r="F101" s="11" t="s">
        <v>251</v>
      </c>
      <c r="G101" s="11">
        <v>1068</v>
      </c>
      <c r="H101" s="11" t="s">
        <v>16</v>
      </c>
      <c r="I101" s="11" t="s">
        <v>242</v>
      </c>
      <c r="J101" s="11" t="s">
        <v>252</v>
      </c>
      <c r="K101" s="11" t="s">
        <v>75</v>
      </c>
      <c r="L101" s="21" t="str">
        <f>VLOOKUP(I101,'Species names'!$C$1:$D$32,2,FALSE)</f>
        <v>papAnu</v>
      </c>
    </row>
    <row r="102" spans="1:12" x14ac:dyDescent="0.25">
      <c r="A102" s="11" t="s">
        <v>62</v>
      </c>
      <c r="B102" s="11" t="s">
        <v>264</v>
      </c>
      <c r="C102" s="12"/>
      <c r="D102" s="11" t="s">
        <v>18</v>
      </c>
      <c r="E102" s="11" t="s">
        <v>18</v>
      </c>
      <c r="F102" s="11" t="s">
        <v>265</v>
      </c>
      <c r="G102" s="11">
        <v>1210</v>
      </c>
      <c r="H102" s="11" t="s">
        <v>16</v>
      </c>
      <c r="I102" s="11" t="s">
        <v>262</v>
      </c>
      <c r="J102" s="11" t="s">
        <v>266</v>
      </c>
      <c r="K102" s="11" t="s">
        <v>75</v>
      </c>
      <c r="L102" s="21" t="str">
        <f>VLOOKUP(I102,'Species names'!$C$1:$D$32,2,FALSE)</f>
        <v>panPan</v>
      </c>
    </row>
    <row r="103" spans="1:12" x14ac:dyDescent="0.25">
      <c r="A103" s="11" t="s">
        <v>62</v>
      </c>
      <c r="B103" s="11" t="s">
        <v>280</v>
      </c>
      <c r="C103" s="12"/>
      <c r="D103" s="11" t="s">
        <v>18</v>
      </c>
      <c r="E103" s="11" t="s">
        <v>18</v>
      </c>
      <c r="F103" s="11" t="s">
        <v>281</v>
      </c>
      <c r="G103" s="11">
        <v>1014</v>
      </c>
      <c r="H103" s="11" t="s">
        <v>16</v>
      </c>
      <c r="I103" s="11" t="s">
        <v>269</v>
      </c>
      <c r="J103" s="11" t="s">
        <v>282</v>
      </c>
      <c r="K103" s="11" t="s">
        <v>75</v>
      </c>
      <c r="L103" s="21">
        <f>VLOOKUP(I103,'Species names'!$C$1:$D$32,2,FALSE)</f>
        <v>0</v>
      </c>
    </row>
    <row r="104" spans="1:12" x14ac:dyDescent="0.25">
      <c r="A104" s="11" t="s">
        <v>62</v>
      </c>
      <c r="B104" s="11" t="s">
        <v>293</v>
      </c>
      <c r="C104" s="12"/>
      <c r="D104" s="11" t="s">
        <v>18</v>
      </c>
      <c r="E104" s="11" t="s">
        <v>18</v>
      </c>
      <c r="F104" s="11" t="s">
        <v>294</v>
      </c>
      <c r="G104" s="11">
        <v>999</v>
      </c>
      <c r="H104" s="11" t="s">
        <v>16</v>
      </c>
      <c r="I104" s="11" t="s">
        <v>285</v>
      </c>
      <c r="J104" s="11" t="s">
        <v>295</v>
      </c>
      <c r="K104" s="11" t="s">
        <v>75</v>
      </c>
      <c r="L104" s="21" t="str">
        <f>VLOOKUP(I104,'Species names'!$C$1:$D$32,2,FALSE)</f>
        <v>pilTep</v>
      </c>
    </row>
    <row r="105" spans="1:12" x14ac:dyDescent="0.25">
      <c r="A105" s="11" t="s">
        <v>62</v>
      </c>
      <c r="B105" s="11" t="s">
        <v>306</v>
      </c>
      <c r="C105" s="12"/>
      <c r="D105" s="11" t="s">
        <v>18</v>
      </c>
      <c r="E105" s="11" t="s">
        <v>18</v>
      </c>
      <c r="F105" s="11" t="s">
        <v>307</v>
      </c>
      <c r="G105" s="11">
        <v>1234</v>
      </c>
      <c r="H105" s="11" t="s">
        <v>16</v>
      </c>
      <c r="I105" s="11" t="s">
        <v>298</v>
      </c>
      <c r="J105" s="11" t="s">
        <v>308</v>
      </c>
      <c r="K105" s="11" t="s">
        <v>75</v>
      </c>
      <c r="L105" s="21" t="str">
        <f>VLOOKUP(I105,'Species names'!$C$1:$D$32,2,FALSE)</f>
        <v>panTro</v>
      </c>
    </row>
    <row r="106" spans="1:12" x14ac:dyDescent="0.25">
      <c r="A106" s="11" t="s">
        <v>62</v>
      </c>
      <c r="B106" s="11" t="s">
        <v>319</v>
      </c>
      <c r="C106" s="12"/>
      <c r="D106" s="11" t="s">
        <v>18</v>
      </c>
      <c r="E106" s="11" t="s">
        <v>18</v>
      </c>
      <c r="F106" s="11" t="s">
        <v>320</v>
      </c>
      <c r="G106" s="11">
        <v>894</v>
      </c>
      <c r="H106" s="11" t="s">
        <v>16</v>
      </c>
      <c r="I106" s="11" t="s">
        <v>311</v>
      </c>
      <c r="J106" s="11" t="s">
        <v>321</v>
      </c>
      <c r="K106" s="11" t="s">
        <v>75</v>
      </c>
      <c r="L106" s="21" t="str">
        <f>VLOOKUP(I106,'Species names'!$C$1:$D$32,2,FALSE)</f>
        <v>rhiBie</v>
      </c>
    </row>
    <row r="107" spans="1:12" x14ac:dyDescent="0.25">
      <c r="A107" s="11" t="s">
        <v>62</v>
      </c>
      <c r="B107" s="11" t="s">
        <v>346</v>
      </c>
      <c r="C107" s="12"/>
      <c r="D107" s="11" t="s">
        <v>18</v>
      </c>
      <c r="E107" s="11" t="s">
        <v>18</v>
      </c>
      <c r="F107" s="11" t="s">
        <v>347</v>
      </c>
      <c r="G107" s="11">
        <v>1002</v>
      </c>
      <c r="H107" s="11" t="s">
        <v>16</v>
      </c>
      <c r="I107" s="11" t="s">
        <v>341</v>
      </c>
      <c r="J107" s="11" t="s">
        <v>348</v>
      </c>
      <c r="K107" s="11" t="s">
        <v>75</v>
      </c>
      <c r="L107" s="21" t="str">
        <f>VLOOKUP(I107,'Species names'!$C$1:$D$32,2,FALSE)</f>
        <v>theGel</v>
      </c>
    </row>
    <row r="108" spans="1:12" x14ac:dyDescent="0.25">
      <c r="A108" s="13" t="s">
        <v>19</v>
      </c>
      <c r="B108" s="13" t="s">
        <v>20</v>
      </c>
      <c r="C108" s="16" t="s">
        <v>21</v>
      </c>
      <c r="D108" s="13"/>
      <c r="E108" s="13" t="s">
        <v>22</v>
      </c>
      <c r="F108" s="13" t="s">
        <v>23</v>
      </c>
      <c r="G108" s="13">
        <v>1167</v>
      </c>
      <c r="H108" s="13" t="s">
        <v>16</v>
      </c>
      <c r="I108" s="13" t="s">
        <v>17</v>
      </c>
      <c r="J108" s="13" t="s">
        <v>18</v>
      </c>
      <c r="K108" s="13" t="s">
        <v>18</v>
      </c>
      <c r="L108" s="21" t="str">
        <f>VLOOKUP(I108,'Species names'!$C$1:$D$32,2,FALSE)</f>
        <v>homSap</v>
      </c>
    </row>
    <row r="109" spans="1:12" x14ac:dyDescent="0.25">
      <c r="A109" s="13" t="s">
        <v>19</v>
      </c>
      <c r="B109" s="13" t="s">
        <v>20</v>
      </c>
      <c r="C109" s="16" t="s">
        <v>21</v>
      </c>
      <c r="D109" s="13"/>
      <c r="E109" s="13"/>
      <c r="F109" s="13" t="s">
        <v>35</v>
      </c>
      <c r="G109" s="13">
        <v>859</v>
      </c>
      <c r="H109" s="13" t="s">
        <v>16</v>
      </c>
      <c r="I109" s="13" t="s">
        <v>17</v>
      </c>
      <c r="J109" s="13" t="s">
        <v>18</v>
      </c>
      <c r="K109" s="13" t="s">
        <v>18</v>
      </c>
      <c r="L109" s="21" t="str">
        <f>VLOOKUP(I109,'Species names'!$C$1:$D$32,2,FALSE)</f>
        <v>homSap</v>
      </c>
    </row>
    <row r="110" spans="1:12" x14ac:dyDescent="0.25">
      <c r="A110" s="13" t="s">
        <v>19</v>
      </c>
      <c r="B110" s="13" t="s">
        <v>41</v>
      </c>
      <c r="C110" s="16" t="s">
        <v>21</v>
      </c>
      <c r="D110" s="13"/>
      <c r="E110" s="13"/>
      <c r="F110" s="13" t="s">
        <v>42</v>
      </c>
      <c r="G110" s="13">
        <v>521</v>
      </c>
      <c r="H110" s="13" t="s">
        <v>16</v>
      </c>
      <c r="I110" s="13" t="s">
        <v>17</v>
      </c>
      <c r="J110" s="13" t="s">
        <v>18</v>
      </c>
      <c r="K110" s="13" t="s">
        <v>18</v>
      </c>
      <c r="L110" s="21" t="str">
        <f>VLOOKUP(I110,'Species names'!$C$1:$D$32,2,FALSE)</f>
        <v>homSap</v>
      </c>
    </row>
    <row r="111" spans="1:12" x14ac:dyDescent="0.25">
      <c r="A111" s="13" t="s">
        <v>19</v>
      </c>
      <c r="B111" s="13" t="s">
        <v>172</v>
      </c>
      <c r="C111" s="16"/>
      <c r="D111" s="13" t="s">
        <v>18</v>
      </c>
      <c r="E111" s="13" t="s">
        <v>18</v>
      </c>
      <c r="F111" s="13" t="s">
        <v>173</v>
      </c>
      <c r="G111" s="13">
        <v>3847</v>
      </c>
      <c r="H111" s="13" t="s">
        <v>16</v>
      </c>
      <c r="I111" s="13" t="s">
        <v>161</v>
      </c>
      <c r="J111" s="13" t="s">
        <v>174</v>
      </c>
      <c r="K111" s="13" t="s">
        <v>71</v>
      </c>
      <c r="L111" s="21" t="str">
        <f>VLOOKUP(I111,'Species names'!$C$1:$D$32,2,FALSE)</f>
        <v>macMul</v>
      </c>
    </row>
    <row r="112" spans="1:12" x14ac:dyDescent="0.25">
      <c r="A112" s="13" t="s">
        <v>19</v>
      </c>
      <c r="B112" s="13" t="s">
        <v>172</v>
      </c>
      <c r="C112" s="16"/>
      <c r="D112" s="13" t="s">
        <v>18</v>
      </c>
      <c r="E112" s="13" t="s">
        <v>18</v>
      </c>
      <c r="F112" s="13" t="s">
        <v>175</v>
      </c>
      <c r="G112" s="13">
        <v>2328</v>
      </c>
      <c r="H112" s="13" t="s">
        <v>16</v>
      </c>
      <c r="I112" s="13" t="s">
        <v>161</v>
      </c>
      <c r="J112" s="13" t="s">
        <v>174</v>
      </c>
      <c r="K112" s="13" t="s">
        <v>71</v>
      </c>
      <c r="L112" s="21" t="str">
        <f>VLOOKUP(I112,'Species names'!$C$1:$D$32,2,FALSE)</f>
        <v>macMul</v>
      </c>
    </row>
    <row r="113" spans="1:12" x14ac:dyDescent="0.25">
      <c r="A113" s="13" t="s">
        <v>19</v>
      </c>
      <c r="B113" s="13" t="s">
        <v>218</v>
      </c>
      <c r="C113" s="16"/>
      <c r="D113" s="13" t="s">
        <v>18</v>
      </c>
      <c r="E113" s="13" t="s">
        <v>18</v>
      </c>
      <c r="F113" s="13" t="s">
        <v>219</v>
      </c>
      <c r="G113" s="13">
        <v>612</v>
      </c>
      <c r="H113" s="13" t="s">
        <v>16</v>
      </c>
      <c r="I113" s="13" t="s">
        <v>213</v>
      </c>
      <c r="J113" s="13" t="s">
        <v>220</v>
      </c>
      <c r="K113" s="13" t="s">
        <v>71</v>
      </c>
      <c r="L113" s="21" t="str">
        <f>VLOOKUP(I113,'Species names'!$C$1:$D$32,2,FALSE)</f>
        <v>nomLeu</v>
      </c>
    </row>
    <row r="114" spans="1:12" x14ac:dyDescent="0.25">
      <c r="A114" s="13" t="s">
        <v>19</v>
      </c>
      <c r="B114" s="13" t="s">
        <v>230</v>
      </c>
      <c r="C114" s="16"/>
      <c r="D114" s="13" t="s">
        <v>18</v>
      </c>
      <c r="E114" s="13" t="s">
        <v>18</v>
      </c>
      <c r="F114" s="13" t="s">
        <v>231</v>
      </c>
      <c r="G114" s="13">
        <v>612</v>
      </c>
      <c r="H114" s="13" t="s">
        <v>16</v>
      </c>
      <c r="I114" s="13" t="s">
        <v>223</v>
      </c>
      <c r="J114" s="13" t="s">
        <v>232</v>
      </c>
      <c r="K114" s="13" t="s">
        <v>71</v>
      </c>
      <c r="L114" s="21" t="str">
        <f>VLOOKUP(I114,'Species names'!$C$1:$D$32,2,FALSE)</f>
        <v>otoGar</v>
      </c>
    </row>
    <row r="115" spans="1:12" x14ac:dyDescent="0.25">
      <c r="A115" s="13" t="s">
        <v>19</v>
      </c>
      <c r="B115" s="13" t="s">
        <v>349</v>
      </c>
      <c r="C115" s="16"/>
      <c r="D115" s="13" t="s">
        <v>18</v>
      </c>
      <c r="E115" s="13" t="s">
        <v>18</v>
      </c>
      <c r="F115" s="13" t="s">
        <v>350</v>
      </c>
      <c r="G115" s="13">
        <v>1521</v>
      </c>
      <c r="H115" s="13" t="s">
        <v>16</v>
      </c>
      <c r="I115" s="13" t="s">
        <v>341</v>
      </c>
      <c r="J115" s="13" t="s">
        <v>351</v>
      </c>
      <c r="K115" s="13" t="s">
        <v>71</v>
      </c>
      <c r="L115" s="21" t="str">
        <f>VLOOKUP(I115,'Species names'!$C$1:$D$32,2,FALSE)</f>
        <v>theGel</v>
      </c>
    </row>
    <row r="116" spans="1:12" x14ac:dyDescent="0.25">
      <c r="A116" s="13" t="s">
        <v>19</v>
      </c>
      <c r="B116" s="13" t="s">
        <v>352</v>
      </c>
      <c r="C116" s="16"/>
      <c r="D116" s="13" t="s">
        <v>18</v>
      </c>
      <c r="E116" s="13" t="s">
        <v>18</v>
      </c>
      <c r="F116" s="13" t="s">
        <v>353</v>
      </c>
      <c r="G116" s="13">
        <v>1605</v>
      </c>
      <c r="H116" s="13" t="s">
        <v>16</v>
      </c>
      <c r="I116" s="13" t="s">
        <v>341</v>
      </c>
      <c r="J116" s="13" t="s">
        <v>351</v>
      </c>
      <c r="K116" s="13" t="s">
        <v>71</v>
      </c>
      <c r="L116" s="21" t="str">
        <f>VLOOKUP(I116,'Species names'!$C$1:$D$32,2,FALSE)</f>
        <v>theGel</v>
      </c>
    </row>
    <row r="117" spans="1:12" x14ac:dyDescent="0.25">
      <c r="A117" s="14" t="s">
        <v>43</v>
      </c>
      <c r="B117" s="14" t="s">
        <v>44</v>
      </c>
      <c r="C117" s="18" t="s">
        <v>45</v>
      </c>
      <c r="D117" s="14"/>
      <c r="E117" s="14"/>
      <c r="F117" s="14" t="s">
        <v>46</v>
      </c>
      <c r="G117" s="14">
        <v>2559</v>
      </c>
      <c r="H117" s="14" t="s">
        <v>47</v>
      </c>
      <c r="I117" s="14" t="s">
        <v>17</v>
      </c>
      <c r="J117" s="14" t="s">
        <v>18</v>
      </c>
      <c r="K117" s="14" t="s">
        <v>18</v>
      </c>
      <c r="L117" s="21" t="str">
        <f>VLOOKUP(I117,'Species names'!$C$1:$D$32,2,FALSE)</f>
        <v>homSap</v>
      </c>
    </row>
    <row r="118" spans="1:12" x14ac:dyDescent="0.25">
      <c r="A118" s="14" t="s">
        <v>43</v>
      </c>
      <c r="B118" s="14" t="s">
        <v>48</v>
      </c>
      <c r="C118" s="18" t="s">
        <v>45</v>
      </c>
      <c r="D118" s="14"/>
      <c r="E118" s="14"/>
      <c r="F118" s="14" t="s">
        <v>49</v>
      </c>
      <c r="G118" s="14">
        <v>3028</v>
      </c>
      <c r="H118" s="14" t="s">
        <v>16</v>
      </c>
      <c r="I118" s="14" t="s">
        <v>17</v>
      </c>
      <c r="J118" s="14" t="s">
        <v>18</v>
      </c>
      <c r="K118" s="14" t="s">
        <v>18</v>
      </c>
      <c r="L118" s="21" t="str">
        <f>VLOOKUP(I118,'Species names'!$C$1:$D$32,2,FALSE)</f>
        <v>homSap</v>
      </c>
    </row>
    <row r="119" spans="1:12" x14ac:dyDescent="0.25">
      <c r="A119" s="14" t="s">
        <v>43</v>
      </c>
      <c r="B119" s="14" t="s">
        <v>60</v>
      </c>
      <c r="C119" s="18" t="s">
        <v>45</v>
      </c>
      <c r="D119" s="14"/>
      <c r="E119" s="14"/>
      <c r="F119" s="14" t="s">
        <v>61</v>
      </c>
      <c r="G119" s="14">
        <v>742</v>
      </c>
      <c r="H119" s="14" t="s">
        <v>47</v>
      </c>
      <c r="I119" s="14" t="s">
        <v>17</v>
      </c>
      <c r="J119" s="14" t="s">
        <v>18</v>
      </c>
      <c r="K119" s="14" t="s">
        <v>18</v>
      </c>
      <c r="L119" s="21" t="str">
        <f>VLOOKUP(I119,'Species names'!$C$1:$D$32,2,FALSE)</f>
        <v>homSap</v>
      </c>
    </row>
    <row r="120" spans="1:12" x14ac:dyDescent="0.25">
      <c r="A120" s="14" t="s">
        <v>43</v>
      </c>
      <c r="B120" s="14" t="s">
        <v>126</v>
      </c>
      <c r="C120" s="18"/>
      <c r="D120" s="14" t="s">
        <v>18</v>
      </c>
      <c r="E120" s="14" t="s">
        <v>18</v>
      </c>
      <c r="F120" s="14" t="s">
        <v>127</v>
      </c>
      <c r="G120" s="14">
        <v>2034</v>
      </c>
      <c r="H120" s="14" t="s">
        <v>16</v>
      </c>
      <c r="I120" s="14" t="s">
        <v>124</v>
      </c>
      <c r="J120" s="14" t="s">
        <v>128</v>
      </c>
      <c r="K120" s="14" t="s">
        <v>71</v>
      </c>
      <c r="L120" s="21" t="str">
        <f>VLOOKUP(I120,'Species names'!$C$1:$D$32,2,FALSE)</f>
        <v>chlSab</v>
      </c>
    </row>
    <row r="121" spans="1:12" x14ac:dyDescent="0.25">
      <c r="A121" s="14" t="s">
        <v>43</v>
      </c>
      <c r="B121" s="14" t="s">
        <v>176</v>
      </c>
      <c r="C121" s="18" t="s">
        <v>177</v>
      </c>
      <c r="D121" s="14" t="s">
        <v>18</v>
      </c>
      <c r="E121" s="14" t="s">
        <v>18</v>
      </c>
      <c r="F121" s="14" t="s">
        <v>178</v>
      </c>
      <c r="G121" s="14">
        <v>2693</v>
      </c>
      <c r="H121" s="14" t="s">
        <v>16</v>
      </c>
      <c r="I121" s="14" t="s">
        <v>161</v>
      </c>
      <c r="J121" s="14" t="s">
        <v>179</v>
      </c>
      <c r="K121" s="14" t="s">
        <v>71</v>
      </c>
      <c r="L121" s="21" t="str">
        <f>VLOOKUP(I121,'Species names'!$C$1:$D$32,2,FALSE)</f>
        <v>macMul</v>
      </c>
    </row>
    <row r="122" spans="1:12" x14ac:dyDescent="0.25">
      <c r="A122" s="14" t="s">
        <v>43</v>
      </c>
      <c r="B122" s="14" t="s">
        <v>180</v>
      </c>
      <c r="C122" s="18" t="s">
        <v>177</v>
      </c>
      <c r="D122" s="14" t="s">
        <v>18</v>
      </c>
      <c r="E122" s="14" t="s">
        <v>18</v>
      </c>
      <c r="F122" s="14" t="s">
        <v>181</v>
      </c>
      <c r="G122" s="14">
        <v>2013</v>
      </c>
      <c r="H122" s="14" t="s">
        <v>16</v>
      </c>
      <c r="I122" s="14" t="s">
        <v>161</v>
      </c>
      <c r="J122" s="14" t="s">
        <v>179</v>
      </c>
      <c r="K122" s="14" t="s">
        <v>71</v>
      </c>
      <c r="L122" s="21" t="str">
        <f>VLOOKUP(I122,'Species names'!$C$1:$D$32,2,FALSE)</f>
        <v>macMul</v>
      </c>
    </row>
    <row r="123" spans="1:12" x14ac:dyDescent="0.25">
      <c r="A123" s="14" t="s">
        <v>43</v>
      </c>
      <c r="B123" s="14" t="s">
        <v>182</v>
      </c>
      <c r="C123" s="18" t="s">
        <v>177</v>
      </c>
      <c r="D123" s="14" t="s">
        <v>18</v>
      </c>
      <c r="E123" s="14" t="s">
        <v>18</v>
      </c>
      <c r="F123" s="14" t="s">
        <v>183</v>
      </c>
      <c r="G123" s="14">
        <v>2088</v>
      </c>
      <c r="H123" s="14" t="s">
        <v>16</v>
      </c>
      <c r="I123" s="14" t="s">
        <v>161</v>
      </c>
      <c r="J123" s="14" t="s">
        <v>179</v>
      </c>
      <c r="K123" s="14" t="s">
        <v>71</v>
      </c>
      <c r="L123" s="21" t="str">
        <f>VLOOKUP(I123,'Species names'!$C$1:$D$32,2,FALSE)</f>
        <v>macMul</v>
      </c>
    </row>
    <row r="124" spans="1:12" x14ac:dyDescent="0.25">
      <c r="A124" s="14" t="s">
        <v>43</v>
      </c>
      <c r="B124" s="14" t="s">
        <v>184</v>
      </c>
      <c r="C124" s="18" t="s">
        <v>177</v>
      </c>
      <c r="D124" s="14" t="s">
        <v>18</v>
      </c>
      <c r="E124" s="14" t="s">
        <v>18</v>
      </c>
      <c r="F124" s="14" t="s">
        <v>185</v>
      </c>
      <c r="G124" s="14">
        <v>2670</v>
      </c>
      <c r="H124" s="14" t="s">
        <v>16</v>
      </c>
      <c r="I124" s="14" t="s">
        <v>161</v>
      </c>
      <c r="J124" s="14" t="s">
        <v>179</v>
      </c>
      <c r="K124" s="14" t="s">
        <v>71</v>
      </c>
      <c r="L124" s="21" t="str">
        <f>VLOOKUP(I124,'Species names'!$C$1:$D$32,2,FALSE)</f>
        <v>macMul</v>
      </c>
    </row>
    <row r="125" spans="1:12" x14ac:dyDescent="0.25">
      <c r="A125" s="14" t="s">
        <v>43</v>
      </c>
      <c r="B125" s="14" t="s">
        <v>186</v>
      </c>
      <c r="C125" s="18" t="s">
        <v>177</v>
      </c>
      <c r="D125" s="14" t="s">
        <v>18</v>
      </c>
      <c r="E125" s="14" t="s">
        <v>18</v>
      </c>
      <c r="F125" s="14" t="s">
        <v>187</v>
      </c>
      <c r="G125" s="14">
        <v>2082</v>
      </c>
      <c r="H125" s="14" t="s">
        <v>16</v>
      </c>
      <c r="I125" s="14" t="s">
        <v>161</v>
      </c>
      <c r="J125" s="14" t="s">
        <v>179</v>
      </c>
      <c r="K125" s="14" t="s">
        <v>71</v>
      </c>
      <c r="L125" s="21" t="str">
        <f>VLOOKUP(I125,'Species names'!$C$1:$D$32,2,FALSE)</f>
        <v>macMul</v>
      </c>
    </row>
    <row r="126" spans="1:12" x14ac:dyDescent="0.25">
      <c r="A126" s="14" t="s">
        <v>43</v>
      </c>
      <c r="B126" s="14" t="s">
        <v>233</v>
      </c>
      <c r="C126" s="18"/>
      <c r="D126" s="14" t="s">
        <v>18</v>
      </c>
      <c r="E126" s="14" t="s">
        <v>18</v>
      </c>
      <c r="F126" s="14" t="s">
        <v>234</v>
      </c>
      <c r="G126" s="14">
        <v>1917</v>
      </c>
      <c r="H126" s="14" t="s">
        <v>16</v>
      </c>
      <c r="I126" s="14" t="s">
        <v>223</v>
      </c>
      <c r="J126" s="14" t="s">
        <v>235</v>
      </c>
      <c r="K126" s="14" t="s">
        <v>71</v>
      </c>
      <c r="L126" s="21" t="str">
        <f>VLOOKUP(I126,'Species names'!$C$1:$D$32,2,FALSE)</f>
        <v>otoGar</v>
      </c>
    </row>
    <row r="127" spans="1:12" x14ac:dyDescent="0.25">
      <c r="A127" s="14" t="s">
        <v>43</v>
      </c>
      <c r="B127" s="14" t="s">
        <v>236</v>
      </c>
      <c r="C127" s="18" t="s">
        <v>18</v>
      </c>
      <c r="D127" s="14" t="s">
        <v>18</v>
      </c>
      <c r="E127" s="14" t="s">
        <v>18</v>
      </c>
      <c r="F127" s="14" t="s">
        <v>237</v>
      </c>
      <c r="G127" s="14">
        <v>7080</v>
      </c>
      <c r="H127" s="14" t="s">
        <v>16</v>
      </c>
      <c r="I127" s="14" t="s">
        <v>238</v>
      </c>
      <c r="J127" s="14" t="s">
        <v>239</v>
      </c>
      <c r="K127" s="14" t="s">
        <v>71</v>
      </c>
      <c r="L127" s="21" t="str">
        <f>VLOOKUP(I127,'Species names'!$C$1:$D$32,2,FALSE)</f>
        <v>ponAbe</v>
      </c>
    </row>
  </sheetData>
  <autoFilter ref="A1:K127" xr:uid="{00000000-0009-0000-0000-000000000000}">
    <sortState xmlns:xlrd2="http://schemas.microsoft.com/office/spreadsheetml/2017/richdata2" ref="A2:K127">
      <sortCondition ref="A1:A127"/>
    </sortState>
  </autoFilter>
  <pageMargins left="0.78740157499999996" right="0.78740157499999996" top="0.984251969" bottom="0.984251969" header="0.4921259845" footer="0.492125984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3B10-1436-41C9-9A6A-761698E806CA}">
  <dimension ref="A1:J27"/>
  <sheetViews>
    <sheetView workbookViewId="0">
      <selection activeCell="E15" sqref="E15"/>
    </sheetView>
  </sheetViews>
  <sheetFormatPr defaultRowHeight="15.75" x14ac:dyDescent="0.25"/>
  <cols>
    <col min="1" max="1" width="23.875" customWidth="1"/>
    <col min="2" max="2" width="12.25" customWidth="1"/>
    <col min="3" max="3" width="9.875" customWidth="1"/>
    <col min="4" max="4" width="19.125" customWidth="1"/>
    <col min="5" max="5" width="17.5" customWidth="1"/>
    <col min="6" max="6" width="18.875" customWidth="1"/>
  </cols>
  <sheetData>
    <row r="1" spans="1:9" x14ac:dyDescent="0.25">
      <c r="A1" s="46" t="s">
        <v>413</v>
      </c>
      <c r="B1" s="46" t="s">
        <v>412</v>
      </c>
      <c r="C1" s="46" t="s">
        <v>415</v>
      </c>
      <c r="D1" s="46" t="s">
        <v>626</v>
      </c>
      <c r="E1" s="46" t="s">
        <v>591</v>
      </c>
      <c r="F1" s="46" t="s">
        <v>592</v>
      </c>
      <c r="G1" s="33" t="s">
        <v>593</v>
      </c>
      <c r="H1" s="33"/>
      <c r="I1" s="33" t="s">
        <v>593</v>
      </c>
    </row>
    <row r="2" spans="1:9" x14ac:dyDescent="0.25">
      <c r="A2" s="34" t="s">
        <v>372</v>
      </c>
      <c r="B2" s="35" t="s">
        <v>108</v>
      </c>
      <c r="C2" s="39" t="str">
        <f>IFERROR(VLOOKUP(A2,'Species names'!$B$2:$D$32,3,FALSE),"-")</f>
        <v>calJac</v>
      </c>
      <c r="D2" s="35" t="s">
        <v>448</v>
      </c>
      <c r="E2" s="35" t="str">
        <f>IFERROR(VLOOKUP(B2,'Ensembl sorted'!$F$2:$H$19,3,FALSE),"-")</f>
        <v>ortholog one2one</v>
      </c>
      <c r="F2" s="35" t="str">
        <f>IFERROR(VLOOKUP(C2,'All Orthologs'!$B$2:$E$26,4,FALSE),"-")</f>
        <v>ortholog one2one</v>
      </c>
      <c r="G2">
        <f t="shared" ref="G2:G27" si="0">IF(E2=F2,1,IF(E2="-",2,IF(F2="-",3,4)))</f>
        <v>1</v>
      </c>
      <c r="I2" t="s">
        <v>594</v>
      </c>
    </row>
    <row r="3" spans="1:9" x14ac:dyDescent="0.25">
      <c r="A3" s="34" t="s">
        <v>409</v>
      </c>
      <c r="B3" s="35" t="s">
        <v>124</v>
      </c>
      <c r="C3" s="39" t="str">
        <f>IFERROR(VLOOKUP(A3,'Species names'!$B$2:$D$32,3,FALSE),"-")</f>
        <v>chlSab</v>
      </c>
      <c r="D3" s="35" t="s">
        <v>451</v>
      </c>
      <c r="E3" s="35" t="str">
        <f>IFERROR(VLOOKUP(B3,'Ensembl sorted'!$F$2:$H$19,3,FALSE),"-")</f>
        <v>ortholog one2one</v>
      </c>
      <c r="F3" s="35" t="str">
        <f>IFERROR(VLOOKUP(C3,'All Orthologs'!$B$2:$E$26,4,FALSE),"-")</f>
        <v>ortholog one2one</v>
      </c>
      <c r="G3">
        <f t="shared" si="0"/>
        <v>1</v>
      </c>
      <c r="I3" t="s">
        <v>595</v>
      </c>
    </row>
    <row r="4" spans="1:9" x14ac:dyDescent="0.25">
      <c r="A4" s="34" t="s">
        <v>450</v>
      </c>
      <c r="B4" s="35" t="s">
        <v>78</v>
      </c>
      <c r="C4" s="39" t="str">
        <f>IFERROR(VLOOKUP(A4,'Species names'!$B$2:$D$32,3,FALSE),"-")</f>
        <v>colAngPal</v>
      </c>
      <c r="D4" s="35" t="s">
        <v>451</v>
      </c>
      <c r="E4" s="35" t="str">
        <f>IFERROR(VLOOKUP(B4,'Ensembl sorted'!$F$2:$H$19,3,FALSE),"-")</f>
        <v>ortholog one2one</v>
      </c>
      <c r="F4" s="35" t="str">
        <f>IFERROR(VLOOKUP(C4,'All Orthologs'!$B$2:$E$26,4,FALSE),"-")</f>
        <v>ortholog one2one</v>
      </c>
      <c r="G4">
        <f t="shared" si="0"/>
        <v>1</v>
      </c>
      <c r="I4" t="s">
        <v>596</v>
      </c>
    </row>
    <row r="5" spans="1:9" x14ac:dyDescent="0.25">
      <c r="A5" s="34" t="s">
        <v>397</v>
      </c>
      <c r="B5" s="35" t="s">
        <v>141</v>
      </c>
      <c r="C5" s="39" t="str">
        <f>IFERROR(VLOOKUP(A5,'Species names'!$B$2:$D$32,3,FALSE),"-")</f>
        <v>macFas</v>
      </c>
      <c r="D5" s="35" t="s">
        <v>451</v>
      </c>
      <c r="E5" s="35" t="str">
        <f>IFERROR(VLOOKUP(B5,'Ensembl sorted'!$F$2:$H$19,3,FALSE),"-")</f>
        <v>ortholog one2one</v>
      </c>
      <c r="F5" s="35" t="str">
        <f>IFERROR(VLOOKUP(C5,'All Orthologs'!$B$2:$E$26,4,FALSE),"-")</f>
        <v>ortholog one2one</v>
      </c>
      <c r="G5">
        <f t="shared" si="0"/>
        <v>1</v>
      </c>
      <c r="I5" t="s">
        <v>597</v>
      </c>
    </row>
    <row r="6" spans="1:9" x14ac:dyDescent="0.25">
      <c r="A6" s="34" t="s">
        <v>395</v>
      </c>
      <c r="B6" s="35" t="s">
        <v>161</v>
      </c>
      <c r="C6" s="39" t="str">
        <f>IFERROR(VLOOKUP(A6,'Species names'!$B$2:$D$32,3,FALSE),"-")</f>
        <v>macMul</v>
      </c>
      <c r="D6" s="35" t="s">
        <v>451</v>
      </c>
      <c r="E6" s="35" t="str">
        <f>IFERROR(VLOOKUP(B6,'Ensembl sorted'!$F$2:$H$19,3,FALSE),"-")</f>
        <v>ortholog one2one</v>
      </c>
      <c r="F6" s="35" t="str">
        <f>IFERROR(VLOOKUP(C6,'All Orthologs'!$B$2:$E$26,4,FALSE),"-")</f>
        <v>ortholog one2one</v>
      </c>
      <c r="G6">
        <f t="shared" si="0"/>
        <v>1</v>
      </c>
    </row>
    <row r="7" spans="1:9" x14ac:dyDescent="0.25">
      <c r="A7" s="34" t="s">
        <v>399</v>
      </c>
      <c r="B7" s="35" t="s">
        <v>200</v>
      </c>
      <c r="C7" s="39" t="str">
        <f>IFERROR(VLOOKUP(A7,'Species names'!$B$2:$D$32,3,FALSE),"-")</f>
        <v>macNem</v>
      </c>
      <c r="D7" s="35" t="s">
        <v>451</v>
      </c>
      <c r="E7" s="35" t="str">
        <f>IFERROR(VLOOKUP(B7,'Ensembl sorted'!$F$2:$H$19,3,FALSE),"-")</f>
        <v>ortholog one2one</v>
      </c>
      <c r="F7" s="35" t="str">
        <f>IFERROR(VLOOKUP(C7,'All Orthologs'!$B$2:$E$26,4,FALSE),"-")</f>
        <v>ortholog one2one</v>
      </c>
      <c r="G7">
        <f t="shared" si="0"/>
        <v>1</v>
      </c>
    </row>
    <row r="8" spans="1:9" x14ac:dyDescent="0.25">
      <c r="A8" s="34" t="s">
        <v>405</v>
      </c>
      <c r="B8" s="35" t="s">
        <v>151</v>
      </c>
      <c r="C8" s="39" t="str">
        <f>IFERROR(VLOOKUP(A8,'Species names'!$B$2:$D$32,3,FALSE),"-")</f>
        <v>manLeu</v>
      </c>
      <c r="D8" s="35" t="s">
        <v>451</v>
      </c>
      <c r="E8" s="35" t="str">
        <f>IFERROR(VLOOKUP(B8,'Ensembl sorted'!$F$2:$H$19,3,FALSE),"-")</f>
        <v>ortholog one2one</v>
      </c>
      <c r="F8" s="35" t="str">
        <f>IFERROR(VLOOKUP(C8,'All Orthologs'!$B$2:$E$26,4,FALSE),"-")</f>
        <v>ortholog one2one</v>
      </c>
      <c r="G8">
        <f t="shared" si="0"/>
        <v>1</v>
      </c>
    </row>
    <row r="9" spans="1:9" x14ac:dyDescent="0.25">
      <c r="A9" s="36" t="s">
        <v>358</v>
      </c>
      <c r="B9" s="37" t="s">
        <v>223</v>
      </c>
      <c r="C9" s="39" t="str">
        <f>IFERROR(VLOOKUP(A9,'Species names'!$B$2:$D$32,3,FALSE),"-")</f>
        <v>otoGar</v>
      </c>
      <c r="D9" s="37" t="s">
        <v>449</v>
      </c>
      <c r="E9" s="35" t="str">
        <f>IFERROR(VLOOKUP(B9,'Ensembl sorted'!$F$2:$H$19,3,FALSE),"-")</f>
        <v>ortholog one2one</v>
      </c>
      <c r="F9" s="35" t="str">
        <f>IFERROR(VLOOKUP(C9,'All Orthologs'!$B$2:$E$26,4,FALSE),"-")</f>
        <v>ortholog one2one</v>
      </c>
      <c r="G9">
        <f t="shared" si="0"/>
        <v>1</v>
      </c>
    </row>
    <row r="10" spans="1:9" x14ac:dyDescent="0.25">
      <c r="A10" s="34" t="s">
        <v>380</v>
      </c>
      <c r="B10" s="35" t="s">
        <v>298</v>
      </c>
      <c r="C10" s="39" t="str">
        <f>IFERROR(VLOOKUP(A10,'Species names'!$B$2:$D$32,3,FALSE),"-")</f>
        <v>panTro</v>
      </c>
      <c r="D10" s="35" t="s">
        <v>447</v>
      </c>
      <c r="E10" s="35" t="str">
        <f>IFERROR(VLOOKUP(B10,'Ensembl sorted'!$F$2:$H$19,3,FALSE),"-")</f>
        <v>ortholog one2one</v>
      </c>
      <c r="F10" s="35" t="str">
        <f>IFERROR(VLOOKUP(C10,'All Orthologs'!$B$2:$E$26,4,FALSE),"-")</f>
        <v>ortholog one2one</v>
      </c>
      <c r="G10">
        <f t="shared" si="0"/>
        <v>1</v>
      </c>
    </row>
    <row r="11" spans="1:9" x14ac:dyDescent="0.25">
      <c r="A11" s="34" t="s">
        <v>401</v>
      </c>
      <c r="B11" s="35" t="s">
        <v>242</v>
      </c>
      <c r="C11" s="39" t="str">
        <f>IFERROR(VLOOKUP(A11,'Species names'!$B$2:$D$32,3,FALSE),"-")</f>
        <v>papAnu</v>
      </c>
      <c r="D11" s="35" t="s">
        <v>451</v>
      </c>
      <c r="E11" s="35" t="str">
        <f>IFERROR(VLOOKUP(B11,'Ensembl sorted'!$F$2:$H$19,3,FALSE),"-")</f>
        <v>ortholog one2one</v>
      </c>
      <c r="F11" s="35" t="str">
        <f>IFERROR(VLOOKUP(C11,'All Orthologs'!$B$2:$E$26,4,FALSE),"-")</f>
        <v>ortholog one2one</v>
      </c>
      <c r="G11">
        <f t="shared" si="0"/>
        <v>1</v>
      </c>
    </row>
    <row r="12" spans="1:9" x14ac:dyDescent="0.25">
      <c r="A12" s="34" t="s">
        <v>392</v>
      </c>
      <c r="B12" s="35" t="s">
        <v>285</v>
      </c>
      <c r="C12" s="39" t="str">
        <f>IFERROR(VLOOKUP(A12,'Species names'!$B$2:$D$32,3,FALSE),"-")</f>
        <v>pilTep</v>
      </c>
      <c r="D12" s="35" t="s">
        <v>451</v>
      </c>
      <c r="E12" s="35" t="str">
        <f>IFERROR(VLOOKUP(B12,'Ensembl sorted'!$F$2:$H$19,3,FALSE),"-")</f>
        <v>ortholog one2one</v>
      </c>
      <c r="F12" s="35" t="str">
        <f>IFERROR(VLOOKUP(C12,'All Orthologs'!$B$2:$E$26,4,FALSE),"-")</f>
        <v>ortholog one2one</v>
      </c>
      <c r="G12">
        <f t="shared" si="0"/>
        <v>1</v>
      </c>
    </row>
    <row r="13" spans="1:9" x14ac:dyDescent="0.25">
      <c r="A13" s="34" t="s">
        <v>388</v>
      </c>
      <c r="B13" s="35" t="s">
        <v>311</v>
      </c>
      <c r="C13" s="39" t="str">
        <f>IFERROR(VLOOKUP(A13,'Species names'!$B$2:$D$32,3,FALSE),"-")</f>
        <v>rhiBie</v>
      </c>
      <c r="D13" s="35" t="s">
        <v>451</v>
      </c>
      <c r="E13" s="35" t="str">
        <f>IFERROR(VLOOKUP(B13,'Ensembl sorted'!$F$2:$H$19,3,FALSE),"-")</f>
        <v>ortholog one2one</v>
      </c>
      <c r="F13" s="35" t="str">
        <f>IFERROR(VLOOKUP(C13,'All Orthologs'!$B$2:$E$26,4,FALSE),"-")</f>
        <v>ortholog one2one</v>
      </c>
      <c r="G13">
        <f t="shared" si="0"/>
        <v>1</v>
      </c>
    </row>
    <row r="14" spans="1:9" x14ac:dyDescent="0.25">
      <c r="A14" s="34" t="s">
        <v>390</v>
      </c>
      <c r="B14" s="35" t="s">
        <v>324</v>
      </c>
      <c r="C14" s="39" t="str">
        <f>IFERROR(VLOOKUP(A14,'Species names'!$B$2:$D$32,3,FALSE),"-")</f>
        <v>rhiRox</v>
      </c>
      <c r="D14" s="35" t="s">
        <v>451</v>
      </c>
      <c r="E14" s="35" t="str">
        <f>IFERROR(VLOOKUP(B14,'Ensembl sorted'!$F$2:$H$19,3,FALSE),"-")</f>
        <v>ortholog one2one</v>
      </c>
      <c r="F14" s="35" t="str">
        <f>IFERROR(VLOOKUP(C14,'All Orthologs'!$B$2:$E$26,4,FALSE),"-")</f>
        <v>ortholog one2one</v>
      </c>
      <c r="G14">
        <f t="shared" si="0"/>
        <v>1</v>
      </c>
    </row>
    <row r="15" spans="1:9" x14ac:dyDescent="0.25">
      <c r="A15" s="34" t="s">
        <v>403</v>
      </c>
      <c r="B15" s="35" t="s">
        <v>341</v>
      </c>
      <c r="C15" s="39" t="str">
        <f>IFERROR(VLOOKUP(A15,'Species names'!$B$2:$D$32,3,FALSE),"-")</f>
        <v>theGel</v>
      </c>
      <c r="D15" s="35" t="s">
        <v>451</v>
      </c>
      <c r="E15" s="35" t="str">
        <f>IFERROR(VLOOKUP(B15,'Ensembl sorted'!$F$2:$H$19,3,FALSE),"-")</f>
        <v>ortholog one2one</v>
      </c>
      <c r="F15" s="35" t="str">
        <f>IFERROR(VLOOKUP(C15,'All Orthologs'!$B$2:$E$26,4,FALSE),"-")</f>
        <v>ortholog one2one</v>
      </c>
      <c r="G15">
        <f t="shared" si="0"/>
        <v>1</v>
      </c>
    </row>
    <row r="16" spans="1:9" x14ac:dyDescent="0.25">
      <c r="A16" s="38" t="s">
        <v>374</v>
      </c>
      <c r="B16" s="39" t="s">
        <v>69</v>
      </c>
      <c r="C16" s="39" t="str">
        <f>IFERROR(VLOOKUP(A16,'Species names'!$B$2:$D$32,3,FALSE),"-")</f>
        <v>aotNan</v>
      </c>
      <c r="D16" s="39" t="s">
        <v>448</v>
      </c>
      <c r="E16" s="39" t="str">
        <f>IFERROR(VLOOKUP(B16,'Ensembl sorted'!$F$2:$H$19,3,FALSE),"-")</f>
        <v>-</v>
      </c>
      <c r="F16" s="39" t="str">
        <f>IFERROR(VLOOKUP(C16,'All Orthologs'!$B$2:$E$26,4,FALSE),"-")</f>
        <v>ortholog one2one</v>
      </c>
      <c r="G16">
        <f t="shared" si="0"/>
        <v>2</v>
      </c>
    </row>
    <row r="17" spans="1:10" x14ac:dyDescent="0.25">
      <c r="A17" s="38" t="s">
        <v>378</v>
      </c>
      <c r="B17" s="39" t="s">
        <v>131</v>
      </c>
      <c r="C17" s="39" t="str">
        <f>IFERROR(VLOOKUP(A17,'Species names'!$B$2:$D$32,3,FALSE),"-")</f>
        <v>gorGorGor</v>
      </c>
      <c r="D17" s="39" t="s">
        <v>447</v>
      </c>
      <c r="E17" s="39" t="str">
        <f>IFERROR(VLOOKUP(B17,'Ensembl sorted'!$F$2:$H$19,3,FALSE),"-")</f>
        <v>-</v>
      </c>
      <c r="F17" s="39" t="str">
        <f>IFERROR(VLOOKUP(C17,'All Orthologs'!$B$2:$E$26,4,FALSE),"-")</f>
        <v>ortholog one2one</v>
      </c>
      <c r="G17">
        <f t="shared" si="0"/>
        <v>2</v>
      </c>
      <c r="I17">
        <f>COUNTIF(G2:G27,1)/COUNTIF(G2:G27,"&lt;&gt;2")</f>
        <v>0.875</v>
      </c>
      <c r="J17">
        <v>1</v>
      </c>
    </row>
    <row r="18" spans="1:10" x14ac:dyDescent="0.25">
      <c r="A18" s="40" t="s">
        <v>631</v>
      </c>
      <c r="B18" s="41"/>
      <c r="C18" s="39" t="str">
        <f>IFERROR(VLOOKUP(A18,'Species names'!$B$2:$D$32,3,FALSE),"-")</f>
        <v>lemCat</v>
      </c>
      <c r="D18" s="41" t="s">
        <v>449</v>
      </c>
      <c r="E18" s="39" t="str">
        <f>IFERROR(VLOOKUP(B18,'Ensembl sorted'!$F$2:$H$19,3,FALSE),"-")</f>
        <v>-</v>
      </c>
      <c r="F18" s="39" t="str">
        <f>IFERROR(VLOOKUP(C18,'All Orthologs'!$B$2:$E$26,4,FALSE),"-")</f>
        <v>ortholog one2one</v>
      </c>
      <c r="G18">
        <f t="shared" si="0"/>
        <v>2</v>
      </c>
      <c r="I18" s="65">
        <f>(I17+ERFL!I22+FOXL3!I17+NFILZ!J9+'novel ZNF'!G17+novel!G25)/6</f>
        <v>0.74206349206349209</v>
      </c>
      <c r="J18">
        <f>(J17+ERFL!J22+FOXL3!J17+NFILZ!K9+'novel ZNF'!G17+novel!G25)/6</f>
        <v>0.83190883190883191</v>
      </c>
    </row>
    <row r="19" spans="1:10" x14ac:dyDescent="0.25">
      <c r="A19" s="40" t="s">
        <v>364</v>
      </c>
      <c r="B19" s="41" t="s">
        <v>190</v>
      </c>
      <c r="C19" s="39" t="str">
        <f>IFERROR(VLOOKUP(A19,'Species names'!$B$2:$D$32,3,FALSE),"-")</f>
        <v>micMur</v>
      </c>
      <c r="D19" s="41" t="s">
        <v>449</v>
      </c>
      <c r="E19" s="39" t="str">
        <f>IFERROR(VLOOKUP(B19,'Ensembl sorted'!$F$2:$H$19,3,FALSE),"-")</f>
        <v>-</v>
      </c>
      <c r="F19" s="39" t="str">
        <f>IFERROR(VLOOKUP(C19,'All Orthologs'!$B$2:$E$26,4,FALSE),"-")</f>
        <v>ortholog one2one</v>
      </c>
      <c r="G19">
        <f t="shared" si="0"/>
        <v>2</v>
      </c>
    </row>
    <row r="20" spans="1:10" x14ac:dyDescent="0.25">
      <c r="A20" s="38" t="s">
        <v>386</v>
      </c>
      <c r="B20" s="39" t="s">
        <v>213</v>
      </c>
      <c r="C20" s="39" t="str">
        <f>IFERROR(VLOOKUP(A20,'Species names'!$B$2:$D$32,3,FALSE),"-")</f>
        <v>nomLeu</v>
      </c>
      <c r="D20" s="39" t="s">
        <v>447</v>
      </c>
      <c r="E20" s="39" t="str">
        <f>IFERROR(VLOOKUP(B20,'Ensembl sorted'!$F$2:$H$19,3,FALSE),"-")</f>
        <v>-</v>
      </c>
      <c r="F20" s="39" t="str">
        <f>IFERROR(VLOOKUP(C20,'All Orthologs'!$B$2:$E$26,4,FALSE),"-")</f>
        <v>ortholog one2one</v>
      </c>
      <c r="G20">
        <f t="shared" si="0"/>
        <v>2</v>
      </c>
    </row>
    <row r="21" spans="1:10" x14ac:dyDescent="0.25">
      <c r="A21" s="38" t="s">
        <v>382</v>
      </c>
      <c r="B21" s="39" t="s">
        <v>262</v>
      </c>
      <c r="C21" s="39" t="str">
        <f>IFERROR(VLOOKUP(A21,'Species names'!$B$2:$D$32,3,FALSE),"-")</f>
        <v>panPan</v>
      </c>
      <c r="D21" s="39" t="s">
        <v>447</v>
      </c>
      <c r="E21" s="39" t="str">
        <f>IFERROR(VLOOKUP(B21,'Ensembl sorted'!$F$2:$H$19,3,FALSE),"-")</f>
        <v>-</v>
      </c>
      <c r="F21" s="39" t="str">
        <f>IFERROR(VLOOKUP(C21,'All Orthologs'!$B$2:$E$26,4,FALSE),"-")</f>
        <v>ortholog one2one</v>
      </c>
      <c r="G21">
        <f t="shared" si="0"/>
        <v>2</v>
      </c>
    </row>
    <row r="22" spans="1:10" x14ac:dyDescent="0.25">
      <c r="A22" s="38" t="s">
        <v>376</v>
      </c>
      <c r="B22" s="39" t="s">
        <v>238</v>
      </c>
      <c r="C22" s="39" t="str">
        <f>IFERROR(VLOOKUP(A22,'Species names'!$B$2:$D$32,3,FALSE),"-")</f>
        <v>ponAbe</v>
      </c>
      <c r="D22" s="39" t="s">
        <v>447</v>
      </c>
      <c r="E22" s="39" t="str">
        <f>IFERROR(VLOOKUP(B22,'Ensembl sorted'!$F$2:$H$19,3,FALSE),"-")</f>
        <v>-</v>
      </c>
      <c r="F22" s="39" t="str">
        <f>IFERROR(VLOOKUP(C22,'All Orthologs'!$B$2:$E$26,4,FALSE),"-")</f>
        <v>ortholog one2one</v>
      </c>
      <c r="G22">
        <f t="shared" si="0"/>
        <v>2</v>
      </c>
    </row>
    <row r="23" spans="1:10" x14ac:dyDescent="0.25">
      <c r="A23" s="38" t="s">
        <v>368</v>
      </c>
      <c r="B23" s="39" t="s">
        <v>334</v>
      </c>
      <c r="C23" s="39" t="str">
        <f>IFERROR(VLOOKUP(A23,'Species names'!$B$2:$D$32,3,FALSE),"-")</f>
        <v>saiBolBol</v>
      </c>
      <c r="D23" s="39" t="s">
        <v>448</v>
      </c>
      <c r="E23" s="39" t="str">
        <f>IFERROR(VLOOKUP(B23,'Ensembl sorted'!$F$2:$H$19,3,FALSE),"-")</f>
        <v>-</v>
      </c>
      <c r="F23" s="39" t="str">
        <f>IFERROR(VLOOKUP(C23,'All Orthologs'!$B$2:$E$26,4,FALSE),"-")</f>
        <v>ortholog one2one</v>
      </c>
      <c r="G23">
        <f t="shared" si="0"/>
        <v>2</v>
      </c>
    </row>
    <row r="24" spans="1:10" x14ac:dyDescent="0.25">
      <c r="A24" s="40" t="s">
        <v>366</v>
      </c>
      <c r="B24" s="41" t="s">
        <v>356</v>
      </c>
      <c r="C24" s="39" t="str">
        <f>IFERROR(VLOOKUP(A24,'Species names'!$B$2:$D$32,3,FALSE),"-")</f>
        <v>carSyr</v>
      </c>
      <c r="D24" s="41" t="s">
        <v>449</v>
      </c>
      <c r="E24" s="39" t="str">
        <f>IFERROR(VLOOKUP(B24,'Ensembl sorted'!$F$2:$H$19,3,FALSE),"-")</f>
        <v>-</v>
      </c>
      <c r="F24" s="39" t="str">
        <f>IFERROR(VLOOKUP(C24,'All Orthologs'!$B$2:$E$26,4,FALSE),"-")</f>
        <v>ortholog one2one</v>
      </c>
      <c r="G24">
        <f t="shared" si="0"/>
        <v>2</v>
      </c>
    </row>
    <row r="25" spans="1:10" x14ac:dyDescent="0.25">
      <c r="A25" s="38" t="s">
        <v>629</v>
      </c>
      <c r="B25" s="39"/>
      <c r="C25" s="39" t="str">
        <f>IFERROR(VLOOKUP(A25,'Species names'!$B$2:$D$32,3,FALSE),"-")</f>
        <v>traFra</v>
      </c>
      <c r="D25" s="39" t="s">
        <v>451</v>
      </c>
      <c r="E25" s="39" t="str">
        <f>IFERROR(VLOOKUP(B25,'Ensembl sorted'!$F$2:$H$19,3,FALSE),"-")</f>
        <v>-</v>
      </c>
      <c r="F25" s="39" t="str">
        <f>IFERROR(VLOOKUP(C25,'All Orthologs'!$B$2:$E$26,4,FALSE),"-")</f>
        <v>ortholog one2one</v>
      </c>
      <c r="G25">
        <f t="shared" si="0"/>
        <v>2</v>
      </c>
    </row>
    <row r="26" spans="1:10" x14ac:dyDescent="0.25">
      <c r="A26" s="42" t="s">
        <v>630</v>
      </c>
      <c r="B26" s="43" t="s">
        <v>85</v>
      </c>
      <c r="C26" s="39">
        <f>IFERROR(VLOOKUP(A26,'Species names'!$B$2:$D$32,3,FALSE),"-")</f>
        <v>0</v>
      </c>
      <c r="D26" s="43" t="s">
        <v>452</v>
      </c>
      <c r="E26" s="43" t="str">
        <f>IFERROR(VLOOKUP(B26,'Ensembl sorted'!$F$2:$H$19,3,FALSE),"-")</f>
        <v>ortholog one2one</v>
      </c>
      <c r="F26" s="43" t="str">
        <f>IFERROR(VLOOKUP(C26,'All Orthologs'!$B$2:$E$26,4,FALSE),"-")</f>
        <v>-</v>
      </c>
      <c r="G26">
        <f t="shared" si="0"/>
        <v>3</v>
      </c>
    </row>
    <row r="27" spans="1:10" x14ac:dyDescent="0.25">
      <c r="A27" s="44" t="s">
        <v>633</v>
      </c>
      <c r="B27" s="45" t="s">
        <v>269</v>
      </c>
      <c r="C27" s="39">
        <f>IFERROR(VLOOKUP(A27,'Species names'!$B$2:$D$32,3,FALSE),"-")</f>
        <v>0</v>
      </c>
      <c r="D27" s="45" t="s">
        <v>449</v>
      </c>
      <c r="E27" s="43" t="str">
        <f>IFERROR(VLOOKUP(B27,'Ensembl sorted'!$F$2:$H$19,3,FALSE),"-")</f>
        <v>ortholog one2one</v>
      </c>
      <c r="F27" s="43" t="str">
        <f>IFERROR(VLOOKUP(C27,'All Orthologs'!$B$2:$E$26,4,FALSE),"-")</f>
        <v>-</v>
      </c>
      <c r="G27">
        <f t="shared" si="0"/>
        <v>3</v>
      </c>
    </row>
  </sheetData>
  <autoFilter ref="A1:G1" xr:uid="{497B3B10-1436-41C9-9A6A-761698E806CA}">
    <sortState xmlns:xlrd2="http://schemas.microsoft.com/office/spreadsheetml/2017/richdata2" ref="A2:G27">
      <sortCondition ref="G1"/>
    </sortState>
  </autoFilter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093A-C32B-466A-A88A-D05FAD8025A8}">
  <dimension ref="A1:K28"/>
  <sheetViews>
    <sheetView topLeftCell="A6" workbookViewId="0">
      <selection activeCell="I19" sqref="I19"/>
    </sheetView>
  </sheetViews>
  <sheetFormatPr defaultRowHeight="15.75" x14ac:dyDescent="0.25"/>
  <cols>
    <col min="1" max="1" width="24.375" customWidth="1"/>
    <col min="2" max="2" width="20.125" customWidth="1"/>
    <col min="3" max="3" width="10.25" customWidth="1"/>
    <col min="4" max="4" width="18.125" customWidth="1"/>
    <col min="5" max="5" width="16.25" customWidth="1"/>
    <col min="6" max="6" width="17" customWidth="1"/>
  </cols>
  <sheetData>
    <row r="1" spans="1:11" ht="31.5" x14ac:dyDescent="0.25">
      <c r="A1" s="47" t="s">
        <v>413</v>
      </c>
      <c r="B1" s="47" t="s">
        <v>412</v>
      </c>
      <c r="C1" s="47" t="s">
        <v>415</v>
      </c>
      <c r="D1" s="47" t="s">
        <v>626</v>
      </c>
      <c r="E1" s="47" t="s">
        <v>591</v>
      </c>
      <c r="F1" s="47" t="s">
        <v>592</v>
      </c>
      <c r="G1" s="33" t="s">
        <v>593</v>
      </c>
      <c r="I1" s="33" t="s">
        <v>593</v>
      </c>
      <c r="K1" t="s">
        <v>603</v>
      </c>
    </row>
    <row r="2" spans="1:11" x14ac:dyDescent="0.25">
      <c r="A2" s="34" t="s">
        <v>374</v>
      </c>
      <c r="B2" s="35" t="s">
        <v>69</v>
      </c>
      <c r="C2" s="35" t="str">
        <f>IFERROR(VLOOKUP(A2,'Species names'!$B$2:$D$32,3,FALSE),"-")</f>
        <v>aotNan</v>
      </c>
      <c r="D2" s="35" t="s">
        <v>448</v>
      </c>
      <c r="E2" s="35" t="str">
        <f>IFERROR(VLOOKUP(B2,'Ensembl sorted'!$F$38:$H$59,3,FALSE),"-")</f>
        <v>ortholog one2one</v>
      </c>
      <c r="F2" s="35" t="str">
        <f>IFERROR(VLOOKUP(C2,'All Orthologs'!$B$27:$E$45,4,FALSE),"-")</f>
        <v>ortholog one2one</v>
      </c>
      <c r="G2">
        <f t="shared" ref="G2:G27" si="0">IF(E2=F2,1,IF(E2="-",2,IF(F2="-",3,4)))</f>
        <v>1</v>
      </c>
      <c r="I2" t="s">
        <v>594</v>
      </c>
    </row>
    <row r="3" spans="1:11" x14ac:dyDescent="0.25">
      <c r="A3" s="34" t="s">
        <v>372</v>
      </c>
      <c r="B3" s="35" t="s">
        <v>108</v>
      </c>
      <c r="C3" s="35" t="str">
        <f>IFERROR(VLOOKUP(A3,'Species names'!$B$2:$D$32,3,FALSE),"-")</f>
        <v>calJac</v>
      </c>
      <c r="D3" s="35" t="s">
        <v>448</v>
      </c>
      <c r="E3" s="35" t="str">
        <f>IFERROR(VLOOKUP(B3,'Ensembl sorted'!$F$38:$H$59,3,FALSE),"-")</f>
        <v>ortholog one2one</v>
      </c>
      <c r="F3" s="35" t="str">
        <f>IFERROR(VLOOKUP(C3,'All Orthologs'!$B$27:$E$45,4,FALSE),"-")</f>
        <v>ortholog one2one</v>
      </c>
      <c r="G3">
        <f t="shared" si="0"/>
        <v>1</v>
      </c>
      <c r="I3" t="s">
        <v>595</v>
      </c>
    </row>
    <row r="4" spans="1:11" x14ac:dyDescent="0.25">
      <c r="A4" s="34" t="s">
        <v>450</v>
      </c>
      <c r="B4" s="35" t="s">
        <v>78</v>
      </c>
      <c r="C4" s="35" t="str">
        <f>IFERROR(VLOOKUP(A4,'Species names'!$B$2:$D$32,3,FALSE),"-")</f>
        <v>colAngPal</v>
      </c>
      <c r="D4" s="35" t="s">
        <v>451</v>
      </c>
      <c r="E4" s="35" t="str">
        <f>IFERROR(VLOOKUP(B4,'Ensembl sorted'!$F$38:$H$59,3,FALSE),"-")</f>
        <v>ortholog one2one</v>
      </c>
      <c r="F4" s="35" t="str">
        <f>IFERROR(VLOOKUP(C4,'All Orthologs'!$B$27:$E$45,4,FALSE),"-")</f>
        <v>ortholog one2one</v>
      </c>
      <c r="G4">
        <f t="shared" si="0"/>
        <v>1</v>
      </c>
      <c r="I4" t="s">
        <v>596</v>
      </c>
    </row>
    <row r="5" spans="1:11" x14ac:dyDescent="0.25">
      <c r="A5" s="34" t="s">
        <v>378</v>
      </c>
      <c r="B5" s="35" t="s">
        <v>131</v>
      </c>
      <c r="C5" s="35" t="str">
        <f>IFERROR(VLOOKUP(A5,'Species names'!$B$2:$D$32,3,FALSE),"-")</f>
        <v>gorGorGor</v>
      </c>
      <c r="D5" s="35" t="s">
        <v>447</v>
      </c>
      <c r="E5" s="35" t="str">
        <f>IFERROR(VLOOKUP(B5,'Ensembl sorted'!$F$38:$H$59,3,FALSE),"-")</f>
        <v>ortholog one2one</v>
      </c>
      <c r="F5" s="35" t="str">
        <f>IFERROR(VLOOKUP(C5,'All Orthologs'!$B$27:$E$45,4,FALSE),"-")</f>
        <v>ortholog one2one</v>
      </c>
      <c r="G5">
        <f t="shared" si="0"/>
        <v>1</v>
      </c>
      <c r="I5" t="s">
        <v>597</v>
      </c>
    </row>
    <row r="6" spans="1:11" x14ac:dyDescent="0.25">
      <c r="A6" s="34" t="s">
        <v>399</v>
      </c>
      <c r="B6" s="35" t="s">
        <v>200</v>
      </c>
      <c r="C6" s="35" t="str">
        <f>IFERROR(VLOOKUP(A6,'Species names'!$B$2:$D$32,3,FALSE),"-")</f>
        <v>macNem</v>
      </c>
      <c r="D6" s="35" t="s">
        <v>451</v>
      </c>
      <c r="E6" s="35" t="str">
        <f>IFERROR(VLOOKUP(B6,'Ensembl sorted'!$F$38:$H$59,3,FALSE),"-")</f>
        <v>ortholog one2one</v>
      </c>
      <c r="F6" s="35" t="str">
        <f>IFERROR(VLOOKUP(C6,'All Orthologs'!$B$27:$E$45,4,FALSE),"-")</f>
        <v>ortholog one2one</v>
      </c>
      <c r="G6">
        <f t="shared" si="0"/>
        <v>1</v>
      </c>
    </row>
    <row r="7" spans="1:11" x14ac:dyDescent="0.25">
      <c r="A7" s="34" t="s">
        <v>405</v>
      </c>
      <c r="B7" s="35" t="s">
        <v>151</v>
      </c>
      <c r="C7" s="35" t="str">
        <f>IFERROR(VLOOKUP(A7,'Species names'!$B$2:$D$32,3,FALSE),"-")</f>
        <v>manLeu</v>
      </c>
      <c r="D7" s="35" t="s">
        <v>451</v>
      </c>
      <c r="E7" s="35" t="str">
        <f>IFERROR(VLOOKUP(B7,'Ensembl sorted'!$F$38:$H$59,3,FALSE),"-")</f>
        <v>ortholog one2one</v>
      </c>
      <c r="F7" s="35" t="str">
        <f>IFERROR(VLOOKUP(C7,'All Orthologs'!$B$27:$E$45,4,FALSE),"-")</f>
        <v>ortholog one2one</v>
      </c>
      <c r="G7">
        <f t="shared" si="0"/>
        <v>1</v>
      </c>
    </row>
    <row r="8" spans="1:11" x14ac:dyDescent="0.25">
      <c r="A8" s="36" t="s">
        <v>364</v>
      </c>
      <c r="B8" s="37" t="s">
        <v>190</v>
      </c>
      <c r="C8" s="35" t="str">
        <f>IFERROR(VLOOKUP(A8,'Species names'!$B$2:$D$32,3,FALSE),"-")</f>
        <v>micMur</v>
      </c>
      <c r="D8" s="37" t="s">
        <v>449</v>
      </c>
      <c r="E8" s="35" t="str">
        <f>IFERROR(VLOOKUP(B8,'Ensembl sorted'!$F$38:$H$59,3,FALSE),"-")</f>
        <v>ortholog one2one</v>
      </c>
      <c r="F8" s="35" t="str">
        <f>IFERROR(VLOOKUP(C8,'All Orthologs'!$B$27:$E$45,4,FALSE),"-")</f>
        <v>ortholog one2one</v>
      </c>
      <c r="G8">
        <f t="shared" si="0"/>
        <v>1</v>
      </c>
    </row>
    <row r="9" spans="1:11" x14ac:dyDescent="0.25">
      <c r="A9" s="34" t="s">
        <v>386</v>
      </c>
      <c r="B9" s="35" t="s">
        <v>213</v>
      </c>
      <c r="C9" s="35" t="str">
        <f>IFERROR(VLOOKUP(A9,'Species names'!$B$2:$D$32,3,FALSE),"-")</f>
        <v>nomLeu</v>
      </c>
      <c r="D9" s="35" t="s">
        <v>447</v>
      </c>
      <c r="E9" s="35" t="str">
        <f>IFERROR(VLOOKUP(B9,'Ensembl sorted'!$F$38:$H$59,3,FALSE),"-")</f>
        <v>ortholog one2one</v>
      </c>
      <c r="F9" s="35" t="str">
        <f>IFERROR(VLOOKUP(C9,'All Orthologs'!$B$27:$E$45,4,FALSE),"-")</f>
        <v>ortholog one2one</v>
      </c>
      <c r="G9">
        <f t="shared" si="0"/>
        <v>1</v>
      </c>
    </row>
    <row r="10" spans="1:11" x14ac:dyDescent="0.25">
      <c r="A10" s="34" t="s">
        <v>382</v>
      </c>
      <c r="B10" s="35" t="s">
        <v>262</v>
      </c>
      <c r="C10" s="35" t="str">
        <f>IFERROR(VLOOKUP(A10,'Species names'!$B$2:$D$32,3,FALSE),"-")</f>
        <v>panPan</v>
      </c>
      <c r="D10" s="35" t="s">
        <v>447</v>
      </c>
      <c r="E10" s="35" t="str">
        <f>IFERROR(VLOOKUP(B10,'Ensembl sorted'!$F$38:$H$59,3,FALSE),"-")</f>
        <v>ortholog one2one</v>
      </c>
      <c r="F10" s="35" t="str">
        <f>IFERROR(VLOOKUP(C10,'All Orthologs'!$B$27:$E$45,4,FALSE),"-")</f>
        <v>ortholog one2one</v>
      </c>
      <c r="G10">
        <f t="shared" si="0"/>
        <v>1</v>
      </c>
    </row>
    <row r="11" spans="1:11" x14ac:dyDescent="0.25">
      <c r="A11" s="34" t="s">
        <v>401</v>
      </c>
      <c r="B11" s="35" t="s">
        <v>242</v>
      </c>
      <c r="C11" s="35" t="str">
        <f>IFERROR(VLOOKUP(A11,'Species names'!$B$2:$D$32,3,FALSE),"-")</f>
        <v>papAnu</v>
      </c>
      <c r="D11" s="35" t="s">
        <v>451</v>
      </c>
      <c r="E11" s="35" t="str">
        <f>IFERROR(VLOOKUP(B11,'Ensembl sorted'!$F$38:$H$59,3,FALSE),"-")</f>
        <v>ortholog one2one</v>
      </c>
      <c r="F11" s="35" t="str">
        <f>IFERROR(VLOOKUP(C11,'All Orthologs'!$B$27:$E$45,4,FALSE),"-")</f>
        <v>ortholog one2one</v>
      </c>
      <c r="G11">
        <f t="shared" si="0"/>
        <v>1</v>
      </c>
    </row>
    <row r="12" spans="1:11" x14ac:dyDescent="0.25">
      <c r="A12" s="34" t="s">
        <v>392</v>
      </c>
      <c r="B12" s="35" t="s">
        <v>285</v>
      </c>
      <c r="C12" s="35" t="str">
        <f>IFERROR(VLOOKUP(A12,'Species names'!$B$2:$D$32,3,FALSE),"-")</f>
        <v>pilTep</v>
      </c>
      <c r="D12" s="35" t="s">
        <v>451</v>
      </c>
      <c r="E12" s="35" t="str">
        <f>IFERROR(VLOOKUP(B12,'Ensembl sorted'!$F$38:$H$59,3,FALSE),"-")</f>
        <v>ortholog one2one</v>
      </c>
      <c r="F12" s="35" t="str">
        <f>IFERROR(VLOOKUP(C12,'All Orthologs'!$B$27:$E$45,4,FALSE),"-")</f>
        <v>ortholog one2one</v>
      </c>
      <c r="G12">
        <f t="shared" si="0"/>
        <v>1</v>
      </c>
    </row>
    <row r="13" spans="1:11" x14ac:dyDescent="0.25">
      <c r="A13" s="36" t="s">
        <v>366</v>
      </c>
      <c r="B13" s="37" t="s">
        <v>356</v>
      </c>
      <c r="C13" s="35" t="str">
        <f>IFERROR(VLOOKUP(A13,'Species names'!$B$2:$D$32,3,FALSE),"-")</f>
        <v>carSyr</v>
      </c>
      <c r="D13" s="37" t="s">
        <v>449</v>
      </c>
      <c r="E13" s="35" t="str">
        <f>IFERROR(VLOOKUP(B13,'Ensembl sorted'!$F$38:$H$59,3,FALSE),"-")</f>
        <v>ortholog one2one</v>
      </c>
      <c r="F13" s="35" t="str">
        <f>IFERROR(VLOOKUP(C13,'All Orthologs'!$B$27:$E$45,4,FALSE),"-")</f>
        <v>ortholog one2one</v>
      </c>
      <c r="G13">
        <f t="shared" si="0"/>
        <v>1</v>
      </c>
    </row>
    <row r="14" spans="1:11" x14ac:dyDescent="0.25">
      <c r="A14" s="34" t="s">
        <v>403</v>
      </c>
      <c r="B14" s="35" t="s">
        <v>341</v>
      </c>
      <c r="C14" s="35" t="str">
        <f>IFERROR(VLOOKUP(A14,'Species names'!$B$2:$D$32,3,FALSE),"-")</f>
        <v>theGel</v>
      </c>
      <c r="D14" s="35" t="s">
        <v>451</v>
      </c>
      <c r="E14" s="35" t="str">
        <f>IFERROR(VLOOKUP(B14,'Ensembl sorted'!$F$38:$H$59,3,FALSE),"-")</f>
        <v>ortholog one2one</v>
      </c>
      <c r="F14" s="35" t="str">
        <f>IFERROR(VLOOKUP(C14,'All Orthologs'!$B$27:$E$45,4,FALSE),"-")</f>
        <v>ortholog one2one</v>
      </c>
      <c r="G14">
        <f t="shared" si="0"/>
        <v>1</v>
      </c>
    </row>
    <row r="15" spans="1:11" x14ac:dyDescent="0.25">
      <c r="A15" s="38" t="s">
        <v>409</v>
      </c>
      <c r="B15" s="39" t="s">
        <v>124</v>
      </c>
      <c r="C15" s="35" t="str">
        <f>IFERROR(VLOOKUP(A15,'Species names'!$B$2:$D$32,3,FALSE),"-")</f>
        <v>chlSab</v>
      </c>
      <c r="D15" s="39" t="s">
        <v>451</v>
      </c>
      <c r="E15" s="39" t="str">
        <f>IFERROR(VLOOKUP(B15,'Ensembl sorted'!$F$38:$H$59,3,FALSE),"-")</f>
        <v>-</v>
      </c>
      <c r="F15" s="39" t="str">
        <f>IFERROR(VLOOKUP(C15,'All Orthologs'!$B$27:$E$45,4,FALSE),"-")</f>
        <v>ortholog one2one</v>
      </c>
      <c r="G15">
        <f t="shared" si="0"/>
        <v>2</v>
      </c>
    </row>
    <row r="16" spans="1:11" x14ac:dyDescent="0.25">
      <c r="A16" s="40" t="s">
        <v>631</v>
      </c>
      <c r="B16" s="41"/>
      <c r="C16" s="35" t="str">
        <f>IFERROR(VLOOKUP(A16,'Species names'!$B$2:$D$32,3,FALSE),"-")</f>
        <v>lemCat</v>
      </c>
      <c r="D16" s="41" t="s">
        <v>449</v>
      </c>
      <c r="E16" s="39" t="str">
        <f>IFERROR(VLOOKUP(B16,'Ensembl sorted'!$F$38:$H$59,3,FALSE),"-")</f>
        <v>-</v>
      </c>
      <c r="F16" s="39" t="str">
        <f>IFERROR(VLOOKUP(C16,'All Orthologs'!$B$27:$E$45,4,FALSE),"-")</f>
        <v>ortholog one2one</v>
      </c>
      <c r="G16">
        <f t="shared" si="0"/>
        <v>2</v>
      </c>
    </row>
    <row r="17" spans="1:10" x14ac:dyDescent="0.25">
      <c r="A17" s="38" t="s">
        <v>397</v>
      </c>
      <c r="B17" s="39" t="s">
        <v>141</v>
      </c>
      <c r="C17" s="35" t="str">
        <f>IFERROR(VLOOKUP(A17,'Species names'!$B$2:$D$32,3,FALSE),"-")</f>
        <v>macFas</v>
      </c>
      <c r="D17" s="39" t="s">
        <v>451</v>
      </c>
      <c r="E17" s="39" t="str">
        <f>IFERROR(VLOOKUP(B17,'Ensembl sorted'!$F$38:$H$59,3,FALSE),"-")</f>
        <v>-</v>
      </c>
      <c r="F17" s="39" t="str">
        <f>IFERROR(VLOOKUP(C17,'All Orthologs'!$B$27:$E$45,4,FALSE),"-")</f>
        <v>ortholog one2one</v>
      </c>
      <c r="G17">
        <f t="shared" si="0"/>
        <v>2</v>
      </c>
    </row>
    <row r="18" spans="1:10" x14ac:dyDescent="0.25">
      <c r="A18" s="38" t="s">
        <v>395</v>
      </c>
      <c r="B18" s="39" t="s">
        <v>161</v>
      </c>
      <c r="C18" s="35" t="str">
        <f>IFERROR(VLOOKUP(A18,'Species names'!$B$2:$D$32,3,FALSE),"-")</f>
        <v>macMul</v>
      </c>
      <c r="D18" s="39" t="s">
        <v>451</v>
      </c>
      <c r="E18" s="39" t="str">
        <f>IFERROR(VLOOKUP(B18,'Ensembl sorted'!$F$38:$H$59,3,FALSE),"-")</f>
        <v>-</v>
      </c>
      <c r="F18" s="39" t="str">
        <f>IFERROR(VLOOKUP(C18,'All Orthologs'!$B$27:$E$45,4,FALSE),"-")</f>
        <v>ortholog one2one</v>
      </c>
      <c r="G18">
        <f t="shared" si="0"/>
        <v>2</v>
      </c>
    </row>
    <row r="19" spans="1:10" x14ac:dyDescent="0.25">
      <c r="A19" s="38" t="s">
        <v>629</v>
      </c>
      <c r="B19" s="39"/>
      <c r="C19" s="35" t="str">
        <f>IFERROR(VLOOKUP(A19,'Species names'!$B$2:$D$32,3,FALSE),"-")</f>
        <v>traFra</v>
      </c>
      <c r="D19" s="39" t="s">
        <v>451</v>
      </c>
      <c r="E19" s="39" t="str">
        <f>IFERROR(VLOOKUP(B19,'Ensembl sorted'!$F$38:$H$59,3,FALSE),"-")</f>
        <v>-</v>
      </c>
      <c r="F19" s="39" t="str">
        <f>IFERROR(VLOOKUP(C19,'All Orthologs'!$B$27:$E$45,4,FALSE),"-")</f>
        <v>ortholog one2one</v>
      </c>
      <c r="G19">
        <f t="shared" si="0"/>
        <v>2</v>
      </c>
    </row>
    <row r="20" spans="1:10" x14ac:dyDescent="0.25">
      <c r="A20" s="42" t="s">
        <v>370</v>
      </c>
      <c r="B20" s="43" t="s">
        <v>98</v>
      </c>
      <c r="C20" s="35" t="str">
        <f>IFERROR(VLOOKUP(A20,'Species names'!$B$2:$D$32,3,FALSE),"-")</f>
        <v>cebCap</v>
      </c>
      <c r="D20" s="43" t="s">
        <v>448</v>
      </c>
      <c r="E20" s="43" t="str">
        <f>IFERROR(VLOOKUP(B20,'Ensembl sorted'!$F$38:$H$59,3,FALSE),"-")</f>
        <v>ortholog one2one</v>
      </c>
      <c r="F20" s="43" t="str">
        <f>IFERROR(VLOOKUP(C20,'All Orthologs'!$B$27:$E$45,4,FALSE),"-")</f>
        <v>-</v>
      </c>
      <c r="G20">
        <f t="shared" si="0"/>
        <v>3</v>
      </c>
    </row>
    <row r="21" spans="1:10" x14ac:dyDescent="0.25">
      <c r="A21" s="42" t="s">
        <v>630</v>
      </c>
      <c r="B21" s="43" t="s">
        <v>85</v>
      </c>
      <c r="C21" s="35">
        <f>IFERROR(VLOOKUP(A21,'Species names'!$B$2:$D$32,3,FALSE),"-")</f>
        <v>0</v>
      </c>
      <c r="D21" s="43" t="s">
        <v>452</v>
      </c>
      <c r="E21" s="43" t="str">
        <f>IFERROR(VLOOKUP(B21,'Ensembl sorted'!$F$38:$H$59,3,FALSE),"-")</f>
        <v>ortholog one2one</v>
      </c>
      <c r="F21" s="43" t="str">
        <f>IFERROR(VLOOKUP(C21,'All Orthologs'!$B$27:$E$45,4,FALSE),"-")</f>
        <v>-</v>
      </c>
      <c r="G21">
        <f t="shared" si="0"/>
        <v>3</v>
      </c>
    </row>
    <row r="22" spans="1:10" x14ac:dyDescent="0.25">
      <c r="A22" s="42" t="s">
        <v>380</v>
      </c>
      <c r="B22" s="43" t="s">
        <v>298</v>
      </c>
      <c r="C22" s="35" t="str">
        <f>IFERROR(VLOOKUP(A22,'Species names'!$B$2:$D$32,3,FALSE),"-")</f>
        <v>panTro</v>
      </c>
      <c r="D22" s="43" t="s">
        <v>447</v>
      </c>
      <c r="E22" s="43" t="str">
        <f>IFERROR(VLOOKUP(B22,'Ensembl sorted'!$F$38:$H$59,3,FALSE),"-")</f>
        <v>ortholog one2one</v>
      </c>
      <c r="F22" s="43" t="str">
        <f>IFERROR(VLOOKUP(C22,'All Orthologs'!$B$27:$E$45,4,FALSE),"-")</f>
        <v>-</v>
      </c>
      <c r="G22">
        <f t="shared" si="0"/>
        <v>3</v>
      </c>
      <c r="I22">
        <f>COUNTIF(G2:G27,"&lt;2")/COUNTIF(G2:G27,"&lt;&gt;2")</f>
        <v>0.61904761904761907</v>
      </c>
      <c r="J22">
        <f>COUNTIF(G2:G27,"&lt;2")/(COUNTIF(G2:G27,"&lt;&gt;2")-3)</f>
        <v>0.72222222222222221</v>
      </c>
    </row>
    <row r="23" spans="1:10" x14ac:dyDescent="0.25">
      <c r="A23" s="44" t="s">
        <v>633</v>
      </c>
      <c r="B23" s="45" t="s">
        <v>269</v>
      </c>
      <c r="C23" s="35">
        <f>IFERROR(VLOOKUP(A23,'Species names'!$B$2:$D$32,3,FALSE),"-")</f>
        <v>0</v>
      </c>
      <c r="D23" s="45" t="s">
        <v>449</v>
      </c>
      <c r="E23" s="43" t="str">
        <f>IFERROR(VLOOKUP(B23,'Ensembl sorted'!$F$38:$H$59,3,FALSE),"-")</f>
        <v>ortholog one2one</v>
      </c>
      <c r="F23" s="43" t="str">
        <f>IFERROR(VLOOKUP(C23,'All Orthologs'!$B$27:$E$45,4,FALSE),"-")</f>
        <v>-</v>
      </c>
      <c r="G23">
        <f t="shared" si="0"/>
        <v>3</v>
      </c>
    </row>
    <row r="24" spans="1:10" x14ac:dyDescent="0.25">
      <c r="A24" s="44" t="s">
        <v>632</v>
      </c>
      <c r="B24" s="45" t="s">
        <v>255</v>
      </c>
      <c r="C24" s="35">
        <f>IFERROR(VLOOKUP(A24,'Species names'!$B$2:$D$32,3,FALSE),"-")</f>
        <v>0</v>
      </c>
      <c r="D24" s="45" t="s">
        <v>449</v>
      </c>
      <c r="E24" s="43" t="str">
        <f>IFERROR(VLOOKUP(B24,'Ensembl sorted'!$F$38:$H$59,3,FALSE),"-")</f>
        <v>ortholog one2one</v>
      </c>
      <c r="F24" s="43" t="str">
        <f>IFERROR(VLOOKUP(C24,'All Orthologs'!$B$27:$E$45,4,FALSE),"-")</f>
        <v>-</v>
      </c>
      <c r="G24">
        <f t="shared" si="0"/>
        <v>3</v>
      </c>
    </row>
    <row r="25" spans="1:10" x14ac:dyDescent="0.25">
      <c r="A25" s="42" t="s">
        <v>388</v>
      </c>
      <c r="B25" s="43" t="s">
        <v>311</v>
      </c>
      <c r="C25" s="35" t="str">
        <f>IFERROR(VLOOKUP(A25,'Species names'!$B$2:$D$32,3,FALSE),"-")</f>
        <v>rhiBie</v>
      </c>
      <c r="D25" s="43" t="s">
        <v>451</v>
      </c>
      <c r="E25" s="43" t="str">
        <f>IFERROR(VLOOKUP(B25,'Ensembl sorted'!$F$38:$H$59,3,FALSE),"-")</f>
        <v>ortholog one2one</v>
      </c>
      <c r="F25" s="43" t="str">
        <f>IFERROR(VLOOKUP(C25,'All Orthologs'!$B$27:$E$45,4,FALSE),"-")</f>
        <v>-</v>
      </c>
      <c r="G25">
        <f t="shared" si="0"/>
        <v>3</v>
      </c>
    </row>
    <row r="26" spans="1:10" x14ac:dyDescent="0.25">
      <c r="A26" s="42" t="s">
        <v>390</v>
      </c>
      <c r="B26" s="43" t="s">
        <v>324</v>
      </c>
      <c r="C26" s="35" t="str">
        <f>IFERROR(VLOOKUP(A26,'Species names'!$B$2:$D$32,3,FALSE),"-")</f>
        <v>rhiRox</v>
      </c>
      <c r="D26" s="43" t="s">
        <v>451</v>
      </c>
      <c r="E26" s="43" t="str">
        <f>IFERROR(VLOOKUP(B26,'Ensembl sorted'!$F$38:$H$59,3,FALSE),"-")</f>
        <v>ortholog one2one</v>
      </c>
      <c r="F26" s="43" t="str">
        <f>IFERROR(VLOOKUP(C26,'All Orthologs'!$B$27:$E$45,4,FALSE),"-")</f>
        <v>-</v>
      </c>
      <c r="G26">
        <f t="shared" si="0"/>
        <v>3</v>
      </c>
    </row>
    <row r="27" spans="1:10" x14ac:dyDescent="0.25">
      <c r="A27" s="42" t="s">
        <v>368</v>
      </c>
      <c r="B27" s="43" t="s">
        <v>334</v>
      </c>
      <c r="C27" s="35" t="str">
        <f>IFERROR(VLOOKUP(A27,'Species names'!$B$2:$D$32,3,FALSE),"-")</f>
        <v>saiBolBol</v>
      </c>
      <c r="D27" s="43" t="s">
        <v>448</v>
      </c>
      <c r="E27" s="43" t="str">
        <f>IFERROR(VLOOKUP(B27,'Ensembl sorted'!$F$38:$H$59,3,FALSE),"-")</f>
        <v>ortholog one2one</v>
      </c>
      <c r="F27" s="43" t="str">
        <f>IFERROR(VLOOKUP(C27,'All Orthologs'!$B$27:$E$45,4,FALSE),"-")</f>
        <v>-</v>
      </c>
      <c r="G27">
        <f t="shared" si="0"/>
        <v>3</v>
      </c>
    </row>
    <row r="28" spans="1:10" x14ac:dyDescent="0.25">
      <c r="A28" s="66"/>
      <c r="B28" s="66"/>
      <c r="C28" s="66"/>
      <c r="D28" s="66"/>
      <c r="E28" s="66"/>
      <c r="F28" s="66"/>
    </row>
  </sheetData>
  <autoFilter ref="A1:G1" xr:uid="{0357093A-C32B-466A-A88A-D05FAD8025A8}">
    <sortState xmlns:xlrd2="http://schemas.microsoft.com/office/spreadsheetml/2017/richdata2" ref="A2:G27">
      <sortCondition ref="G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7218-79AF-42BF-9D93-E11FF75F96DF}">
  <dimension ref="A1:J23"/>
  <sheetViews>
    <sheetView workbookViewId="0">
      <selection activeCell="I24" sqref="I24"/>
    </sheetView>
  </sheetViews>
  <sheetFormatPr defaultRowHeight="15.75" x14ac:dyDescent="0.25"/>
  <cols>
    <col min="1" max="1" width="22.625" customWidth="1"/>
    <col min="2" max="2" width="13.75" customWidth="1"/>
    <col min="3" max="3" width="10.75" customWidth="1"/>
    <col min="4" max="4" width="19.5" customWidth="1"/>
    <col min="5" max="5" width="17.75" customWidth="1"/>
    <col min="6" max="6" width="22.125" customWidth="1"/>
  </cols>
  <sheetData>
    <row r="1" spans="1:9" ht="31.5" x14ac:dyDescent="0.25">
      <c r="A1" s="47" t="s">
        <v>413</v>
      </c>
      <c r="B1" s="47" t="s">
        <v>412</v>
      </c>
      <c r="C1" s="47" t="s">
        <v>415</v>
      </c>
      <c r="D1" s="47" t="s">
        <v>626</v>
      </c>
      <c r="E1" s="47" t="s">
        <v>591</v>
      </c>
      <c r="F1" s="47" t="s">
        <v>592</v>
      </c>
      <c r="G1" s="33" t="s">
        <v>593</v>
      </c>
      <c r="I1" s="33"/>
    </row>
    <row r="2" spans="1:9" x14ac:dyDescent="0.25">
      <c r="A2" s="34" t="s">
        <v>378</v>
      </c>
      <c r="B2" s="35" t="s">
        <v>131</v>
      </c>
      <c r="C2" s="35" t="str">
        <f>IFERROR(VLOOKUP(A2,'Species names'!$B$2:$D$32,3,FALSE),"-")</f>
        <v>gorGorGor</v>
      </c>
      <c r="D2" s="35" t="s">
        <v>447</v>
      </c>
      <c r="E2" s="35" t="str">
        <f>IFERROR(VLOOKUP(B2,'Ensembl sorted'!$F$20:$H$37,3,FALSE),"-")</f>
        <v>ortholog one2one</v>
      </c>
      <c r="F2" s="35" t="str">
        <f>IFERROR(VLOOKUP(C2,'All Orthologs'!$B$46:$E$62,4,FALSE),"-")</f>
        <v>ortholog one2one</v>
      </c>
      <c r="G2">
        <f t="shared" ref="G2:G23" si="0">IF(E2=F2,1,IF(E2="-",2,IF(F2="-",3,4)))</f>
        <v>1</v>
      </c>
    </row>
    <row r="3" spans="1:9" x14ac:dyDescent="0.25">
      <c r="A3" s="34" t="s">
        <v>397</v>
      </c>
      <c r="B3" s="35" t="s">
        <v>141</v>
      </c>
      <c r="C3" s="35" t="str">
        <f>IFERROR(VLOOKUP(A3,'Species names'!$B$2:$D$32,3,FALSE),"-")</f>
        <v>macFas</v>
      </c>
      <c r="D3" s="35" t="s">
        <v>451</v>
      </c>
      <c r="E3" s="35" t="str">
        <f>IFERROR(VLOOKUP(B3,'Ensembl sorted'!$F$20:$H$37,3,FALSE),"-")</f>
        <v>ortholog one2one</v>
      </c>
      <c r="F3" s="35" t="str">
        <f>IFERROR(VLOOKUP(C3,'All Orthologs'!$B$46:$E$62,4,FALSE),"-")</f>
        <v>ortholog one2one</v>
      </c>
      <c r="G3">
        <f t="shared" si="0"/>
        <v>1</v>
      </c>
    </row>
    <row r="4" spans="1:9" x14ac:dyDescent="0.25">
      <c r="A4" s="34" t="s">
        <v>395</v>
      </c>
      <c r="B4" s="35" t="s">
        <v>161</v>
      </c>
      <c r="C4" s="35" t="str">
        <f>IFERROR(VLOOKUP(A4,'Species names'!$B$2:$D$32,3,FALSE),"-")</f>
        <v>macMul</v>
      </c>
      <c r="D4" s="35" t="s">
        <v>451</v>
      </c>
      <c r="E4" s="35" t="str">
        <f>IFERROR(VLOOKUP(B4,'Ensembl sorted'!$F$20:$H$37,3,FALSE),"-")</f>
        <v>ortholog one2one</v>
      </c>
      <c r="F4" s="35" t="str">
        <f>IFERROR(VLOOKUP(C4,'All Orthologs'!$B$46:$E$62,4,FALSE),"-")</f>
        <v>ortholog one2one</v>
      </c>
      <c r="G4">
        <f t="shared" si="0"/>
        <v>1</v>
      </c>
    </row>
    <row r="5" spans="1:9" x14ac:dyDescent="0.25">
      <c r="A5" s="34" t="s">
        <v>399</v>
      </c>
      <c r="B5" s="35" t="s">
        <v>200</v>
      </c>
      <c r="C5" s="35" t="str">
        <f>IFERROR(VLOOKUP(A5,'Species names'!$B$2:$D$32,3,FALSE),"-")</f>
        <v>macNem</v>
      </c>
      <c r="D5" s="35" t="s">
        <v>451</v>
      </c>
      <c r="E5" s="35" t="str">
        <f>IFERROR(VLOOKUP(B5,'Ensembl sorted'!$F$20:$H$37,3,FALSE),"-")</f>
        <v>ortholog one2one</v>
      </c>
      <c r="F5" s="35" t="str">
        <f>IFERROR(VLOOKUP(C5,'All Orthologs'!$B$46:$E$62,4,FALSE),"-")</f>
        <v>ortholog one2one</v>
      </c>
      <c r="G5">
        <f t="shared" si="0"/>
        <v>1</v>
      </c>
    </row>
    <row r="6" spans="1:9" x14ac:dyDescent="0.25">
      <c r="A6" s="36" t="s">
        <v>364</v>
      </c>
      <c r="B6" s="37" t="s">
        <v>190</v>
      </c>
      <c r="C6" s="35" t="str">
        <f>IFERROR(VLOOKUP(A6,'Species names'!$B$2:$D$32,3,FALSE),"-")</f>
        <v>micMur</v>
      </c>
      <c r="D6" s="37" t="s">
        <v>449</v>
      </c>
      <c r="E6" s="35" t="str">
        <f>IFERROR(VLOOKUP(B6,'Ensembl sorted'!$F$20:$H$37,3,FALSE),"-")</f>
        <v>ortholog one2one</v>
      </c>
      <c r="F6" s="35" t="str">
        <f>IFERROR(VLOOKUP(C6,'All Orthologs'!$B$46:$E$62,4,FALSE),"-")</f>
        <v>ortholog one2one</v>
      </c>
      <c r="G6">
        <f t="shared" si="0"/>
        <v>1</v>
      </c>
    </row>
    <row r="7" spans="1:9" x14ac:dyDescent="0.25">
      <c r="A7" s="34" t="s">
        <v>401</v>
      </c>
      <c r="B7" s="35" t="s">
        <v>242</v>
      </c>
      <c r="C7" s="35" t="str">
        <f>IFERROR(VLOOKUP(A7,'Species names'!$B$2:$D$32,3,FALSE),"-")</f>
        <v>papAnu</v>
      </c>
      <c r="D7" s="35" t="s">
        <v>451</v>
      </c>
      <c r="E7" s="35" t="str">
        <f>IFERROR(VLOOKUP(B7,'Ensembl sorted'!$F$20:$H$37,3,FALSE),"-")</f>
        <v>ortholog one2one</v>
      </c>
      <c r="F7" s="35" t="str">
        <f>IFERROR(VLOOKUP(C7,'All Orthologs'!$B$46:$E$62,4,FALSE),"-")</f>
        <v>ortholog one2one</v>
      </c>
      <c r="G7">
        <f t="shared" si="0"/>
        <v>1</v>
      </c>
    </row>
    <row r="8" spans="1:9" x14ac:dyDescent="0.25">
      <c r="A8" s="34" t="s">
        <v>392</v>
      </c>
      <c r="B8" s="35" t="s">
        <v>285</v>
      </c>
      <c r="C8" s="35" t="str">
        <f>IFERROR(VLOOKUP(A8,'Species names'!$B$2:$D$32,3,FALSE),"-")</f>
        <v>pilTep</v>
      </c>
      <c r="D8" s="35" t="s">
        <v>451</v>
      </c>
      <c r="E8" s="35" t="str">
        <f>IFERROR(VLOOKUP(B8,'Ensembl sorted'!$F$20:$H$37,3,FALSE),"-")</f>
        <v>ortholog one2one</v>
      </c>
      <c r="F8" s="35" t="str">
        <f>IFERROR(VLOOKUP(C8,'All Orthologs'!$B$46:$E$62,4,FALSE),"-")</f>
        <v>ortholog one2one</v>
      </c>
      <c r="G8">
        <f t="shared" si="0"/>
        <v>1</v>
      </c>
    </row>
    <row r="9" spans="1:9" x14ac:dyDescent="0.25">
      <c r="A9" s="34" t="s">
        <v>388</v>
      </c>
      <c r="B9" s="35" t="s">
        <v>311</v>
      </c>
      <c r="C9" s="35" t="str">
        <f>IFERROR(VLOOKUP(A9,'Species names'!$B$2:$D$32,3,FALSE),"-")</f>
        <v>rhiBie</v>
      </c>
      <c r="D9" s="35" t="s">
        <v>451</v>
      </c>
      <c r="E9" s="35" t="str">
        <f>IFERROR(VLOOKUP(B9,'Ensembl sorted'!$F$20:$H$37,3,FALSE),"-")</f>
        <v>ortholog one2one</v>
      </c>
      <c r="F9" s="35" t="str">
        <f>IFERROR(VLOOKUP(C9,'All Orthologs'!$B$46:$E$62,4,FALSE),"-")</f>
        <v>ortholog one2one</v>
      </c>
      <c r="G9">
        <f t="shared" si="0"/>
        <v>1</v>
      </c>
    </row>
    <row r="10" spans="1:9" x14ac:dyDescent="0.25">
      <c r="A10" s="34" t="s">
        <v>390</v>
      </c>
      <c r="B10" s="35" t="s">
        <v>324</v>
      </c>
      <c r="C10" s="35" t="str">
        <f>IFERROR(VLOOKUP(A10,'Species names'!$B$2:$D$32,3,FALSE),"-")</f>
        <v>rhiRox</v>
      </c>
      <c r="D10" s="35" t="s">
        <v>451</v>
      </c>
      <c r="E10" s="35" t="str">
        <f>IFERROR(VLOOKUP(B10,'Ensembl sorted'!$F$20:$H$37,3,FALSE),"-")</f>
        <v>ortholog one2one</v>
      </c>
      <c r="F10" s="35" t="str">
        <f>IFERROR(VLOOKUP(C10,'All Orthologs'!$B$46:$E$62,4,FALSE),"-")</f>
        <v>ortholog one2one</v>
      </c>
      <c r="G10">
        <f t="shared" si="0"/>
        <v>1</v>
      </c>
    </row>
    <row r="11" spans="1:9" x14ac:dyDescent="0.25">
      <c r="A11" s="34" t="s">
        <v>368</v>
      </c>
      <c r="B11" s="35" t="s">
        <v>334</v>
      </c>
      <c r="C11" s="35" t="str">
        <f>IFERROR(VLOOKUP(A11,'Species names'!$B$2:$D$32,3,FALSE),"-")</f>
        <v>saiBolBol</v>
      </c>
      <c r="D11" s="35" t="s">
        <v>448</v>
      </c>
      <c r="E11" s="35" t="str">
        <f>IFERROR(VLOOKUP(B11,'Ensembl sorted'!$F$20:$H$37,3,FALSE),"-")</f>
        <v>ortholog one2one</v>
      </c>
      <c r="F11" s="35" t="str">
        <f>IFERROR(VLOOKUP(C11,'All Orthologs'!$B$46:$E$62,4,FALSE),"-")</f>
        <v>ortholog one2one</v>
      </c>
      <c r="G11">
        <f t="shared" si="0"/>
        <v>1</v>
      </c>
    </row>
    <row r="12" spans="1:9" x14ac:dyDescent="0.25">
      <c r="A12" s="38" t="s">
        <v>409</v>
      </c>
      <c r="B12" s="39" t="s">
        <v>124</v>
      </c>
      <c r="C12" s="35" t="str">
        <f>IFERROR(VLOOKUP(A12,'Species names'!$B$2:$D$32,3,FALSE),"-")</f>
        <v>chlSab</v>
      </c>
      <c r="D12" s="39" t="s">
        <v>451</v>
      </c>
      <c r="E12" s="39" t="str">
        <f>IFERROR(VLOOKUP(B12,'Ensembl sorted'!$F$20:$H$37,3,FALSE),"-")</f>
        <v>-</v>
      </c>
      <c r="F12" s="39" t="str">
        <f>IFERROR(VLOOKUP(C12,'All Orthologs'!$B$46:$E$62,4,FALSE),"-")</f>
        <v>ortholog one2one</v>
      </c>
      <c r="G12">
        <f t="shared" si="0"/>
        <v>2</v>
      </c>
    </row>
    <row r="13" spans="1:9" x14ac:dyDescent="0.25">
      <c r="A13" s="40" t="s">
        <v>631</v>
      </c>
      <c r="B13" s="41"/>
      <c r="C13" s="35" t="str">
        <f>IFERROR(VLOOKUP(A13,'Species names'!$B$2:$D$32,3,FALSE),"-")</f>
        <v>lemCat</v>
      </c>
      <c r="D13" s="41" t="s">
        <v>449</v>
      </c>
      <c r="E13" s="39" t="str">
        <f>IFERROR(VLOOKUP(B13,'Ensembl sorted'!$F$20:$H$37,3,FALSE),"-")</f>
        <v>-</v>
      </c>
      <c r="F13" s="39" t="str">
        <f>IFERROR(VLOOKUP(C13,'All Orthologs'!$B$46:$E$62,4,FALSE),"-")</f>
        <v>ortholog one2one</v>
      </c>
      <c r="G13">
        <f t="shared" si="0"/>
        <v>2</v>
      </c>
    </row>
    <row r="14" spans="1:9" x14ac:dyDescent="0.25">
      <c r="A14" s="40" t="s">
        <v>358</v>
      </c>
      <c r="B14" s="41" t="s">
        <v>223</v>
      </c>
      <c r="C14" s="35" t="str">
        <f>IFERROR(VLOOKUP(A14,'Species names'!$B$2:$D$32,3,FALSE),"-")</f>
        <v>otoGar</v>
      </c>
      <c r="D14" s="41" t="s">
        <v>449</v>
      </c>
      <c r="E14" s="39" t="str">
        <f>IFERROR(VLOOKUP(B14,'Ensembl sorted'!$F$20:$H$37,3,FALSE),"-")</f>
        <v>-</v>
      </c>
      <c r="F14" s="39" t="str">
        <f>IFERROR(VLOOKUP(C14,'All Orthologs'!$B$46:$E$62,4,FALSE),"-")</f>
        <v>ortholog one2one</v>
      </c>
      <c r="G14">
        <f t="shared" si="0"/>
        <v>2</v>
      </c>
    </row>
    <row r="15" spans="1:9" x14ac:dyDescent="0.25">
      <c r="A15" s="38" t="s">
        <v>382</v>
      </c>
      <c r="B15" s="39" t="s">
        <v>262</v>
      </c>
      <c r="C15" s="35" t="str">
        <f>IFERROR(VLOOKUP(A15,'Species names'!$B$2:$D$32,3,FALSE),"-")</f>
        <v>panPan</v>
      </c>
      <c r="D15" s="39" t="s">
        <v>447</v>
      </c>
      <c r="E15" s="39" t="str">
        <f>IFERROR(VLOOKUP(B15,'Ensembl sorted'!$F$20:$H$37,3,FALSE),"-")</f>
        <v>-</v>
      </c>
      <c r="F15" s="39" t="str">
        <f>IFERROR(VLOOKUP(C15,'All Orthologs'!$B$46:$E$62,4,FALSE),"-")</f>
        <v>ortholog one2one</v>
      </c>
      <c r="G15">
        <f t="shared" si="0"/>
        <v>2</v>
      </c>
    </row>
    <row r="16" spans="1:9" x14ac:dyDescent="0.25">
      <c r="A16" s="38" t="s">
        <v>403</v>
      </c>
      <c r="B16" s="39" t="s">
        <v>341</v>
      </c>
      <c r="C16" s="35" t="str">
        <f>IFERROR(VLOOKUP(A16,'Species names'!$B$2:$D$32,3,FALSE),"-")</f>
        <v>theGel</v>
      </c>
      <c r="D16" s="39" t="s">
        <v>451</v>
      </c>
      <c r="E16" s="39" t="str">
        <f>IFERROR(VLOOKUP(B16,'Ensembl sorted'!$F$20:$H$37,3,FALSE),"-")</f>
        <v>-</v>
      </c>
      <c r="F16" s="39" t="str">
        <f>IFERROR(VLOOKUP(C16,'All Orthologs'!$B$46:$E$62,4,FALSE),"-")</f>
        <v>ortholog one2one</v>
      </c>
      <c r="G16">
        <f t="shared" si="0"/>
        <v>2</v>
      </c>
    </row>
    <row r="17" spans="1:10" x14ac:dyDescent="0.25">
      <c r="A17" s="38" t="s">
        <v>629</v>
      </c>
      <c r="B17" s="39"/>
      <c r="C17" s="35" t="str">
        <f>IFERROR(VLOOKUP(A17,'Species names'!$B$2:$D$32,3,FALSE),"-")</f>
        <v>traFra</v>
      </c>
      <c r="D17" s="39" t="s">
        <v>451</v>
      </c>
      <c r="E17" s="39" t="str">
        <f>IFERROR(VLOOKUP(B17,'Ensembl sorted'!$F$20:$H$37,3,FALSE),"-")</f>
        <v>-</v>
      </c>
      <c r="F17" s="39" t="str">
        <f>IFERROR(VLOOKUP(C17,'All Orthologs'!$B$46:$E$62,4,FALSE),"-")</f>
        <v>ortholog one2one</v>
      </c>
      <c r="G17">
        <f t="shared" si="0"/>
        <v>2</v>
      </c>
      <c r="I17">
        <f>COUNTIF(G2:G23,"&lt;2")/COUNTIF(G2:G23,"&lt;&gt;2")</f>
        <v>0.625</v>
      </c>
      <c r="J17">
        <f>COUNTIF(G2:G23,"&lt;2")/(COUNTIF(G2:G23,"&lt;&gt;2")-3)</f>
        <v>0.76923076923076927</v>
      </c>
    </row>
    <row r="18" spans="1:10" x14ac:dyDescent="0.25">
      <c r="A18" s="42" t="s">
        <v>372</v>
      </c>
      <c r="B18" s="43" t="s">
        <v>108</v>
      </c>
      <c r="C18" s="35" t="str">
        <f>IFERROR(VLOOKUP(A18,'Species names'!$B$2:$D$32,3,FALSE),"-")</f>
        <v>calJac</v>
      </c>
      <c r="D18" s="43" t="s">
        <v>448</v>
      </c>
      <c r="E18" s="43" t="str">
        <f>IFERROR(VLOOKUP(B18,'Ensembl sorted'!$F$20:$H$37,3,FALSE),"-")</f>
        <v>ortholog one2one</v>
      </c>
      <c r="F18" s="43" t="str">
        <f>IFERROR(VLOOKUP(C18,'All Orthologs'!$B$46:$E$62,4,FALSE),"-")</f>
        <v>-</v>
      </c>
      <c r="G18">
        <f t="shared" si="0"/>
        <v>3</v>
      </c>
    </row>
    <row r="19" spans="1:10" x14ac:dyDescent="0.25">
      <c r="A19" s="42" t="s">
        <v>370</v>
      </c>
      <c r="B19" s="43" t="s">
        <v>98</v>
      </c>
      <c r="C19" s="35" t="str">
        <f>IFERROR(VLOOKUP(A19,'Species names'!$B$2:$D$32,3,FALSE),"-")</f>
        <v>cebCap</v>
      </c>
      <c r="D19" s="43" t="s">
        <v>448</v>
      </c>
      <c r="E19" s="43" t="str">
        <f>IFERROR(VLOOKUP(B19,'Ensembl sorted'!$F$20:$H$37,3,FALSE),"-")</f>
        <v>ortholog one2one</v>
      </c>
      <c r="F19" s="43" t="str">
        <f>IFERROR(VLOOKUP(C19,'All Orthologs'!$B$46:$E$62,4,FALSE),"-")</f>
        <v>-</v>
      </c>
      <c r="G19">
        <f t="shared" si="0"/>
        <v>3</v>
      </c>
    </row>
    <row r="20" spans="1:10" x14ac:dyDescent="0.25">
      <c r="A20" s="42" t="s">
        <v>630</v>
      </c>
      <c r="B20" s="43" t="s">
        <v>85</v>
      </c>
      <c r="C20" s="35">
        <f>IFERROR(VLOOKUP(A20,'Species names'!$B$2:$D$32,3,FALSE),"-")</f>
        <v>0</v>
      </c>
      <c r="D20" s="43" t="s">
        <v>452</v>
      </c>
      <c r="E20" s="43" t="str">
        <f>IFERROR(VLOOKUP(B20,'Ensembl sorted'!$F$20:$H$37,3,FALSE),"-")</f>
        <v>ortholog one2one</v>
      </c>
      <c r="F20" s="43" t="str">
        <f>IFERROR(VLOOKUP(C20,'All Orthologs'!$B$46:$E$62,4,FALSE),"-")</f>
        <v>-</v>
      </c>
      <c r="G20">
        <f t="shared" si="0"/>
        <v>3</v>
      </c>
    </row>
    <row r="21" spans="1:10" x14ac:dyDescent="0.25">
      <c r="A21" s="42" t="s">
        <v>380</v>
      </c>
      <c r="B21" s="43" t="s">
        <v>298</v>
      </c>
      <c r="C21" s="35" t="str">
        <f>IFERROR(VLOOKUP(A21,'Species names'!$B$2:$D$32,3,FALSE),"-")</f>
        <v>panTro</v>
      </c>
      <c r="D21" s="43" t="s">
        <v>447</v>
      </c>
      <c r="E21" s="43" t="str">
        <f>IFERROR(VLOOKUP(B21,'Ensembl sorted'!$F$20:$H$37,3,FALSE),"-")</f>
        <v>ortholog one2one</v>
      </c>
      <c r="F21" s="43" t="str">
        <f>IFERROR(VLOOKUP(C21,'All Orthologs'!$B$46:$E$62,4,FALSE),"-")</f>
        <v>-</v>
      </c>
      <c r="G21">
        <f t="shared" si="0"/>
        <v>3</v>
      </c>
    </row>
    <row r="22" spans="1:10" x14ac:dyDescent="0.25">
      <c r="A22" s="44" t="s">
        <v>633</v>
      </c>
      <c r="B22" s="45" t="s">
        <v>269</v>
      </c>
      <c r="C22" s="35">
        <f>IFERROR(VLOOKUP(A22,'Species names'!$B$2:$D$32,3,FALSE),"-")</f>
        <v>0</v>
      </c>
      <c r="D22" s="45" t="s">
        <v>449</v>
      </c>
      <c r="E22" s="43" t="str">
        <f>IFERROR(VLOOKUP(B22,'Ensembl sorted'!$F$20:$H$37,3,FALSE),"-")</f>
        <v>ortholog one2one</v>
      </c>
      <c r="F22" s="43" t="str">
        <f>IFERROR(VLOOKUP(C22,'All Orthologs'!$B$46:$E$62,4,FALSE),"-")</f>
        <v>-</v>
      </c>
      <c r="G22">
        <f t="shared" si="0"/>
        <v>3</v>
      </c>
    </row>
    <row r="23" spans="1:10" x14ac:dyDescent="0.25">
      <c r="A23" s="44" t="s">
        <v>632</v>
      </c>
      <c r="B23" s="45" t="s">
        <v>255</v>
      </c>
      <c r="C23" s="35">
        <f>IFERROR(VLOOKUP(A23,'Species names'!$B$2:$D$32,3,FALSE),"-")</f>
        <v>0</v>
      </c>
      <c r="D23" s="45" t="s">
        <v>449</v>
      </c>
      <c r="E23" s="43" t="str">
        <f>IFERROR(VLOOKUP(B23,'Ensembl sorted'!$F$20:$H$37,3,FALSE),"-")</f>
        <v>ortholog one2one</v>
      </c>
      <c r="F23" s="43" t="str">
        <f>IFERROR(VLOOKUP(C23,'All Orthologs'!$B$46:$E$62,4,FALSE),"-")</f>
        <v>-</v>
      </c>
      <c r="G23">
        <f t="shared" si="0"/>
        <v>3</v>
      </c>
    </row>
  </sheetData>
  <autoFilter ref="A1:G1" xr:uid="{D7BE7218-79AF-42BF-9D93-E11FF75F96DF}">
    <sortState xmlns:xlrd2="http://schemas.microsoft.com/office/spreadsheetml/2017/richdata2" ref="A2:G23">
      <sortCondition ref="G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128C-DCA6-44D5-9B41-872433A5792F}">
  <dimension ref="A1:K11"/>
  <sheetViews>
    <sheetView workbookViewId="0">
      <selection activeCell="I17" sqref="I17"/>
    </sheetView>
  </sheetViews>
  <sheetFormatPr defaultRowHeight="15.75" x14ac:dyDescent="0.25"/>
  <cols>
    <col min="1" max="1" width="22.625" customWidth="1"/>
    <col min="2" max="2" width="13.75" customWidth="1"/>
    <col min="3" max="3" width="10.75" customWidth="1"/>
    <col min="4" max="4" width="19.5" customWidth="1"/>
    <col min="5" max="5" width="18" customWidth="1"/>
    <col min="6" max="6" width="19.625" customWidth="1"/>
  </cols>
  <sheetData>
    <row r="1" spans="1:11" ht="31.5" x14ac:dyDescent="0.25">
      <c r="A1" s="47" t="s">
        <v>413</v>
      </c>
      <c r="B1" s="47" t="s">
        <v>412</v>
      </c>
      <c r="C1" s="47" t="s">
        <v>415</v>
      </c>
      <c r="D1" s="47" t="s">
        <v>626</v>
      </c>
      <c r="E1" s="47" t="s">
        <v>591</v>
      </c>
      <c r="F1" s="47" t="s">
        <v>592</v>
      </c>
      <c r="G1" s="33" t="s">
        <v>593</v>
      </c>
    </row>
    <row r="2" spans="1:11" x14ac:dyDescent="0.25">
      <c r="A2" s="34" t="s">
        <v>372</v>
      </c>
      <c r="B2" s="35" t="s">
        <v>108</v>
      </c>
      <c r="C2" s="35" t="str">
        <f>IFERROR(VLOOKUP(A2,'Species names'!$B$2:$D$32,3,FALSE),"-")</f>
        <v>calJac</v>
      </c>
      <c r="D2" s="35" t="s">
        <v>448</v>
      </c>
      <c r="E2" s="35" t="str">
        <f>IFERROR(VLOOKUP(B2,'Ensembl sorted'!$F$60:$H$65,3,FALSE),"-")</f>
        <v>ortholog one2one</v>
      </c>
      <c r="F2" s="35" t="str">
        <f>IFERROR(VLOOKUP(C2,'All Orthologs'!$B$111:$E$119,4,FALSE),"-")</f>
        <v>ortholog one2one</v>
      </c>
      <c r="G2">
        <f t="shared" ref="G2:G11" si="0">IF(E2=F2,1,IF(E2="-",2,IF(F2="-",3,4)))</f>
        <v>1</v>
      </c>
    </row>
    <row r="3" spans="1:11" x14ac:dyDescent="0.25">
      <c r="A3" s="38" t="s">
        <v>409</v>
      </c>
      <c r="B3" s="39" t="s">
        <v>124</v>
      </c>
      <c r="C3" s="35" t="str">
        <f>IFERROR(VLOOKUP(A3,'Species names'!$B$2:$D$32,3,FALSE),"-")</f>
        <v>chlSab</v>
      </c>
      <c r="D3" s="39" t="s">
        <v>451</v>
      </c>
      <c r="E3" s="39" t="str">
        <f>IFERROR(VLOOKUP(B3,'Ensembl sorted'!$F$60:$H$65,3,FALSE),"-")</f>
        <v>-</v>
      </c>
      <c r="F3" s="39" t="str">
        <f>IFERROR(VLOOKUP(C3,'All Orthologs'!$B$111:$E$119,4,FALSE),"-")</f>
        <v>ortholog one2one</v>
      </c>
      <c r="G3">
        <f t="shared" si="0"/>
        <v>2</v>
      </c>
    </row>
    <row r="4" spans="1:11" x14ac:dyDescent="0.25">
      <c r="A4" s="40" t="s">
        <v>631</v>
      </c>
      <c r="B4" s="41"/>
      <c r="C4" s="35" t="str">
        <f>IFERROR(VLOOKUP(A4,'Species names'!$B$2:$D$32,3,FALSE),"-")</f>
        <v>lemCat</v>
      </c>
      <c r="D4" s="41" t="s">
        <v>449</v>
      </c>
      <c r="E4" s="39" t="str">
        <f>IFERROR(VLOOKUP(B4,'Ensembl sorted'!$F$60:$H$65,3,FALSE),"-")</f>
        <v>-</v>
      </c>
      <c r="F4" s="39" t="str">
        <f>IFERROR(VLOOKUP(C4,'All Orthologs'!$B$111:$E$119,4,FALSE),"-")</f>
        <v>ortholog one2one</v>
      </c>
      <c r="G4">
        <f t="shared" si="0"/>
        <v>2</v>
      </c>
    </row>
    <row r="5" spans="1:11" x14ac:dyDescent="0.25">
      <c r="A5" s="38" t="s">
        <v>397</v>
      </c>
      <c r="B5" s="39" t="s">
        <v>141</v>
      </c>
      <c r="C5" s="35" t="str">
        <f>IFERROR(VLOOKUP(A5,'Species names'!$B$2:$D$32,3,FALSE),"-")</f>
        <v>macFas</v>
      </c>
      <c r="D5" s="39" t="s">
        <v>451</v>
      </c>
      <c r="E5" s="39" t="str">
        <f>IFERROR(VLOOKUP(B5,'Ensembl sorted'!$F$60:$H$65,3,FALSE),"-")</f>
        <v>-</v>
      </c>
      <c r="F5" s="39" t="str">
        <f>IFERROR(VLOOKUP(C5,'All Orthologs'!$B$111:$E$119,4,FALSE),"-")</f>
        <v>ortholog one2one</v>
      </c>
      <c r="G5">
        <f t="shared" si="0"/>
        <v>2</v>
      </c>
    </row>
    <row r="6" spans="1:11" x14ac:dyDescent="0.25">
      <c r="A6" s="38" t="s">
        <v>382</v>
      </c>
      <c r="B6" s="39" t="s">
        <v>262</v>
      </c>
      <c r="C6" s="35" t="str">
        <f>IFERROR(VLOOKUP(A6,'Species names'!$B$2:$D$32,3,FALSE),"-")</f>
        <v>panPan</v>
      </c>
      <c r="D6" s="39" t="s">
        <v>447</v>
      </c>
      <c r="E6" s="39" t="str">
        <f>IFERROR(VLOOKUP(B6,'Ensembl sorted'!$F$60:$H$65,3,FALSE),"-")</f>
        <v>-</v>
      </c>
      <c r="F6" s="39" t="str">
        <f>IFERROR(VLOOKUP(C6,'All Orthologs'!$B$111:$E$119,4,FALSE),"-")</f>
        <v>ortholog one2one</v>
      </c>
      <c r="G6">
        <f t="shared" si="0"/>
        <v>2</v>
      </c>
    </row>
    <row r="7" spans="1:11" x14ac:dyDescent="0.25">
      <c r="A7" s="38" t="s">
        <v>390</v>
      </c>
      <c r="B7" s="39" t="s">
        <v>324</v>
      </c>
      <c r="C7" s="35" t="str">
        <f>IFERROR(VLOOKUP(A7,'Species names'!$B$2:$D$32,3,FALSE),"-")</f>
        <v>rhiRox</v>
      </c>
      <c r="D7" s="39" t="s">
        <v>451</v>
      </c>
      <c r="E7" s="39" t="str">
        <f>IFERROR(VLOOKUP(B7,'Ensembl sorted'!$F$60:$H$65,3,FALSE),"-")</f>
        <v>-</v>
      </c>
      <c r="F7" s="39" t="str">
        <f>IFERROR(VLOOKUP(C7,'All Orthologs'!$B$111:$E$119,4,FALSE),"-")</f>
        <v>ortholog one2one</v>
      </c>
      <c r="G7">
        <f t="shared" si="0"/>
        <v>2</v>
      </c>
    </row>
    <row r="8" spans="1:11" x14ac:dyDescent="0.25">
      <c r="A8" s="38" t="s">
        <v>368</v>
      </c>
      <c r="B8" s="39" t="s">
        <v>334</v>
      </c>
      <c r="C8" s="35" t="str">
        <f>IFERROR(VLOOKUP(A8,'Species names'!$B$2:$D$32,3,FALSE),"-")</f>
        <v>saiBolBol</v>
      </c>
      <c r="D8" s="39" t="s">
        <v>448</v>
      </c>
      <c r="E8" s="39" t="str">
        <f>IFERROR(VLOOKUP(B8,'Ensembl sorted'!$F$60:$H$65,3,FALSE),"-")</f>
        <v>-</v>
      </c>
      <c r="F8" s="39" t="str">
        <f>IFERROR(VLOOKUP(C8,'All Orthologs'!$B$111:$E$119,4,FALSE),"-")</f>
        <v>ortholog one2one</v>
      </c>
      <c r="G8">
        <f t="shared" si="0"/>
        <v>2</v>
      </c>
    </row>
    <row r="9" spans="1:11" x14ac:dyDescent="0.25">
      <c r="A9" s="38" t="s">
        <v>629</v>
      </c>
      <c r="B9" s="39"/>
      <c r="C9" s="35" t="str">
        <f>IFERROR(VLOOKUP(A9,'Species names'!$B$2:$D$32,3,FALSE),"-")</f>
        <v>traFra</v>
      </c>
      <c r="D9" s="39" t="s">
        <v>451</v>
      </c>
      <c r="E9" s="39" t="str">
        <f>IFERROR(VLOOKUP(B9,'Ensembl sorted'!$F$60:$H$65,3,FALSE),"-")</f>
        <v>-</v>
      </c>
      <c r="F9" s="39" t="str">
        <f>IFERROR(VLOOKUP(C9,'All Orthologs'!$B$111:$E$119,4,FALSE),"-")</f>
        <v>ortholog one2one</v>
      </c>
      <c r="G9">
        <f t="shared" si="0"/>
        <v>2</v>
      </c>
      <c r="J9">
        <f>COUNTIF(G2:G11,"&lt;2")/COUNTIF(G2:G11,"&lt;&gt;2")</f>
        <v>0.33333333333333331</v>
      </c>
      <c r="K9">
        <f>COUNTIF(G2:G11,"&lt;2")/(COUNTIF(G2:G11,"&lt;&gt;2")-1)</f>
        <v>0.5</v>
      </c>
    </row>
    <row r="10" spans="1:11" x14ac:dyDescent="0.25">
      <c r="A10" s="42" t="s">
        <v>395</v>
      </c>
      <c r="B10" s="43" t="s">
        <v>161</v>
      </c>
      <c r="C10" s="35" t="str">
        <f>IFERROR(VLOOKUP(A10,'Species names'!$B$2:$D$32,3,FALSE),"-")</f>
        <v>macMul</v>
      </c>
      <c r="D10" s="43" t="s">
        <v>451</v>
      </c>
      <c r="E10" s="43" t="str">
        <f>IFERROR(VLOOKUP(B10,'Ensembl sorted'!$F$60:$H$65,3,FALSE),"-")</f>
        <v>ortholog one2one</v>
      </c>
      <c r="F10" s="43" t="str">
        <f>IFERROR(VLOOKUP(C10,'All Orthologs'!$B$111:$E$119,4,FALSE),"-")</f>
        <v>-</v>
      </c>
      <c r="G10">
        <f t="shared" si="0"/>
        <v>3</v>
      </c>
    </row>
    <row r="11" spans="1:11" x14ac:dyDescent="0.25">
      <c r="A11" s="44" t="s">
        <v>633</v>
      </c>
      <c r="B11" s="45" t="s">
        <v>269</v>
      </c>
      <c r="C11" s="35">
        <f>IFERROR(VLOOKUP(A11,'Species names'!$B$2:$D$32,3,FALSE),"-")</f>
        <v>0</v>
      </c>
      <c r="D11" s="45" t="s">
        <v>449</v>
      </c>
      <c r="E11" s="43" t="str">
        <f>IFERROR(VLOOKUP(B11,'Ensembl sorted'!$F$60:$H$65,3,FALSE),"-")</f>
        <v>ortholog one2one</v>
      </c>
      <c r="F11" s="43" t="str">
        <f>IFERROR(VLOOKUP(C11,'All Orthologs'!$B$111:$E$119,4,FALSE),"-")</f>
        <v>-</v>
      </c>
      <c r="G11">
        <f t="shared" si="0"/>
        <v>3</v>
      </c>
    </row>
  </sheetData>
  <autoFilter ref="A1:G1" xr:uid="{6DF2128C-DCA6-44D5-9B41-872433A5792F}">
    <sortState xmlns:xlrd2="http://schemas.microsoft.com/office/spreadsheetml/2017/richdata2" ref="A2:G11">
      <sortCondition ref="G1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373B-91F7-430A-B724-EF204FB29163}">
  <dimension ref="A1:G27"/>
  <sheetViews>
    <sheetView topLeftCell="A2" workbookViewId="0">
      <selection activeCell="H27" sqref="H27"/>
    </sheetView>
  </sheetViews>
  <sheetFormatPr defaultRowHeight="15.75" x14ac:dyDescent="0.25"/>
  <cols>
    <col min="1" max="1" width="23.75" customWidth="1"/>
    <col min="2" max="2" width="13" customWidth="1"/>
    <col min="4" max="4" width="18.375" customWidth="1"/>
    <col min="5" max="5" width="17.875" customWidth="1"/>
    <col min="6" max="6" width="23" customWidth="1"/>
  </cols>
  <sheetData>
    <row r="1" spans="1:7" ht="31.5" x14ac:dyDescent="0.25">
      <c r="A1" s="47" t="s">
        <v>413</v>
      </c>
      <c r="B1" s="47" t="s">
        <v>412</v>
      </c>
      <c r="C1" s="47" t="s">
        <v>415</v>
      </c>
      <c r="D1" s="47" t="s">
        <v>453</v>
      </c>
      <c r="E1" s="47" t="s">
        <v>591</v>
      </c>
      <c r="F1" s="47" t="s">
        <v>592</v>
      </c>
      <c r="G1" s="33" t="s">
        <v>593</v>
      </c>
    </row>
    <row r="2" spans="1:7" x14ac:dyDescent="0.25">
      <c r="A2" s="34" t="s">
        <v>372</v>
      </c>
      <c r="B2" s="35" t="s">
        <v>108</v>
      </c>
      <c r="C2" s="35" t="str">
        <f>IFERROR(VLOOKUP(A2,'Species names'!$B$2:$D$32,3,FALSE),"-")</f>
        <v>calJac</v>
      </c>
      <c r="D2" s="35" t="s">
        <v>448</v>
      </c>
      <c r="E2" s="35" t="str">
        <f>IFERROR(VLOOKUP(B2,'Ensembl sorted'!$F$87:$H$107,3,FALSE),"-")</f>
        <v>ortholog one2many</v>
      </c>
      <c r="F2" s="35" t="str">
        <f>IFERROR(VLOOKUP(C2,Duplication!$B$2:$E$31,4,FALSE),"-")</f>
        <v>ortholog one2many</v>
      </c>
      <c r="G2" s="48">
        <v>1</v>
      </c>
    </row>
    <row r="3" spans="1:7" x14ac:dyDescent="0.25">
      <c r="A3" s="34" t="s">
        <v>380</v>
      </c>
      <c r="B3" s="35" t="s">
        <v>298</v>
      </c>
      <c r="C3" s="35" t="str">
        <f>IFERROR(VLOOKUP(A3,'Species names'!$B$2:$D$32,3,FALSE),"-")</f>
        <v>panTro</v>
      </c>
      <c r="D3" s="35" t="s">
        <v>447</v>
      </c>
      <c r="E3" s="35" t="str">
        <f>IFERROR(VLOOKUP(B3,'Ensembl sorted'!$F$87:$H$107,3,FALSE),"-")</f>
        <v>ortholog one2many</v>
      </c>
      <c r="F3" s="35" t="str">
        <f>IFERROR(VLOOKUP(C3,Duplication!$B$2:$E$31,4,FALSE),"-")</f>
        <v>ortholog one2many</v>
      </c>
      <c r="G3">
        <f>IF(E3=F3,1,IF(E3="-",2,IF(F3="-",3,4)))</f>
        <v>1</v>
      </c>
    </row>
    <row r="4" spans="1:7" x14ac:dyDescent="0.25">
      <c r="A4" s="38" t="s">
        <v>374</v>
      </c>
      <c r="B4" s="39" t="s">
        <v>69</v>
      </c>
      <c r="C4" s="35" t="str">
        <f>IFERROR(VLOOKUP(A4,'Species names'!$B$2:$D$32,3,FALSE),"-")</f>
        <v>aotNan</v>
      </c>
      <c r="D4" s="39" t="s">
        <v>448</v>
      </c>
      <c r="E4" s="39" t="str">
        <f>IFERROR(VLOOKUP(B4,'Ensembl sorted'!$F$87:$H$107,3,FALSE),"-")</f>
        <v>ortholog one2many</v>
      </c>
      <c r="F4" s="39" t="str">
        <f>IFERROR(VLOOKUP(C4,Duplication!$B$2:$E$31,4,FALSE),"-")</f>
        <v>ortholog one2one</v>
      </c>
      <c r="G4" s="48">
        <v>1.3</v>
      </c>
    </row>
    <row r="5" spans="1:7" x14ac:dyDescent="0.25">
      <c r="A5" s="38" t="s">
        <v>378</v>
      </c>
      <c r="B5" s="39" t="s">
        <v>131</v>
      </c>
      <c r="C5" s="35" t="str">
        <f>IFERROR(VLOOKUP(A5,'Species names'!$B$2:$D$32,3,FALSE),"-")</f>
        <v>gorGorGor</v>
      </c>
      <c r="D5" s="39" t="s">
        <v>447</v>
      </c>
      <c r="E5" s="39" t="str">
        <f>IFERROR(VLOOKUP(B5,'Ensembl sorted'!$F$87:$H$107,3,FALSE),"-")</f>
        <v>ortholog one2many</v>
      </c>
      <c r="F5" s="39" t="str">
        <f>IFERROR(VLOOKUP(C5,Duplication!$B$2:$E$31,4,FALSE),"-")</f>
        <v>ortholog one2one</v>
      </c>
      <c r="G5" s="48">
        <v>1.3</v>
      </c>
    </row>
    <row r="6" spans="1:7" x14ac:dyDescent="0.25">
      <c r="A6" s="38" t="s">
        <v>386</v>
      </c>
      <c r="B6" s="39" t="s">
        <v>213</v>
      </c>
      <c r="C6" s="35" t="str">
        <f>IFERROR(VLOOKUP(A6,'Species names'!$B$2:$D$32,3,FALSE),"-")</f>
        <v>nomLeu</v>
      </c>
      <c r="D6" s="39" t="s">
        <v>447</v>
      </c>
      <c r="E6" s="39" t="str">
        <f>IFERROR(VLOOKUP(B6,'Ensembl sorted'!$F$87:$H$107,3,FALSE),"-")</f>
        <v>ortholog one2many</v>
      </c>
      <c r="F6" s="39" t="str">
        <f>IFERROR(VLOOKUP(C6,Duplication!$B$2:$E$31,4,FALSE),"-")</f>
        <v>ortholog one2one</v>
      </c>
      <c r="G6" s="48">
        <v>1.3</v>
      </c>
    </row>
    <row r="7" spans="1:7" x14ac:dyDescent="0.25">
      <c r="A7" s="38" t="s">
        <v>382</v>
      </c>
      <c r="B7" s="39" t="s">
        <v>262</v>
      </c>
      <c r="C7" s="35" t="str">
        <f>IFERROR(VLOOKUP(A7,'Species names'!$B$2:$D$32,3,FALSE),"-")</f>
        <v>panPan</v>
      </c>
      <c r="D7" s="39" t="s">
        <v>447</v>
      </c>
      <c r="E7" s="39" t="str">
        <f>IFERROR(VLOOKUP(B7,'Ensembl sorted'!$F$87:$H$107,3,FALSE),"-")</f>
        <v>ortholog one2many</v>
      </c>
      <c r="F7" s="39" t="str">
        <f>IFERROR(VLOOKUP(C7,Duplication!$B$2:$E$31,4,FALSE),"-")</f>
        <v>ortholog one2one</v>
      </c>
      <c r="G7" s="48">
        <v>1.3</v>
      </c>
    </row>
    <row r="8" spans="1:7" x14ac:dyDescent="0.25">
      <c r="A8" s="38" t="s">
        <v>376</v>
      </c>
      <c r="B8" s="39" t="s">
        <v>238</v>
      </c>
      <c r="C8" s="35" t="str">
        <f>IFERROR(VLOOKUP(A8,'Species names'!$B$2:$D$32,3,FALSE),"-")</f>
        <v>ponAbe</v>
      </c>
      <c r="D8" s="39" t="s">
        <v>447</v>
      </c>
      <c r="E8" s="39" t="str">
        <f>IFERROR(VLOOKUP(B8,'Ensembl sorted'!$F$87:$H$107,3,FALSE),"-")</f>
        <v>-</v>
      </c>
      <c r="F8" s="39" t="str">
        <f>IFERROR(VLOOKUP(C8,Duplication!$B$2:$E$31,4,FALSE),"-")</f>
        <v>ortholog one2many</v>
      </c>
      <c r="G8">
        <v>1.5</v>
      </c>
    </row>
    <row r="9" spans="1:7" x14ac:dyDescent="0.25">
      <c r="A9" s="38" t="s">
        <v>409</v>
      </c>
      <c r="B9" s="39" t="s">
        <v>124</v>
      </c>
      <c r="C9" s="35" t="str">
        <f>IFERROR(VLOOKUP(A9,'Species names'!$B$2:$D$32,3,FALSE),"-")</f>
        <v>chlSab</v>
      </c>
      <c r="D9" s="39" t="s">
        <v>451</v>
      </c>
      <c r="E9" s="39" t="str">
        <f>IFERROR(VLOOKUP(B9,'Ensembl sorted'!$F$87:$H$107,3,FALSE),"-")</f>
        <v>-</v>
      </c>
      <c r="F9" s="39" t="str">
        <f>IFERROR(VLOOKUP(C9,Duplication!$B$2:$E$31,4,FALSE),"-")</f>
        <v>between species paralog</v>
      </c>
      <c r="G9">
        <f>IF(E9=F9,1,IF(E9="-",2,IF(F9="-",3,4)))</f>
        <v>2</v>
      </c>
    </row>
    <row r="10" spans="1:7" x14ac:dyDescent="0.25">
      <c r="A10" s="38" t="s">
        <v>450</v>
      </c>
      <c r="B10" s="39" t="s">
        <v>78</v>
      </c>
      <c r="C10" s="35" t="str">
        <f>IFERROR(VLOOKUP(A10,'Species names'!$B$2:$D$32,3,FALSE),"-")</f>
        <v>colAngPal</v>
      </c>
      <c r="D10" s="39" t="s">
        <v>451</v>
      </c>
      <c r="E10" s="39" t="str">
        <f>IFERROR(VLOOKUP(B10,'Ensembl sorted'!$F$87:$H$107,3,FALSE),"-")</f>
        <v>-</v>
      </c>
      <c r="F10" s="39" t="str">
        <f>IFERROR(VLOOKUP(C10,Duplication!$B$2:$E$31,4,FALSE),"-")</f>
        <v>between species paralog</v>
      </c>
      <c r="G10">
        <f>IF(E10=F10,1,IF(E10="-",2,IF(F10="-",3,4)))</f>
        <v>2</v>
      </c>
    </row>
    <row r="11" spans="1:7" x14ac:dyDescent="0.25">
      <c r="A11" s="40" t="s">
        <v>631</v>
      </c>
      <c r="B11" s="41"/>
      <c r="C11" s="35" t="str">
        <f>IFERROR(VLOOKUP(A11,'Species names'!$B$2:$D$32,3,FALSE),"-")</f>
        <v>lemCat</v>
      </c>
      <c r="D11" s="41" t="s">
        <v>449</v>
      </c>
      <c r="E11" s="39" t="str">
        <f>IFERROR(VLOOKUP(B11,'Ensembl sorted'!$F$87:$H$107,3,FALSE),"-")</f>
        <v>-</v>
      </c>
      <c r="F11" s="39" t="str">
        <f>IFERROR(VLOOKUP(C11,Duplication!$B$2:$E$31,4,FALSE),"-")</f>
        <v>between species paralog</v>
      </c>
      <c r="G11">
        <f>IF(E11=F11,1,IF(E11="-",2,IF(F11="-",3,4)))</f>
        <v>2</v>
      </c>
    </row>
    <row r="12" spans="1:7" x14ac:dyDescent="0.25">
      <c r="A12" s="38" t="s">
        <v>390</v>
      </c>
      <c r="B12" s="39" t="s">
        <v>324</v>
      </c>
      <c r="C12" s="35" t="str">
        <f>IFERROR(VLOOKUP(A12,'Species names'!$B$2:$D$32,3,FALSE),"-")</f>
        <v>rhiRox</v>
      </c>
      <c r="D12" s="39" t="s">
        <v>451</v>
      </c>
      <c r="E12" s="39" t="str">
        <f>IFERROR(VLOOKUP(B12,'Ensembl sorted'!$F$87:$H$107,3,FALSE),"-")</f>
        <v>-</v>
      </c>
      <c r="F12" s="39" t="str">
        <f>IFERROR(VLOOKUP(C12,Duplication!$B$2:$E$31,4,FALSE),"-")</f>
        <v>between species paralog</v>
      </c>
      <c r="G12">
        <f>IF(E12=F12,1,IF(E12="-",2,IF(F12="-",3,4)))</f>
        <v>2</v>
      </c>
    </row>
    <row r="13" spans="1:7" x14ac:dyDescent="0.25">
      <c r="A13" s="38" t="s">
        <v>629</v>
      </c>
      <c r="B13" s="39"/>
      <c r="C13" s="35" t="str">
        <f>IFERROR(VLOOKUP(A13,'Species names'!$B$2:$D$32,3,FALSE),"-")</f>
        <v>traFra</v>
      </c>
      <c r="D13" s="39" t="s">
        <v>451</v>
      </c>
      <c r="E13" s="39" t="str">
        <f>IFERROR(VLOOKUP(B13,'Ensembl sorted'!$F$87:$H$107,3,FALSE),"-")</f>
        <v>-</v>
      </c>
      <c r="F13" s="39" t="str">
        <f>IFERROR(VLOOKUP(C13,Duplication!$B$2:$E$31,4,FALSE),"-")</f>
        <v>between species paralog</v>
      </c>
      <c r="G13">
        <f>IF(E13=F13,1,IF(E13="-",2,IF(F13="-",3,4)))</f>
        <v>2</v>
      </c>
    </row>
    <row r="14" spans="1:7" x14ac:dyDescent="0.25">
      <c r="A14" s="38" t="s">
        <v>397</v>
      </c>
      <c r="B14" s="39" t="s">
        <v>141</v>
      </c>
      <c r="C14" s="35" t="str">
        <f>IFERROR(VLOOKUP(A14,'Species names'!$B$2:$D$32,3,FALSE),"-")</f>
        <v>macFas</v>
      </c>
      <c r="D14" s="39" t="s">
        <v>451</v>
      </c>
      <c r="E14" s="39" t="str">
        <f>IFERROR(VLOOKUP(B14,'Ensembl sorted'!$F$87:$H$107,3,FALSE),"-")</f>
        <v>ortholog one2many</v>
      </c>
      <c r="F14" s="39" t="str">
        <f>IFERROR(VLOOKUP(C14,Duplication!$B$2:$E$31,4,FALSE),"-")</f>
        <v>between species paralog</v>
      </c>
      <c r="G14">
        <v>2.75</v>
      </c>
    </row>
    <row r="15" spans="1:7" x14ac:dyDescent="0.25">
      <c r="A15" s="38" t="s">
        <v>395</v>
      </c>
      <c r="B15" s="39" t="s">
        <v>161</v>
      </c>
      <c r="C15" s="35" t="str">
        <f>IFERROR(VLOOKUP(A15,'Species names'!$B$2:$D$32,3,FALSE),"-")</f>
        <v>macMul</v>
      </c>
      <c r="D15" s="39" t="s">
        <v>451</v>
      </c>
      <c r="E15" s="39" t="str">
        <f>IFERROR(VLOOKUP(B15,'Ensembl sorted'!$F$87:$H$107,3,FALSE),"-")</f>
        <v>ortholog one2many</v>
      </c>
      <c r="F15" s="39" t="str">
        <f>IFERROR(VLOOKUP(C15,Duplication!$B$2:$E$31,4,FALSE),"-")</f>
        <v>between species paralog</v>
      </c>
      <c r="G15">
        <v>2.75</v>
      </c>
    </row>
    <row r="16" spans="1:7" x14ac:dyDescent="0.25">
      <c r="A16" s="38" t="s">
        <v>399</v>
      </c>
      <c r="B16" s="39" t="s">
        <v>200</v>
      </c>
      <c r="C16" s="35" t="str">
        <f>IFERROR(VLOOKUP(A16,'Species names'!$B$2:$D$32,3,FALSE),"-")</f>
        <v>macNem</v>
      </c>
      <c r="D16" s="39" t="s">
        <v>451</v>
      </c>
      <c r="E16" s="39" t="str">
        <f>IFERROR(VLOOKUP(B16,'Ensembl sorted'!$F$87:$H$107,3,FALSE),"-")</f>
        <v>ortholog one2many</v>
      </c>
      <c r="F16" s="39" t="str">
        <f>IFERROR(VLOOKUP(C16,Duplication!$B$2:$E$31,4,FALSE),"-")</f>
        <v>between species paralog</v>
      </c>
      <c r="G16">
        <v>2.75</v>
      </c>
    </row>
    <row r="17" spans="1:7" x14ac:dyDescent="0.25">
      <c r="A17" s="38" t="s">
        <v>405</v>
      </c>
      <c r="B17" s="39" t="s">
        <v>151</v>
      </c>
      <c r="C17" s="35" t="str">
        <f>IFERROR(VLOOKUP(A17,'Species names'!$B$2:$D$32,3,FALSE),"-")</f>
        <v>manLeu</v>
      </c>
      <c r="D17" s="39" t="s">
        <v>451</v>
      </c>
      <c r="E17" s="39" t="str">
        <f>IFERROR(VLOOKUP(B17,'Ensembl sorted'!$F$87:$H$107,3,FALSE),"-")</f>
        <v>ortholog one2many</v>
      </c>
      <c r="F17" s="39" t="str">
        <f>IFERROR(VLOOKUP(C17,Duplication!$B$2:$E$31,4,FALSE),"-")</f>
        <v>between species paralog</v>
      </c>
      <c r="G17">
        <v>2.75</v>
      </c>
    </row>
    <row r="18" spans="1:7" x14ac:dyDescent="0.25">
      <c r="A18" s="40" t="s">
        <v>364</v>
      </c>
      <c r="B18" s="41" t="s">
        <v>190</v>
      </c>
      <c r="C18" s="35" t="str">
        <f>IFERROR(VLOOKUP(A18,'Species names'!$B$2:$D$32,3,FALSE),"-")</f>
        <v>micMur</v>
      </c>
      <c r="D18" s="41" t="s">
        <v>449</v>
      </c>
      <c r="E18" s="39" t="str">
        <f>IFERROR(VLOOKUP(B18,'Ensembl sorted'!$F$87:$H$107,3,FALSE),"-")</f>
        <v>ortholog one2many</v>
      </c>
      <c r="F18" s="39" t="str">
        <f>IFERROR(VLOOKUP(C18,Duplication!$B$2:$E$31,4,FALSE),"-")</f>
        <v>between species paralog</v>
      </c>
      <c r="G18">
        <v>2.75</v>
      </c>
    </row>
    <row r="19" spans="1:7" x14ac:dyDescent="0.25">
      <c r="A19" s="40" t="s">
        <v>358</v>
      </c>
      <c r="B19" s="41" t="s">
        <v>223</v>
      </c>
      <c r="C19" s="35" t="str">
        <f>IFERROR(VLOOKUP(A19,'Species names'!$B$2:$D$32,3,FALSE),"-")</f>
        <v>otoGar</v>
      </c>
      <c r="D19" s="41" t="s">
        <v>449</v>
      </c>
      <c r="E19" s="39" t="str">
        <f>IFERROR(VLOOKUP(B19,'Ensembl sorted'!$F$87:$H$107,3,FALSE),"-")</f>
        <v>ortholog one2many</v>
      </c>
      <c r="F19" s="39" t="str">
        <f>IFERROR(VLOOKUP(C19,Duplication!$B$2:$E$31,4,FALSE),"-")</f>
        <v>between species paralog</v>
      </c>
      <c r="G19">
        <v>2.75</v>
      </c>
    </row>
    <row r="20" spans="1:7" x14ac:dyDescent="0.25">
      <c r="A20" s="38" t="s">
        <v>401</v>
      </c>
      <c r="B20" s="39" t="s">
        <v>242</v>
      </c>
      <c r="C20" s="35" t="str">
        <f>IFERROR(VLOOKUP(A20,'Species names'!$B$2:$D$32,3,FALSE),"-")</f>
        <v>papAnu</v>
      </c>
      <c r="D20" s="39" t="s">
        <v>451</v>
      </c>
      <c r="E20" s="39" t="str">
        <f>IFERROR(VLOOKUP(B20,'Ensembl sorted'!$F$87:$H$107,3,FALSE),"-")</f>
        <v>ortholog one2many</v>
      </c>
      <c r="F20" s="39" t="str">
        <f>IFERROR(VLOOKUP(C20,Duplication!$B$2:$E$31,4,FALSE),"-")</f>
        <v>between species paralog</v>
      </c>
      <c r="G20">
        <v>2.75</v>
      </c>
    </row>
    <row r="21" spans="1:7" x14ac:dyDescent="0.25">
      <c r="A21" s="38" t="s">
        <v>392</v>
      </c>
      <c r="B21" s="39" t="s">
        <v>285</v>
      </c>
      <c r="C21" s="35" t="str">
        <f>IFERROR(VLOOKUP(A21,'Species names'!$B$2:$D$32,3,FALSE),"-")</f>
        <v>pilTep</v>
      </c>
      <c r="D21" s="39" t="s">
        <v>451</v>
      </c>
      <c r="E21" s="39" t="str">
        <f>IFERROR(VLOOKUP(B21,'Ensembl sorted'!$F$87:$H$107,3,FALSE),"-")</f>
        <v>ortholog one2many</v>
      </c>
      <c r="F21" s="39" t="str">
        <f>IFERROR(VLOOKUP(C21,Duplication!$B$2:$E$31,4,FALSE),"-")</f>
        <v>between species paralog</v>
      </c>
      <c r="G21">
        <v>2.75</v>
      </c>
    </row>
    <row r="22" spans="1:7" x14ac:dyDescent="0.25">
      <c r="A22" s="38" t="s">
        <v>388</v>
      </c>
      <c r="B22" s="39" t="s">
        <v>311</v>
      </c>
      <c r="C22" s="35" t="str">
        <f>IFERROR(VLOOKUP(A22,'Species names'!$B$2:$D$32,3,FALSE),"-")</f>
        <v>rhiBie</v>
      </c>
      <c r="D22" s="39" t="s">
        <v>451</v>
      </c>
      <c r="E22" s="39" t="str">
        <f>IFERROR(VLOOKUP(B22,'Ensembl sorted'!$F$87:$H$107,3,FALSE),"-")</f>
        <v>ortholog one2many</v>
      </c>
      <c r="F22" s="39" t="str">
        <f>IFERROR(VLOOKUP(C22,Duplication!$B$2:$E$31,4,FALSE),"-")</f>
        <v>between species paralog</v>
      </c>
      <c r="G22">
        <v>2.75</v>
      </c>
    </row>
    <row r="23" spans="1:7" x14ac:dyDescent="0.25">
      <c r="A23" s="38" t="s">
        <v>403</v>
      </c>
      <c r="B23" s="39" t="s">
        <v>341</v>
      </c>
      <c r="C23" s="35" t="str">
        <f>IFERROR(VLOOKUP(A23,'Species names'!$B$2:$D$32,3,FALSE),"-")</f>
        <v>theGel</v>
      </c>
      <c r="D23" s="39" t="s">
        <v>451</v>
      </c>
      <c r="E23" s="39" t="str">
        <f>IFERROR(VLOOKUP(B23,'Ensembl sorted'!$F$87:$H$107,3,FALSE),"-")</f>
        <v>ortholog one2many</v>
      </c>
      <c r="F23" s="39" t="str">
        <f>IFERROR(VLOOKUP(C23,Duplication!$B$2:$E$31,4,FALSE),"-")</f>
        <v>between species paralog</v>
      </c>
      <c r="G23">
        <v>2.75</v>
      </c>
    </row>
    <row r="24" spans="1:7" x14ac:dyDescent="0.25">
      <c r="A24" s="42" t="s">
        <v>370</v>
      </c>
      <c r="B24" s="43" t="s">
        <v>98</v>
      </c>
      <c r="C24" s="35" t="str">
        <f>IFERROR(VLOOKUP(A24,'Species names'!$B$2:$D$32,3,FALSE),"-")</f>
        <v>cebCap</v>
      </c>
      <c r="D24" s="43" t="s">
        <v>448</v>
      </c>
      <c r="E24" s="43" t="str">
        <f>IFERROR(VLOOKUP(B24,'Ensembl sorted'!$F$87:$H$107,3,FALSE),"-")</f>
        <v>ortholog one2many</v>
      </c>
      <c r="F24" s="43" t="str">
        <f>IFERROR(VLOOKUP(C24,Duplication!$B$2:$E$31,4,FALSE),"-")</f>
        <v>-</v>
      </c>
      <c r="G24">
        <f>IF(E24=F24,1,IF(E24="-",2,IF(F24="-",3,4)))</f>
        <v>3</v>
      </c>
    </row>
    <row r="25" spans="1:7" x14ac:dyDescent="0.25">
      <c r="A25" s="42" t="s">
        <v>630</v>
      </c>
      <c r="B25" s="43" t="s">
        <v>85</v>
      </c>
      <c r="C25" s="35">
        <f>IFERROR(VLOOKUP(A25,'Species names'!$B$2:$D$32,3,FALSE),"-")</f>
        <v>0</v>
      </c>
      <c r="D25" s="43" t="s">
        <v>452</v>
      </c>
      <c r="E25" s="43" t="str">
        <f>IFERROR(VLOOKUP(B25,'Ensembl sorted'!$F$87:$H$107,3,FALSE),"-")</f>
        <v>ortholog one2many</v>
      </c>
      <c r="F25" s="43" t="str">
        <f>IFERROR(VLOOKUP(C25,Duplication!$B$2:$E$31,4,FALSE),"-")</f>
        <v>-</v>
      </c>
      <c r="G25">
        <f>IF(E25=F25,1,IF(E25="-",2,IF(F25="-",3,4)))</f>
        <v>3</v>
      </c>
    </row>
    <row r="26" spans="1:7" x14ac:dyDescent="0.25">
      <c r="A26" s="44" t="s">
        <v>633</v>
      </c>
      <c r="B26" s="45" t="s">
        <v>269</v>
      </c>
      <c r="C26" s="35">
        <f>IFERROR(VLOOKUP(A26,'Species names'!$B$2:$D$32,3,FALSE),"-")</f>
        <v>0</v>
      </c>
      <c r="D26" s="45" t="s">
        <v>449</v>
      </c>
      <c r="E26" s="43" t="str">
        <f>IFERROR(VLOOKUP(B26,'Ensembl sorted'!$F$87:$H$107,3,FALSE),"-")</f>
        <v>ortholog one2many</v>
      </c>
      <c r="F26" s="43" t="str">
        <f>IFERROR(VLOOKUP(C26,Duplication!$B$2:$E$31,4,FALSE),"-")</f>
        <v>-</v>
      </c>
      <c r="G26">
        <f>IF(E26=F26,1,IF(E26="-",2,IF(F26="-",3,4)))</f>
        <v>3</v>
      </c>
    </row>
    <row r="27" spans="1:7" x14ac:dyDescent="0.25">
      <c r="G27">
        <f>COUNTIF(G2:G26,"&lt;2")/COUNTIF(G2:G26,"&lt;&gt;2")</f>
        <v>0.35</v>
      </c>
    </row>
  </sheetData>
  <autoFilter ref="A1:G1" xr:uid="{E02E373B-91F7-430A-B724-EF204FB29163}">
    <sortState xmlns:xlrd2="http://schemas.microsoft.com/office/spreadsheetml/2017/richdata2" ref="A2:G26">
      <sortCondition ref="G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14DB-4775-4BB2-A400-236EDA6C3C0F}">
  <dimension ref="A1:I23"/>
  <sheetViews>
    <sheetView workbookViewId="0">
      <selection activeCell="D2" sqref="D2"/>
    </sheetView>
  </sheetViews>
  <sheetFormatPr defaultRowHeight="15.75" x14ac:dyDescent="0.25"/>
  <cols>
    <col min="1" max="1" width="24" customWidth="1"/>
    <col min="4" max="4" width="19.25" customWidth="1"/>
    <col min="5" max="5" width="17.25" customWidth="1"/>
    <col min="6" max="6" width="22.625" customWidth="1"/>
    <col min="7" max="7" width="17.25" customWidth="1"/>
    <col min="8" max="8" width="22.875" customWidth="1"/>
  </cols>
  <sheetData>
    <row r="1" spans="1:9" x14ac:dyDescent="0.25">
      <c r="A1" s="71" t="s">
        <v>454</v>
      </c>
      <c r="B1" s="71"/>
      <c r="C1" s="71"/>
      <c r="D1" s="71"/>
      <c r="E1" s="71" t="s">
        <v>64</v>
      </c>
      <c r="F1" s="71"/>
      <c r="G1" s="71" t="s">
        <v>26</v>
      </c>
      <c r="H1" s="71"/>
    </row>
    <row r="2" spans="1:9" ht="47.25" x14ac:dyDescent="0.25">
      <c r="A2" s="47" t="s">
        <v>413</v>
      </c>
      <c r="B2" s="47" t="s">
        <v>412</v>
      </c>
      <c r="C2" s="47" t="s">
        <v>415</v>
      </c>
      <c r="D2" s="56" t="s">
        <v>453</v>
      </c>
      <c r="E2" s="47" t="s">
        <v>591</v>
      </c>
      <c r="F2" s="47" t="s">
        <v>592</v>
      </c>
      <c r="G2" s="47" t="s">
        <v>591</v>
      </c>
      <c r="H2" s="47" t="s">
        <v>592</v>
      </c>
      <c r="I2" s="33" t="s">
        <v>593</v>
      </c>
    </row>
    <row r="3" spans="1:9" x14ac:dyDescent="0.25">
      <c r="A3" s="34" t="s">
        <v>372</v>
      </c>
      <c r="B3" s="35" t="s">
        <v>108</v>
      </c>
      <c r="C3" s="35" t="str">
        <f>IFERROR(VLOOKUP(A3,'Species names'!$B$2:$D$32,3,FALSE),"-")</f>
        <v>calJac</v>
      </c>
      <c r="D3" s="35" t="s">
        <v>448</v>
      </c>
      <c r="E3" s="35" t="str">
        <f>IFERROR(VLOOKUP(B3,'Ensembl sorted'!$F$87:$H$107,3,FALSE),"-")</f>
        <v>ortholog one2many</v>
      </c>
      <c r="F3" s="35" t="str">
        <f>IFERROR(VLOOKUP(C3,Duplication!$B$2:$E$31,4,FALSE),"-")</f>
        <v>ortholog one2many</v>
      </c>
      <c r="G3" s="35" t="str">
        <f>IFERROR(VLOOKUP(B3,'Ensembl sorted'!$F$66:$H$86,3,FALSE),"-")</f>
        <v>ortholog one2many</v>
      </c>
      <c r="H3" s="35" t="str">
        <f>IFERROR(VLOOKUP(C3,Duplication!$B$32:$E$61,4,FALSE),"-")</f>
        <v>ortholog one2many</v>
      </c>
      <c r="I3">
        <f>IF(E3=F3,1,IF(E3="-",2,IF(F3="-",3,4)))</f>
        <v>1</v>
      </c>
    </row>
    <row r="4" spans="1:9" x14ac:dyDescent="0.25">
      <c r="A4" s="34" t="s">
        <v>380</v>
      </c>
      <c r="B4" s="35" t="s">
        <v>298</v>
      </c>
      <c r="C4" s="35" t="str">
        <f>IFERROR(VLOOKUP(A4,'Species names'!$B$2:$D$32,3,FALSE),"-")</f>
        <v>panTro</v>
      </c>
      <c r="D4" s="35" t="s">
        <v>447</v>
      </c>
      <c r="E4" s="35" t="str">
        <f>IFERROR(VLOOKUP(B4,'Ensembl sorted'!$F$87:$H$107,3,FALSE),"-")</f>
        <v>ortholog one2many</v>
      </c>
      <c r="F4" s="35" t="str">
        <f>IFERROR(VLOOKUP(C4,Duplication!$B$2:$E$31,4,FALSE),"-")</f>
        <v>ortholog one2many</v>
      </c>
      <c r="G4" s="50" t="str">
        <f>IFERROR(VLOOKUP(B4,'Ensembl sorted'!$F$66:$H$86,3,FALSE),"-")</f>
        <v>ortholog one2many</v>
      </c>
      <c r="H4" s="50" t="str">
        <f>IFERROR(VLOOKUP(C4,Duplication!$B$32:$E$61,4,FALSE),"-")</f>
        <v>between species paralog</v>
      </c>
      <c r="I4">
        <f>IF(E4=F4,1,IF(E4="-",2,IF(F4="-",3,4)))</f>
        <v>1</v>
      </c>
    </row>
    <row r="5" spans="1:9" x14ac:dyDescent="0.25">
      <c r="A5" s="38" t="s">
        <v>374</v>
      </c>
      <c r="B5" s="39" t="s">
        <v>69</v>
      </c>
      <c r="C5" s="35" t="str">
        <f>IFERROR(VLOOKUP(A5,'Species names'!$B$2:$D$32,3,FALSE),"-")</f>
        <v>aotNan</v>
      </c>
      <c r="D5" s="39" t="s">
        <v>448</v>
      </c>
      <c r="E5" s="39" t="str">
        <f>IFERROR(VLOOKUP(B5,'Ensembl sorted'!$F$87:$H$107,3,FALSE),"-")</f>
        <v>ortholog one2many</v>
      </c>
      <c r="F5" s="39" t="str">
        <f>IFERROR(VLOOKUP(C5,Duplication!$B$2:$E$31,4,FALSE),"-")</f>
        <v>ortholog one2one</v>
      </c>
      <c r="G5" s="50" t="str">
        <f>IFERROR(VLOOKUP(B5,'Ensembl sorted'!$F$66:$H$86,3,FALSE),"-")</f>
        <v>ortholog one2many</v>
      </c>
      <c r="H5" s="50" t="str">
        <f>IFERROR(VLOOKUP(C5,Duplication!$B$32:$E$61,4,FALSE),"-")</f>
        <v>between species paralog</v>
      </c>
      <c r="I5">
        <v>1.3</v>
      </c>
    </row>
    <row r="6" spans="1:9" x14ac:dyDescent="0.25">
      <c r="A6" s="38" t="s">
        <v>378</v>
      </c>
      <c r="B6" s="39" t="s">
        <v>131</v>
      </c>
      <c r="C6" s="35" t="str">
        <f>IFERROR(VLOOKUP(A6,'Species names'!$B$2:$D$32,3,FALSE),"-")</f>
        <v>gorGorGor</v>
      </c>
      <c r="D6" s="39" t="s">
        <v>447</v>
      </c>
      <c r="E6" s="39" t="str">
        <f>IFERROR(VLOOKUP(B6,'Ensembl sorted'!$F$87:$H$107,3,FALSE),"-")</f>
        <v>ortholog one2many</v>
      </c>
      <c r="F6" s="39" t="str">
        <f>IFERROR(VLOOKUP(C6,Duplication!$B$2:$E$31,4,FALSE),"-")</f>
        <v>ortholog one2one</v>
      </c>
      <c r="G6" s="50" t="str">
        <f>IFERROR(VLOOKUP(B6,'Ensembl sorted'!$F$66:$H$86,3,FALSE),"-")</f>
        <v>ortholog one2many</v>
      </c>
      <c r="H6" s="50" t="str">
        <f>IFERROR(VLOOKUP(C6,Duplication!$B$32:$E$61,4,FALSE),"-")</f>
        <v>between species paralog</v>
      </c>
      <c r="I6">
        <v>1.3</v>
      </c>
    </row>
    <row r="7" spans="1:9" x14ac:dyDescent="0.25">
      <c r="A7" s="38" t="s">
        <v>386</v>
      </c>
      <c r="B7" s="39" t="s">
        <v>213</v>
      </c>
      <c r="C7" s="35" t="str">
        <f>IFERROR(VLOOKUP(A7,'Species names'!$B$2:$D$32,3,FALSE),"-")</f>
        <v>nomLeu</v>
      </c>
      <c r="D7" s="39" t="s">
        <v>447</v>
      </c>
      <c r="E7" s="39" t="str">
        <f>IFERROR(VLOOKUP(B7,'Ensembl sorted'!$F$87:$H$107,3,FALSE),"-")</f>
        <v>ortholog one2many</v>
      </c>
      <c r="F7" s="39" t="str">
        <f>IFERROR(VLOOKUP(C7,Duplication!$B$2:$E$31,4,FALSE),"-")</f>
        <v>ortholog one2one</v>
      </c>
      <c r="G7" s="50" t="str">
        <f>IFERROR(VLOOKUP(B7,'Ensembl sorted'!$F$66:$H$86,3,FALSE),"-")</f>
        <v>ortholog one2many</v>
      </c>
      <c r="H7" s="50" t="str">
        <f>IFERROR(VLOOKUP(C7,Duplication!$B$32:$E$61,4,FALSE),"-")</f>
        <v>between species paralog</v>
      </c>
      <c r="I7">
        <v>1.3</v>
      </c>
    </row>
    <row r="8" spans="1:9" x14ac:dyDescent="0.25">
      <c r="A8" s="38" t="s">
        <v>382</v>
      </c>
      <c r="B8" s="39" t="s">
        <v>262</v>
      </c>
      <c r="C8" s="35" t="str">
        <f>IFERROR(VLOOKUP(A8,'Species names'!$B$2:$D$32,3,FALSE),"-")</f>
        <v>panPan</v>
      </c>
      <c r="D8" s="39" t="s">
        <v>447</v>
      </c>
      <c r="E8" s="39" t="str">
        <f>IFERROR(VLOOKUP(B8,'Ensembl sorted'!$F$87:$H$107,3,FALSE),"-")</f>
        <v>ortholog one2many</v>
      </c>
      <c r="F8" s="39" t="str">
        <f>IFERROR(VLOOKUP(C8,Duplication!$B$2:$E$31,4,FALSE),"-")</f>
        <v>ortholog one2one</v>
      </c>
      <c r="G8" s="39" t="str">
        <f>IFERROR(VLOOKUP(B8,'Ensembl sorted'!$F$66:$H$86,3,FALSE),"-")</f>
        <v>ortholog one2many</v>
      </c>
      <c r="H8" s="39" t="str">
        <f>IFERROR(VLOOKUP(C8,Duplication!$B$32:$E$61,4,FALSE),"-")</f>
        <v>ortholog one2one</v>
      </c>
      <c r="I8">
        <v>1.2</v>
      </c>
    </row>
    <row r="9" spans="1:9" x14ac:dyDescent="0.25">
      <c r="A9" s="40" t="s">
        <v>631</v>
      </c>
      <c r="B9" s="41"/>
      <c r="C9" s="35" t="str">
        <f>IFERROR(VLOOKUP(A9,'Species names'!$B$2:$D$32,3,FALSE),"-")</f>
        <v>lemCat</v>
      </c>
      <c r="D9" s="41" t="s">
        <v>449</v>
      </c>
      <c r="E9" s="50" t="str">
        <f>IFERROR(VLOOKUP(B9,'Ensembl sorted'!$F$87:$H$107,3,FALSE),"-")</f>
        <v>-</v>
      </c>
      <c r="F9" s="50" t="str">
        <f>IFERROR(VLOOKUP(C9,Duplication!$B$2:$E$31,4,FALSE),"-")</f>
        <v>between species paralog</v>
      </c>
      <c r="G9" s="39" t="str">
        <f>IFERROR(VLOOKUP(B9,'Ensembl sorted'!$F$66:$H$86,3,FALSE),"-")</f>
        <v>-</v>
      </c>
      <c r="H9" s="39" t="str">
        <f>IFERROR(VLOOKUP(C9,Duplication!$B$32:$E$61,4,FALSE),"-")</f>
        <v>ortholog one2one</v>
      </c>
      <c r="I9">
        <f>IF(E9=F9,1,IF(E9="-",2,IF(F9="-",3,4)))</f>
        <v>2</v>
      </c>
    </row>
    <row r="10" spans="1:9" x14ac:dyDescent="0.25">
      <c r="A10" s="38" t="s">
        <v>376</v>
      </c>
      <c r="B10" s="39" t="s">
        <v>238</v>
      </c>
      <c r="C10" s="35" t="str">
        <f>IFERROR(VLOOKUP(A10,'Species names'!$B$2:$D$32,3,FALSE),"-")</f>
        <v>ponAbe</v>
      </c>
      <c r="D10" s="39" t="s">
        <v>447</v>
      </c>
      <c r="E10" s="39" t="str">
        <f>IFERROR(VLOOKUP(B10,'Ensembl sorted'!$F$87:$H$107,3,FALSE),"-")</f>
        <v>-</v>
      </c>
      <c r="F10" s="39" t="str">
        <f>IFERROR(VLOOKUP(C10,Duplication!$B$2:$E$31,4,FALSE),"-")</f>
        <v>ortholog one2many</v>
      </c>
      <c r="G10" s="50" t="str">
        <f>IFERROR(VLOOKUP(B10,'Ensembl sorted'!$F$66:$H$86,3,FALSE),"-")</f>
        <v>-</v>
      </c>
      <c r="H10" s="50" t="str">
        <f>IFERROR(VLOOKUP(C10,Duplication!$B$32:$E$61,4,FALSE),"-")</f>
        <v>between species paralog</v>
      </c>
      <c r="I10">
        <f>IF(E10=F10,1,IF(E10="-",2,IF(F10="-",3,4)))</f>
        <v>2</v>
      </c>
    </row>
    <row r="11" spans="1:9" x14ac:dyDescent="0.25">
      <c r="A11" s="38" t="s">
        <v>397</v>
      </c>
      <c r="B11" s="39" t="s">
        <v>141</v>
      </c>
      <c r="C11" s="35" t="str">
        <f>IFERROR(VLOOKUP(A11,'Species names'!$B$2:$D$32,3,FALSE),"-")</f>
        <v>macFas</v>
      </c>
      <c r="D11" s="39" t="s">
        <v>451</v>
      </c>
      <c r="E11" s="50" t="str">
        <f>IFERROR(VLOOKUP(B11,'Ensembl sorted'!$F$87:$H$107,3,FALSE),"-")</f>
        <v>ortholog one2many</v>
      </c>
      <c r="F11" s="50" t="str">
        <f>IFERROR(VLOOKUP(C11,Duplication!$B$2:$E$31,4,FALSE),"-")</f>
        <v>between species paralog</v>
      </c>
      <c r="G11" s="50" t="str">
        <f>IFERROR(VLOOKUP(B11,'Ensembl sorted'!$F$66:$H$86,3,FALSE),"-")</f>
        <v>ortholog one2many</v>
      </c>
      <c r="H11" s="50" t="str">
        <f>IFERROR(VLOOKUP(C11,Duplication!$B$32:$E$61,4,FALSE),"-")</f>
        <v>between species paralog</v>
      </c>
      <c r="I11">
        <v>2.5</v>
      </c>
    </row>
    <row r="12" spans="1:9" x14ac:dyDescent="0.25">
      <c r="A12" s="38" t="s">
        <v>395</v>
      </c>
      <c r="B12" s="39" t="s">
        <v>161</v>
      </c>
      <c r="C12" s="35" t="str">
        <f>IFERROR(VLOOKUP(A12,'Species names'!$B$2:$D$32,3,FALSE),"-")</f>
        <v>macMul</v>
      </c>
      <c r="D12" s="39" t="s">
        <v>451</v>
      </c>
      <c r="E12" s="50" t="str">
        <f>IFERROR(VLOOKUP(B12,'Ensembl sorted'!$F$87:$H$107,3,FALSE),"-")</f>
        <v>ortholog one2many</v>
      </c>
      <c r="F12" s="50" t="str">
        <f>IFERROR(VLOOKUP(C12,Duplication!$B$2:$E$31,4,FALSE),"-")</f>
        <v>between species paralog</v>
      </c>
      <c r="G12" s="50" t="str">
        <f>IFERROR(VLOOKUP(B12,'Ensembl sorted'!$F$66:$H$86,3,FALSE),"-")</f>
        <v>ortholog one2many</v>
      </c>
      <c r="H12" s="50" t="str">
        <f>IFERROR(VLOOKUP(C12,Duplication!$B$32:$E$61,4,FALSE),"-")</f>
        <v>between species paralog</v>
      </c>
      <c r="I12">
        <v>2.5</v>
      </c>
    </row>
    <row r="13" spans="1:9" x14ac:dyDescent="0.25">
      <c r="A13" s="38" t="s">
        <v>399</v>
      </c>
      <c r="B13" s="39" t="s">
        <v>200</v>
      </c>
      <c r="C13" s="35" t="str">
        <f>IFERROR(VLOOKUP(A13,'Species names'!$B$2:$D$32,3,FALSE),"-")</f>
        <v>macNem</v>
      </c>
      <c r="D13" s="39" t="s">
        <v>451</v>
      </c>
      <c r="E13" s="50" t="str">
        <f>IFERROR(VLOOKUP(B13,'Ensembl sorted'!$F$87:$H$107,3,FALSE),"-")</f>
        <v>ortholog one2many</v>
      </c>
      <c r="F13" s="50" t="str">
        <f>IFERROR(VLOOKUP(C13,Duplication!$B$2:$E$31,4,FALSE),"-")</f>
        <v>between species paralog</v>
      </c>
      <c r="G13" s="50" t="str">
        <f>IFERROR(VLOOKUP(B13,'Ensembl sorted'!$F$66:$H$86,3,FALSE),"-")</f>
        <v>ortholog one2many</v>
      </c>
      <c r="H13" s="50" t="str">
        <f>IFERROR(VLOOKUP(C13,Duplication!$B$32:$E$61,4,FALSE),"-")</f>
        <v>between species paralog</v>
      </c>
      <c r="I13">
        <v>2.5</v>
      </c>
    </row>
    <row r="14" spans="1:9" x14ac:dyDescent="0.25">
      <c r="A14" s="38" t="s">
        <v>405</v>
      </c>
      <c r="B14" s="39" t="s">
        <v>151</v>
      </c>
      <c r="C14" s="35" t="str">
        <f>IFERROR(VLOOKUP(A14,'Species names'!$B$2:$D$32,3,FALSE),"-")</f>
        <v>manLeu</v>
      </c>
      <c r="D14" s="39" t="s">
        <v>451</v>
      </c>
      <c r="E14" s="50" t="str">
        <f>IFERROR(VLOOKUP(B14,'Ensembl sorted'!$F$87:$H$107,3,FALSE),"-")</f>
        <v>ortholog one2many</v>
      </c>
      <c r="F14" s="50" t="str">
        <f>IFERROR(VLOOKUP(C14,Duplication!$B$2:$E$31,4,FALSE),"-")</f>
        <v>between species paralog</v>
      </c>
      <c r="G14" s="50" t="str">
        <f>IFERROR(VLOOKUP(B14,'Ensembl sorted'!$F$66:$H$86,3,FALSE),"-")</f>
        <v>ortholog one2many</v>
      </c>
      <c r="H14" s="50" t="str">
        <f>IFERROR(VLOOKUP(C14,Duplication!$B$32:$E$61,4,FALSE),"-")</f>
        <v>between species paralog</v>
      </c>
      <c r="I14">
        <v>2.5</v>
      </c>
    </row>
    <row r="15" spans="1:9" x14ac:dyDescent="0.25">
      <c r="A15" s="40" t="s">
        <v>364</v>
      </c>
      <c r="B15" s="41" t="s">
        <v>190</v>
      </c>
      <c r="C15" s="35" t="str">
        <f>IFERROR(VLOOKUP(A15,'Species names'!$B$2:$D$32,3,FALSE),"-")</f>
        <v>micMur</v>
      </c>
      <c r="D15" s="41" t="s">
        <v>449</v>
      </c>
      <c r="E15" s="50" t="str">
        <f>IFERROR(VLOOKUP(B15,'Ensembl sorted'!$F$87:$H$107,3,FALSE),"-")</f>
        <v>ortholog one2many</v>
      </c>
      <c r="F15" s="50" t="str">
        <f>IFERROR(VLOOKUP(C15,Duplication!$B$2:$E$31,4,FALSE),"-")</f>
        <v>between species paralog</v>
      </c>
      <c r="G15" s="50" t="str">
        <f>IFERROR(VLOOKUP(B15,'Ensembl sorted'!$F$66:$H$86,3,FALSE),"-")</f>
        <v>ortholog one2many</v>
      </c>
      <c r="H15" s="50" t="str">
        <f>IFERROR(VLOOKUP(C15,Duplication!$B$32:$E$61,4,FALSE),"-")</f>
        <v>between species paralog</v>
      </c>
      <c r="I15">
        <v>2.5</v>
      </c>
    </row>
    <row r="16" spans="1:9" x14ac:dyDescent="0.25">
      <c r="A16" s="40" t="s">
        <v>358</v>
      </c>
      <c r="B16" s="41" t="s">
        <v>223</v>
      </c>
      <c r="C16" s="35" t="str">
        <f>IFERROR(VLOOKUP(A16,'Species names'!$B$2:$D$32,3,FALSE),"-")</f>
        <v>otoGar</v>
      </c>
      <c r="D16" s="41" t="s">
        <v>449</v>
      </c>
      <c r="E16" s="50" t="str">
        <f>IFERROR(VLOOKUP(B16,'Ensembl sorted'!$F$87:$H$107,3,FALSE),"-")</f>
        <v>ortholog one2many</v>
      </c>
      <c r="F16" s="50" t="str">
        <f>IFERROR(VLOOKUP(C16,Duplication!$B$2:$E$31,4,FALSE),"-")</f>
        <v>between species paralog</v>
      </c>
      <c r="G16" s="50" t="str">
        <f>IFERROR(VLOOKUP(B16,'Ensembl sorted'!$F$66:$H$86,3,FALSE),"-")</f>
        <v>ortholog one2many</v>
      </c>
      <c r="H16" s="50" t="str">
        <f>IFERROR(VLOOKUP(C16,Duplication!$B$32:$E$61,4,FALSE),"-")</f>
        <v>between species paralog</v>
      </c>
      <c r="I16">
        <v>2.5</v>
      </c>
    </row>
    <row r="17" spans="1:9" x14ac:dyDescent="0.25">
      <c r="A17" s="38" t="s">
        <v>401</v>
      </c>
      <c r="B17" s="39" t="s">
        <v>242</v>
      </c>
      <c r="C17" s="35" t="str">
        <f>IFERROR(VLOOKUP(A17,'Species names'!$B$2:$D$32,3,FALSE),"-")</f>
        <v>papAnu</v>
      </c>
      <c r="D17" s="39" t="s">
        <v>451</v>
      </c>
      <c r="E17" s="50" t="str">
        <f>IFERROR(VLOOKUP(B17,'Ensembl sorted'!$F$87:$H$107,3,FALSE),"-")</f>
        <v>ortholog one2many</v>
      </c>
      <c r="F17" s="50" t="str">
        <f>IFERROR(VLOOKUP(C17,Duplication!$B$2:$E$31,4,FALSE),"-")</f>
        <v>between species paralog</v>
      </c>
      <c r="G17" s="50" t="str">
        <f>IFERROR(VLOOKUP(B17,'Ensembl sorted'!$F$66:$H$86,3,FALSE),"-")</f>
        <v>ortholog one2many</v>
      </c>
      <c r="H17" s="50" t="str">
        <f>IFERROR(VLOOKUP(C17,Duplication!$B$32:$E$61,4,FALSE),"-")</f>
        <v>between species paralog</v>
      </c>
      <c r="I17">
        <v>2.5</v>
      </c>
    </row>
    <row r="18" spans="1:9" x14ac:dyDescent="0.25">
      <c r="A18" s="38" t="s">
        <v>392</v>
      </c>
      <c r="B18" s="39" t="s">
        <v>285</v>
      </c>
      <c r="C18" s="35" t="str">
        <f>IFERROR(VLOOKUP(A18,'Species names'!$B$2:$D$32,3,FALSE),"-")</f>
        <v>pilTep</v>
      </c>
      <c r="D18" s="39" t="s">
        <v>451</v>
      </c>
      <c r="E18" s="50" t="str">
        <f>IFERROR(VLOOKUP(B18,'Ensembl sorted'!$F$87:$H$107,3,FALSE),"-")</f>
        <v>ortholog one2many</v>
      </c>
      <c r="F18" s="50" t="str">
        <f>IFERROR(VLOOKUP(C18,Duplication!$B$2:$E$31,4,FALSE),"-")</f>
        <v>between species paralog</v>
      </c>
      <c r="G18" s="50" t="str">
        <f>IFERROR(VLOOKUP(B18,'Ensembl sorted'!$F$66:$H$86,3,FALSE),"-")</f>
        <v>ortholog one2many</v>
      </c>
      <c r="H18" s="50" t="str">
        <f>IFERROR(VLOOKUP(C18,Duplication!$B$32:$E$61,4,FALSE),"-")</f>
        <v>between species paralog</v>
      </c>
      <c r="I18">
        <v>2.5</v>
      </c>
    </row>
    <row r="19" spans="1:9" x14ac:dyDescent="0.25">
      <c r="A19" s="38" t="s">
        <v>388</v>
      </c>
      <c r="B19" s="39" t="s">
        <v>311</v>
      </c>
      <c r="C19" s="35" t="str">
        <f>IFERROR(VLOOKUP(A19,'Species names'!$B$2:$D$32,3,FALSE),"-")</f>
        <v>rhiBie</v>
      </c>
      <c r="D19" s="39" t="s">
        <v>451</v>
      </c>
      <c r="E19" s="50" t="str">
        <f>IFERROR(VLOOKUP(B19,'Ensembl sorted'!$F$87:$H$107,3,FALSE),"-")</f>
        <v>ortholog one2many</v>
      </c>
      <c r="F19" s="50" t="str">
        <f>IFERROR(VLOOKUP(C19,Duplication!$B$2:$E$31,4,FALSE),"-")</f>
        <v>between species paralog</v>
      </c>
      <c r="G19" s="50" t="str">
        <f>IFERROR(VLOOKUP(B19,'Ensembl sorted'!$F$66:$H$86,3,FALSE),"-")</f>
        <v>ortholog one2many</v>
      </c>
      <c r="H19" s="50" t="str">
        <f>IFERROR(VLOOKUP(C19,Duplication!$B$32:$E$61,4,FALSE),"-")</f>
        <v>between species paralog</v>
      </c>
      <c r="I19">
        <v>2.5</v>
      </c>
    </row>
    <row r="20" spans="1:9" x14ac:dyDescent="0.25">
      <c r="A20" s="38" t="s">
        <v>403</v>
      </c>
      <c r="B20" s="39" t="s">
        <v>341</v>
      </c>
      <c r="C20" s="35" t="str">
        <f>IFERROR(VLOOKUP(A20,'Species names'!$B$2:$D$32,3,FALSE),"-")</f>
        <v>theGel</v>
      </c>
      <c r="D20" s="39" t="s">
        <v>451</v>
      </c>
      <c r="E20" s="50" t="str">
        <f>IFERROR(VLOOKUP(B20,'Ensembl sorted'!$F$87:$H$107,3,FALSE),"-")</f>
        <v>ortholog one2many</v>
      </c>
      <c r="F20" s="50" t="str">
        <f>IFERROR(VLOOKUP(C20,Duplication!$B$2:$E$31,4,FALSE),"-")</f>
        <v>between species paralog</v>
      </c>
      <c r="G20" s="50" t="str">
        <f>IFERROR(VLOOKUP(B20,'Ensembl sorted'!$F$66:$H$86,3,FALSE),"-")</f>
        <v>ortholog one2many</v>
      </c>
      <c r="H20" s="50" t="str">
        <f>IFERROR(VLOOKUP(C20,Duplication!$B$32:$E$61,4,FALSE),"-")</f>
        <v>between species paralog</v>
      </c>
      <c r="I20">
        <v>2.5</v>
      </c>
    </row>
    <row r="21" spans="1:9" x14ac:dyDescent="0.25">
      <c r="A21" s="42" t="s">
        <v>370</v>
      </c>
      <c r="B21" s="43" t="s">
        <v>98</v>
      </c>
      <c r="C21" s="35" t="str">
        <f>IFERROR(VLOOKUP(A21,'Species names'!$B$2:$D$32,3,FALSE),"-")</f>
        <v>cebCap</v>
      </c>
      <c r="D21" s="43" t="s">
        <v>448</v>
      </c>
      <c r="E21" s="43" t="str">
        <f>IFERROR(VLOOKUP(B21,'Ensembl sorted'!$F$87:$H$107,3,FALSE),"-")</f>
        <v>ortholog one2many</v>
      </c>
      <c r="F21" s="43" t="str">
        <f>IFERROR(VLOOKUP(C21,Duplication!$B$2:$E$31,4,FALSE),"-")</f>
        <v>-</v>
      </c>
      <c r="G21" s="43" t="str">
        <f>IFERROR(VLOOKUP(B21,'Ensembl sorted'!$F$66:$H$86,3,FALSE),"-")</f>
        <v>ortholog one2many</v>
      </c>
      <c r="H21" s="43" t="str">
        <f>IFERROR(VLOOKUP(C21,Duplication!$B$32:$E$61,4,FALSE),"-")</f>
        <v>-</v>
      </c>
      <c r="I21">
        <f>IF(E21=F21,1,IF(E21="-",2,IF(F21="-",3,4)))</f>
        <v>3</v>
      </c>
    </row>
    <row r="22" spans="1:9" x14ac:dyDescent="0.25">
      <c r="A22" s="42" t="s">
        <v>630</v>
      </c>
      <c r="B22" s="43" t="s">
        <v>85</v>
      </c>
      <c r="C22" s="35">
        <f>IFERROR(VLOOKUP(A22,'Species names'!$B$2:$D$32,3,FALSE),"-")</f>
        <v>0</v>
      </c>
      <c r="D22" s="43" t="s">
        <v>452</v>
      </c>
      <c r="E22" s="43" t="str">
        <f>IFERROR(VLOOKUP(B22,'Ensembl sorted'!$F$87:$H$107,3,FALSE),"-")</f>
        <v>ortholog one2many</v>
      </c>
      <c r="F22" s="43" t="str">
        <f>IFERROR(VLOOKUP(C22,Duplication!$B$2:$E$31,4,FALSE),"-")</f>
        <v>-</v>
      </c>
      <c r="G22" s="43" t="str">
        <f>IFERROR(VLOOKUP(B22,'Ensembl sorted'!$F$66:$H$86,3,FALSE),"-")</f>
        <v>ortholog one2many</v>
      </c>
      <c r="H22" s="43" t="str">
        <f>IFERROR(VLOOKUP(C22,Duplication!$B$32:$E$61,4,FALSE),"-")</f>
        <v>-</v>
      </c>
      <c r="I22">
        <f>IF(E22=F22,1,IF(E22="-",2,IF(F22="-",3,4)))</f>
        <v>3</v>
      </c>
    </row>
    <row r="23" spans="1:9" x14ac:dyDescent="0.25">
      <c r="A23" s="44" t="s">
        <v>633</v>
      </c>
      <c r="B23" s="45" t="s">
        <v>269</v>
      </c>
      <c r="C23" s="35">
        <f>IFERROR(VLOOKUP(A23,'Species names'!$B$2:$D$32,3,FALSE),"-")</f>
        <v>0</v>
      </c>
      <c r="D23" s="45" t="s">
        <v>449</v>
      </c>
      <c r="E23" s="43" t="str">
        <f>IFERROR(VLOOKUP(B23,'Ensembl sorted'!$F$87:$H$107,3,FALSE),"-")</f>
        <v>ortholog one2many</v>
      </c>
      <c r="F23" s="43" t="str">
        <f>IFERROR(VLOOKUP(C23,Duplication!$B$2:$E$31,4,FALSE),"-")</f>
        <v>-</v>
      </c>
      <c r="G23" s="43" t="str">
        <f>IFERROR(VLOOKUP(B23,'Ensembl sorted'!$F$66:$H$86,3,FALSE),"-")</f>
        <v>ortholog one2many</v>
      </c>
      <c r="H23" s="43" t="str">
        <f>IFERROR(VLOOKUP(C23,Duplication!$B$32:$E$61,4,FALSE),"-")</f>
        <v>-</v>
      </c>
      <c r="I23">
        <f>IF(E23=F23,1,IF(E23="-",2,IF(F23="-",3,4)))</f>
        <v>3</v>
      </c>
    </row>
  </sheetData>
  <autoFilter ref="A2:I2" xr:uid="{27FF14DB-4775-4BB2-A400-236EDA6C3C0F}">
    <sortState xmlns:xlrd2="http://schemas.microsoft.com/office/spreadsheetml/2017/richdata2" ref="A3:I24">
      <sortCondition ref="I2"/>
    </sortState>
  </autoFilter>
  <mergeCells count="3">
    <mergeCell ref="A1:D1"/>
    <mergeCell ref="E1:F1"/>
    <mergeCell ref="G1:H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305B2-087D-4A30-9B94-75A14AD8F9FE}">
  <dimension ref="A1:E23"/>
  <sheetViews>
    <sheetView workbookViewId="0">
      <selection activeCell="E25" sqref="E25"/>
    </sheetView>
  </sheetViews>
  <sheetFormatPr defaultRowHeight="15.75" x14ac:dyDescent="0.25"/>
  <cols>
    <col min="1" max="1" width="20.625" customWidth="1"/>
    <col min="2" max="2" width="16.875" customWidth="1"/>
    <col min="3" max="3" width="20" customWidth="1"/>
    <col min="4" max="4" width="17.125" customWidth="1"/>
    <col min="5" max="5" width="20.5" customWidth="1"/>
  </cols>
  <sheetData>
    <row r="1" spans="1:5" x14ac:dyDescent="0.25">
      <c r="A1" s="58" t="s">
        <v>454</v>
      </c>
      <c r="B1" s="72" t="s">
        <v>64</v>
      </c>
      <c r="C1" s="72"/>
      <c r="D1" s="72" t="s">
        <v>26</v>
      </c>
      <c r="E1" s="72"/>
    </row>
    <row r="2" spans="1:5" x14ac:dyDescent="0.25">
      <c r="A2" s="57" t="s">
        <v>413</v>
      </c>
      <c r="B2" s="57" t="s">
        <v>591</v>
      </c>
      <c r="C2" s="57" t="s">
        <v>592</v>
      </c>
      <c r="D2" s="57" t="s">
        <v>591</v>
      </c>
      <c r="E2" s="57" t="s">
        <v>592</v>
      </c>
    </row>
    <row r="3" spans="1:5" x14ac:dyDescent="0.25">
      <c r="A3" s="51" t="s">
        <v>372</v>
      </c>
      <c r="B3" s="51" t="s">
        <v>605</v>
      </c>
      <c r="C3" s="51" t="s">
        <v>605</v>
      </c>
      <c r="D3" s="51" t="s">
        <v>605</v>
      </c>
      <c r="E3" s="51" t="s">
        <v>605</v>
      </c>
    </row>
    <row r="4" spans="1:5" x14ac:dyDescent="0.25">
      <c r="A4" s="55" t="s">
        <v>380</v>
      </c>
      <c r="B4" s="55" t="s">
        <v>605</v>
      </c>
      <c r="C4" s="55" t="s">
        <v>605</v>
      </c>
      <c r="D4" s="54" t="s">
        <v>605</v>
      </c>
      <c r="E4" s="54" t="s">
        <v>607</v>
      </c>
    </row>
    <row r="5" spans="1:5" x14ac:dyDescent="0.25">
      <c r="A5" s="52" t="s">
        <v>374</v>
      </c>
      <c r="B5" s="52" t="s">
        <v>605</v>
      </c>
      <c r="C5" s="52" t="s">
        <v>604</v>
      </c>
      <c r="D5" s="54" t="s">
        <v>605</v>
      </c>
      <c r="E5" s="54" t="s">
        <v>607</v>
      </c>
    </row>
    <row r="6" spans="1:5" x14ac:dyDescent="0.25">
      <c r="A6" s="52" t="s">
        <v>378</v>
      </c>
      <c r="B6" s="52" t="s">
        <v>605</v>
      </c>
      <c r="C6" s="52" t="s">
        <v>604</v>
      </c>
      <c r="D6" s="54" t="s">
        <v>605</v>
      </c>
      <c r="E6" s="54" t="s">
        <v>607</v>
      </c>
    </row>
    <row r="7" spans="1:5" x14ac:dyDescent="0.25">
      <c r="A7" s="52" t="s">
        <v>386</v>
      </c>
      <c r="B7" s="52" t="s">
        <v>605</v>
      </c>
      <c r="C7" s="52" t="s">
        <v>604</v>
      </c>
      <c r="D7" s="54" t="s">
        <v>605</v>
      </c>
      <c r="E7" s="54" t="s">
        <v>607</v>
      </c>
    </row>
    <row r="8" spans="1:5" x14ac:dyDescent="0.25">
      <c r="A8" s="52" t="s">
        <v>382</v>
      </c>
      <c r="B8" s="52" t="s">
        <v>605</v>
      </c>
      <c r="C8" s="52" t="s">
        <v>604</v>
      </c>
      <c r="D8" s="52" t="s">
        <v>605</v>
      </c>
      <c r="E8" s="52" t="s">
        <v>604</v>
      </c>
    </row>
    <row r="9" spans="1:5" x14ac:dyDescent="0.25">
      <c r="A9" s="52" t="s">
        <v>631</v>
      </c>
      <c r="B9" s="54" t="s">
        <v>609</v>
      </c>
      <c r="C9" s="54" t="s">
        <v>607</v>
      </c>
      <c r="D9" s="52" t="s">
        <v>609</v>
      </c>
      <c r="E9" s="52" t="s">
        <v>604</v>
      </c>
    </row>
    <row r="10" spans="1:5" x14ac:dyDescent="0.25">
      <c r="A10" s="52" t="s">
        <v>376</v>
      </c>
      <c r="B10" s="52" t="s">
        <v>609</v>
      </c>
      <c r="C10" s="52" t="s">
        <v>605</v>
      </c>
      <c r="D10" s="54" t="s">
        <v>609</v>
      </c>
      <c r="E10" s="54" t="s">
        <v>607</v>
      </c>
    </row>
    <row r="11" spans="1:5" x14ac:dyDescent="0.25">
      <c r="A11" s="54" t="s">
        <v>397</v>
      </c>
      <c r="B11" s="54" t="s">
        <v>605</v>
      </c>
      <c r="C11" s="54" t="s">
        <v>607</v>
      </c>
      <c r="D11" s="54" t="s">
        <v>605</v>
      </c>
      <c r="E11" s="54" t="s">
        <v>607</v>
      </c>
    </row>
    <row r="12" spans="1:5" x14ac:dyDescent="0.25">
      <c r="A12" s="54" t="s">
        <v>395</v>
      </c>
      <c r="B12" s="54" t="s">
        <v>605</v>
      </c>
      <c r="C12" s="54" t="s">
        <v>607</v>
      </c>
      <c r="D12" s="54" t="s">
        <v>605</v>
      </c>
      <c r="E12" s="54" t="s">
        <v>607</v>
      </c>
    </row>
    <row r="13" spans="1:5" x14ac:dyDescent="0.25">
      <c r="A13" s="54" t="s">
        <v>399</v>
      </c>
      <c r="B13" s="54" t="s">
        <v>605</v>
      </c>
      <c r="C13" s="54" t="s">
        <v>607</v>
      </c>
      <c r="D13" s="54" t="s">
        <v>605</v>
      </c>
      <c r="E13" s="54" t="s">
        <v>607</v>
      </c>
    </row>
    <row r="14" spans="1:5" x14ac:dyDescent="0.25">
      <c r="A14" s="54" t="s">
        <v>405</v>
      </c>
      <c r="B14" s="54" t="s">
        <v>605</v>
      </c>
      <c r="C14" s="54" t="s">
        <v>607</v>
      </c>
      <c r="D14" s="54" t="s">
        <v>605</v>
      </c>
      <c r="E14" s="54" t="s">
        <v>607</v>
      </c>
    </row>
    <row r="15" spans="1:5" x14ac:dyDescent="0.25">
      <c r="A15" s="54" t="s">
        <v>364</v>
      </c>
      <c r="B15" s="54" t="s">
        <v>605</v>
      </c>
      <c r="C15" s="54" t="s">
        <v>607</v>
      </c>
      <c r="D15" s="54" t="s">
        <v>605</v>
      </c>
      <c r="E15" s="54" t="s">
        <v>607</v>
      </c>
    </row>
    <row r="16" spans="1:5" x14ac:dyDescent="0.25">
      <c r="A16" s="54" t="s">
        <v>358</v>
      </c>
      <c r="B16" s="54" t="s">
        <v>605</v>
      </c>
      <c r="C16" s="54" t="s">
        <v>607</v>
      </c>
      <c r="D16" s="54" t="s">
        <v>605</v>
      </c>
      <c r="E16" s="54" t="s">
        <v>607</v>
      </c>
    </row>
    <row r="17" spans="1:5" x14ac:dyDescent="0.25">
      <c r="A17" s="54" t="s">
        <v>401</v>
      </c>
      <c r="B17" s="54" t="s">
        <v>605</v>
      </c>
      <c r="C17" s="54" t="s">
        <v>607</v>
      </c>
      <c r="D17" s="54" t="s">
        <v>605</v>
      </c>
      <c r="E17" s="54" t="s">
        <v>607</v>
      </c>
    </row>
    <row r="18" spans="1:5" x14ac:dyDescent="0.25">
      <c r="A18" s="54" t="s">
        <v>392</v>
      </c>
      <c r="B18" s="54" t="s">
        <v>605</v>
      </c>
      <c r="C18" s="54" t="s">
        <v>607</v>
      </c>
      <c r="D18" s="54" t="s">
        <v>605</v>
      </c>
      <c r="E18" s="54" t="s">
        <v>607</v>
      </c>
    </row>
    <row r="19" spans="1:5" x14ac:dyDescent="0.25">
      <c r="A19" s="54" t="s">
        <v>388</v>
      </c>
      <c r="B19" s="54" t="s">
        <v>605</v>
      </c>
      <c r="C19" s="54" t="s">
        <v>607</v>
      </c>
      <c r="D19" s="54" t="s">
        <v>605</v>
      </c>
      <c r="E19" s="54" t="s">
        <v>607</v>
      </c>
    </row>
    <row r="20" spans="1:5" x14ac:dyDescent="0.25">
      <c r="A20" s="54" t="s">
        <v>403</v>
      </c>
      <c r="B20" s="54" t="s">
        <v>605</v>
      </c>
      <c r="C20" s="54" t="s">
        <v>607</v>
      </c>
      <c r="D20" s="54" t="s">
        <v>605</v>
      </c>
      <c r="E20" s="54" t="s">
        <v>607</v>
      </c>
    </row>
    <row r="21" spans="1:5" x14ac:dyDescent="0.25">
      <c r="A21" s="53" t="s">
        <v>370</v>
      </c>
      <c r="B21" s="53" t="s">
        <v>605</v>
      </c>
      <c r="C21" s="53" t="s">
        <v>609</v>
      </c>
      <c r="D21" s="53" t="s">
        <v>605</v>
      </c>
      <c r="E21" s="53" t="s">
        <v>609</v>
      </c>
    </row>
    <row r="22" spans="1:5" x14ac:dyDescent="0.25">
      <c r="A22" s="53" t="s">
        <v>630</v>
      </c>
      <c r="B22" s="53" t="s">
        <v>605</v>
      </c>
      <c r="C22" s="53" t="s">
        <v>609</v>
      </c>
      <c r="D22" s="53" t="s">
        <v>605</v>
      </c>
      <c r="E22" s="53" t="s">
        <v>609</v>
      </c>
    </row>
    <row r="23" spans="1:5" x14ac:dyDescent="0.25">
      <c r="A23" s="53" t="s">
        <v>633</v>
      </c>
      <c r="B23" s="53" t="s">
        <v>605</v>
      </c>
      <c r="C23" s="53" t="s">
        <v>609</v>
      </c>
      <c r="D23" s="53" t="s">
        <v>605</v>
      </c>
      <c r="E23" s="53" t="s">
        <v>609</v>
      </c>
    </row>
  </sheetData>
  <mergeCells count="2">
    <mergeCell ref="D1:E1"/>
    <mergeCell ref="B1:C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AFDB-D82D-4316-9177-AEB8591A2BD6}">
  <dimension ref="A1:G17"/>
  <sheetViews>
    <sheetView workbookViewId="0">
      <selection activeCell="F9" sqref="F9"/>
    </sheetView>
  </sheetViews>
  <sheetFormatPr defaultRowHeight="15.75" x14ac:dyDescent="0.25"/>
  <cols>
    <col min="1" max="1" width="24.5" customWidth="1"/>
    <col min="2" max="2" width="12.25" customWidth="1"/>
    <col min="3" max="3" width="9.375" customWidth="1"/>
    <col min="4" max="4" width="19.5" customWidth="1"/>
    <col min="5" max="5" width="16" customWidth="1"/>
    <col min="6" max="6" width="21.375" customWidth="1"/>
  </cols>
  <sheetData>
    <row r="1" spans="1:7" ht="31.5" x14ac:dyDescent="0.25">
      <c r="A1" s="47" t="s">
        <v>413</v>
      </c>
      <c r="B1" s="47" t="s">
        <v>412</v>
      </c>
      <c r="C1" s="47" t="s">
        <v>415</v>
      </c>
      <c r="D1" s="47" t="s">
        <v>453</v>
      </c>
      <c r="E1" s="47" t="s">
        <v>591</v>
      </c>
      <c r="F1" s="47" t="s">
        <v>592</v>
      </c>
      <c r="G1" s="33" t="s">
        <v>593</v>
      </c>
    </row>
    <row r="2" spans="1:7" x14ac:dyDescent="0.25">
      <c r="A2" s="34" t="s">
        <v>386</v>
      </c>
      <c r="B2" s="35" t="s">
        <v>213</v>
      </c>
      <c r="C2" s="35" t="str">
        <f>IFERROR(VLOOKUP(A2,'Species names'!$B$2:$D$32,3,FALSE),"-")</f>
        <v>nomLeu</v>
      </c>
      <c r="D2" s="35" t="s">
        <v>447</v>
      </c>
      <c r="E2" s="35" t="str">
        <f>IFERROR(VLOOKUP(B2,'Ensembl sorted'!$F$108:$H$116,3,FALSE),"-")</f>
        <v>ortholog one2one</v>
      </c>
      <c r="F2" s="35" t="str">
        <f>IFERROR(VLOOKUP(C2,Duplication!$B$62:$E$97,4,FALSE),"-")</f>
        <v>ortholog one2one</v>
      </c>
      <c r="G2">
        <f>IF(E2=F2,1,IF(E2="-",2,IF(F2="-",3,4)))</f>
        <v>1</v>
      </c>
    </row>
    <row r="3" spans="1:7" x14ac:dyDescent="0.25">
      <c r="A3" s="36" t="s">
        <v>358</v>
      </c>
      <c r="B3" s="37" t="s">
        <v>223</v>
      </c>
      <c r="C3" s="35" t="str">
        <f>IFERROR(VLOOKUP(A3,'Species names'!$B$2:$D$32,3,FALSE),"-")</f>
        <v>otoGar</v>
      </c>
      <c r="D3" s="37" t="s">
        <v>449</v>
      </c>
      <c r="E3" s="35" t="str">
        <f>IFERROR(VLOOKUP(B3,'Ensembl sorted'!$F$108:$H$116,3,FALSE),"-")</f>
        <v>ortholog one2one</v>
      </c>
      <c r="F3" s="35" t="str">
        <f>IFERROR(VLOOKUP(C3,Duplication!$B$62:$E$97,4,FALSE),"-")</f>
        <v>ortholog one2one</v>
      </c>
      <c r="G3">
        <f>IF(E3=F3,1,IF(E3="-",2,IF(F3="-",3,4)))</f>
        <v>1</v>
      </c>
    </row>
    <row r="4" spans="1:7" x14ac:dyDescent="0.25">
      <c r="A4" s="34" t="s">
        <v>403</v>
      </c>
      <c r="B4" s="35" t="s">
        <v>341</v>
      </c>
      <c r="C4" s="35" t="str">
        <f>IFERROR(VLOOKUP(A4,'Species names'!$B$2:$D$32,3,FALSE),"-")</f>
        <v>theGel</v>
      </c>
      <c r="D4" s="35" t="s">
        <v>451</v>
      </c>
      <c r="E4" s="35" t="str">
        <f>IFERROR(VLOOKUP(B4,'Ensembl sorted'!$F$108:$H$116,3,FALSE),"-")</f>
        <v>ortholog one2one</v>
      </c>
      <c r="F4" s="35" t="str">
        <f>IFERROR(VLOOKUP(C4,Duplication!$B$62:$E$97,4,FALSE),"-")</f>
        <v>ortholog one2one</v>
      </c>
      <c r="G4">
        <f>IF(E4=F4,1,IF(E4="-",2,IF(F4="-",3,4)))</f>
        <v>1</v>
      </c>
    </row>
    <row r="5" spans="1:7" x14ac:dyDescent="0.25">
      <c r="A5" s="38" t="s">
        <v>395</v>
      </c>
      <c r="B5" s="39" t="s">
        <v>161</v>
      </c>
      <c r="C5" s="35" t="str">
        <f>IFERROR(VLOOKUP(A5,'Species names'!$B$2:$D$32,3,FALSE),"-")</f>
        <v>macMul</v>
      </c>
      <c r="D5" s="39" t="s">
        <v>451</v>
      </c>
      <c r="E5" s="39" t="str">
        <f>IFERROR(VLOOKUP(B5,'Ensembl sorted'!$F$108:$H$116,3,FALSE),"-")</f>
        <v>ortholog one2one</v>
      </c>
      <c r="F5" s="39" t="str">
        <f>IFERROR(VLOOKUP(C5,Duplication!$B$62:$E$97,4,FALSE),"-")</f>
        <v>ortholog one2many</v>
      </c>
      <c r="G5">
        <v>1.5</v>
      </c>
    </row>
    <row r="6" spans="1:7" x14ac:dyDescent="0.25">
      <c r="A6" s="38" t="s">
        <v>372</v>
      </c>
      <c r="B6" s="39" t="s">
        <v>108</v>
      </c>
      <c r="C6" s="35" t="str">
        <f>IFERROR(VLOOKUP(A6,'Species names'!$B$2:$D$32,3,FALSE),"-")</f>
        <v>calJac</v>
      </c>
      <c r="D6" s="39" t="s">
        <v>448</v>
      </c>
      <c r="E6" s="39" t="str">
        <f>IFERROR(VLOOKUP(B6,'Ensembl sorted'!$F$108:$H$116,3,FALSE),"-")</f>
        <v>-</v>
      </c>
      <c r="F6" s="39" t="str">
        <f>IFERROR(VLOOKUP(C6,Duplication!$B$62:$E$97,4,FALSE),"-")</f>
        <v>ortholog one2one</v>
      </c>
      <c r="G6">
        <f t="shared" ref="G6:G16" si="0">IF(E6=F6,1,IF(E6="-",2,IF(F6="-",3,4)))</f>
        <v>2</v>
      </c>
    </row>
    <row r="7" spans="1:7" x14ac:dyDescent="0.25">
      <c r="A7" s="38" t="s">
        <v>409</v>
      </c>
      <c r="B7" s="39" t="s">
        <v>124</v>
      </c>
      <c r="C7" s="35" t="str">
        <f>IFERROR(VLOOKUP(A7,'Species names'!$B$2:$D$32,3,FALSE),"-")</f>
        <v>chlSab</v>
      </c>
      <c r="D7" s="39" t="s">
        <v>451</v>
      </c>
      <c r="E7" s="39" t="str">
        <f>IFERROR(VLOOKUP(B7,'Ensembl sorted'!$F$108:$H$116,3,FALSE),"-")</f>
        <v>-</v>
      </c>
      <c r="F7" s="39" t="str">
        <f>IFERROR(VLOOKUP(C7,Duplication!$B$62:$E$97,4,FALSE),"-")</f>
        <v>ortholog one2one</v>
      </c>
      <c r="G7">
        <f t="shared" si="0"/>
        <v>2</v>
      </c>
    </row>
    <row r="8" spans="1:7" x14ac:dyDescent="0.25">
      <c r="A8" s="38" t="s">
        <v>378</v>
      </c>
      <c r="B8" s="39" t="s">
        <v>131</v>
      </c>
      <c r="C8" s="35" t="str">
        <f>IFERROR(VLOOKUP(A8,'Species names'!$B$2:$D$32,3,FALSE),"-")</f>
        <v>gorGorGor</v>
      </c>
      <c r="D8" s="39" t="s">
        <v>447</v>
      </c>
      <c r="E8" s="39" t="str">
        <f>IFERROR(VLOOKUP(B8,'Ensembl sorted'!$F$108:$H$116,3,FALSE),"-")</f>
        <v>-</v>
      </c>
      <c r="F8" s="39" t="str">
        <f>IFERROR(VLOOKUP(C8,Duplication!$B$62:$E$97,4,FALSE),"-")</f>
        <v>ortholog one2one</v>
      </c>
      <c r="G8">
        <f t="shared" si="0"/>
        <v>2</v>
      </c>
    </row>
    <row r="9" spans="1:7" x14ac:dyDescent="0.25">
      <c r="A9" s="38" t="s">
        <v>397</v>
      </c>
      <c r="B9" s="39" t="s">
        <v>141</v>
      </c>
      <c r="C9" s="35" t="str">
        <f>IFERROR(VLOOKUP(A9,'Species names'!$B$2:$D$32,3,FALSE),"-")</f>
        <v>macFas</v>
      </c>
      <c r="D9" s="39" t="s">
        <v>451</v>
      </c>
      <c r="E9" s="39" t="str">
        <f>IFERROR(VLOOKUP(B9,'Ensembl sorted'!$F$108:$H$116,3,FALSE),"-")</f>
        <v>-</v>
      </c>
      <c r="F9" s="39" t="str">
        <f>IFERROR(VLOOKUP(C9,Duplication!$B$62:$E$97,4,FALSE),"-")</f>
        <v>ortholog one2many</v>
      </c>
      <c r="G9">
        <f t="shared" si="0"/>
        <v>2</v>
      </c>
    </row>
    <row r="10" spans="1:7" x14ac:dyDescent="0.25">
      <c r="A10" s="38" t="s">
        <v>382</v>
      </c>
      <c r="B10" s="39" t="s">
        <v>262</v>
      </c>
      <c r="C10" s="35" t="str">
        <f>IFERROR(VLOOKUP(A10,'Species names'!$B$2:$D$32,3,FALSE),"-")</f>
        <v>panPan</v>
      </c>
      <c r="D10" s="39" t="s">
        <v>447</v>
      </c>
      <c r="E10" s="39" t="str">
        <f>IFERROR(VLOOKUP(B10,'Ensembl sorted'!$F$108:$H$116,3,FALSE),"-")</f>
        <v>-</v>
      </c>
      <c r="F10" s="39" t="str">
        <f>IFERROR(VLOOKUP(C10,Duplication!$B$62:$E$97,4,FALSE),"-")</f>
        <v>ortholog one2one</v>
      </c>
      <c r="G10">
        <f t="shared" si="0"/>
        <v>2</v>
      </c>
    </row>
    <row r="11" spans="1:7" x14ac:dyDescent="0.25">
      <c r="A11" s="38" t="s">
        <v>380</v>
      </c>
      <c r="B11" s="39" t="s">
        <v>298</v>
      </c>
      <c r="C11" s="35" t="str">
        <f>IFERROR(VLOOKUP(A11,'Species names'!$B$2:$D$32,3,FALSE),"-")</f>
        <v>panTro</v>
      </c>
      <c r="D11" s="39" t="s">
        <v>447</v>
      </c>
      <c r="E11" s="39" t="str">
        <f>IFERROR(VLOOKUP(B11,'Ensembl sorted'!$F$108:$H$116,3,FALSE),"-")</f>
        <v>-</v>
      </c>
      <c r="F11" s="39" t="str">
        <f>IFERROR(VLOOKUP(C11,Duplication!$B$62:$E$97,4,FALSE),"-")</f>
        <v>ortholog one2one</v>
      </c>
      <c r="G11">
        <f t="shared" si="0"/>
        <v>2</v>
      </c>
    </row>
    <row r="12" spans="1:7" x14ac:dyDescent="0.25">
      <c r="A12" s="38" t="s">
        <v>401</v>
      </c>
      <c r="B12" s="39" t="s">
        <v>242</v>
      </c>
      <c r="C12" s="35" t="str">
        <f>IFERROR(VLOOKUP(A12,'Species names'!$B$2:$D$32,3,FALSE),"-")</f>
        <v>papAnu</v>
      </c>
      <c r="D12" s="39" t="s">
        <v>451</v>
      </c>
      <c r="E12" s="39" t="str">
        <f>IFERROR(VLOOKUP(B12,'Ensembl sorted'!$F$108:$H$116,3,FALSE),"-")</f>
        <v>-</v>
      </c>
      <c r="F12" s="39" t="str">
        <f>IFERROR(VLOOKUP(C12,Duplication!$B$62:$E$97,4,FALSE),"-")</f>
        <v>ortholog one2one</v>
      </c>
      <c r="G12">
        <f t="shared" si="0"/>
        <v>2</v>
      </c>
    </row>
    <row r="13" spans="1:7" x14ac:dyDescent="0.25">
      <c r="A13" s="38" t="s">
        <v>392</v>
      </c>
      <c r="B13" s="39" t="s">
        <v>285</v>
      </c>
      <c r="C13" s="35" t="str">
        <f>IFERROR(VLOOKUP(A13,'Species names'!$B$2:$D$32,3,FALSE),"-")</f>
        <v>pilTep</v>
      </c>
      <c r="D13" s="39" t="s">
        <v>451</v>
      </c>
      <c r="E13" s="39" t="str">
        <f>IFERROR(VLOOKUP(B13,'Ensembl sorted'!$F$108:$H$116,3,FALSE),"-")</f>
        <v>-</v>
      </c>
      <c r="F13" s="39" t="str">
        <f>IFERROR(VLOOKUP(C13,Duplication!$B$62:$E$97,4,FALSE),"-")</f>
        <v>ortholog one2one</v>
      </c>
      <c r="G13">
        <f t="shared" si="0"/>
        <v>2</v>
      </c>
    </row>
    <row r="14" spans="1:7" x14ac:dyDescent="0.25">
      <c r="A14" s="38" t="s">
        <v>376</v>
      </c>
      <c r="B14" s="39" t="s">
        <v>238</v>
      </c>
      <c r="C14" s="35" t="str">
        <f>IFERROR(VLOOKUP(A14,'Species names'!$B$2:$D$32,3,FALSE),"-")</f>
        <v>ponAbe</v>
      </c>
      <c r="D14" s="39" t="s">
        <v>447</v>
      </c>
      <c r="E14" s="39" t="str">
        <f>IFERROR(VLOOKUP(B14,'Ensembl sorted'!$F$108:$H$116,3,FALSE),"-")</f>
        <v>-</v>
      </c>
      <c r="F14" s="39" t="str">
        <f>IFERROR(VLOOKUP(C14,Duplication!$B$62:$E$97,4,FALSE),"-")</f>
        <v>ortholog one2one</v>
      </c>
      <c r="G14">
        <f t="shared" si="0"/>
        <v>2</v>
      </c>
    </row>
    <row r="15" spans="1:7" x14ac:dyDescent="0.25">
      <c r="A15" s="38" t="s">
        <v>390</v>
      </c>
      <c r="B15" s="39" t="s">
        <v>324</v>
      </c>
      <c r="C15" s="35" t="str">
        <f>IFERROR(VLOOKUP(A15,'Species names'!$B$2:$D$32,3,FALSE),"-")</f>
        <v>rhiRox</v>
      </c>
      <c r="D15" s="39" t="s">
        <v>451</v>
      </c>
      <c r="E15" s="39" t="str">
        <f>IFERROR(VLOOKUP(B15,'Ensembl sorted'!$F$108:$H$116,3,FALSE),"-")</f>
        <v>-</v>
      </c>
      <c r="F15" s="39" t="str">
        <f>IFERROR(VLOOKUP(C15,Duplication!$B$62:$E$97,4,FALSE),"-")</f>
        <v>ortholog one2one</v>
      </c>
      <c r="G15">
        <f t="shared" si="0"/>
        <v>2</v>
      </c>
    </row>
    <row r="16" spans="1:7" x14ac:dyDescent="0.25">
      <c r="A16" s="38" t="s">
        <v>629</v>
      </c>
      <c r="B16" s="39"/>
      <c r="C16" s="35" t="str">
        <f>IFERROR(VLOOKUP(A16,'Species names'!$B$2:$D$32,3,FALSE),"-")</f>
        <v>traFra</v>
      </c>
      <c r="D16" s="39" t="s">
        <v>451</v>
      </c>
      <c r="E16" s="39" t="str">
        <f>IFERROR(VLOOKUP(B16,'Ensembl sorted'!$F$108:$H$116,3,FALSE),"-")</f>
        <v>-</v>
      </c>
      <c r="F16" s="39" t="str">
        <f>IFERROR(VLOOKUP(C16,Duplication!$B$62:$E$97,4,FALSE),"-")</f>
        <v>ortholog one2one</v>
      </c>
      <c r="G16">
        <f t="shared" si="0"/>
        <v>2</v>
      </c>
    </row>
    <row r="17" spans="7:7" x14ac:dyDescent="0.25">
      <c r="G17">
        <f>COUNTIF(G2:G16,"&lt;2")/COUNTIF(G2:G16,"&lt;&gt;2")</f>
        <v>1</v>
      </c>
    </row>
  </sheetData>
  <autoFilter ref="A1:G1" xr:uid="{0FC5AFDB-D82D-4316-9177-AEB8591A2BD6}">
    <sortState xmlns:xlrd2="http://schemas.microsoft.com/office/spreadsheetml/2017/richdata2" ref="A2:G16">
      <sortCondition ref="G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4EAE-377F-4823-9064-CA24B7C75520}">
  <dimension ref="A1:G25"/>
  <sheetViews>
    <sheetView tabSelected="1" topLeftCell="A2" workbookViewId="0">
      <selection activeCell="G26" sqref="G26"/>
    </sheetView>
  </sheetViews>
  <sheetFormatPr defaultRowHeight="15.75" x14ac:dyDescent="0.25"/>
  <cols>
    <col min="1" max="1" width="24.125" customWidth="1"/>
    <col min="4" max="4" width="18.875" customWidth="1"/>
    <col min="5" max="6" width="15.75" customWidth="1"/>
  </cols>
  <sheetData>
    <row r="1" spans="1:7" ht="47.25" x14ac:dyDescent="0.25">
      <c r="A1" s="47" t="s">
        <v>413</v>
      </c>
      <c r="B1" s="47" t="s">
        <v>412</v>
      </c>
      <c r="C1" s="47" t="s">
        <v>415</v>
      </c>
      <c r="D1" s="47" t="s">
        <v>626</v>
      </c>
      <c r="E1" s="47" t="s">
        <v>591</v>
      </c>
      <c r="F1" s="47" t="s">
        <v>592</v>
      </c>
      <c r="G1" s="33" t="s">
        <v>593</v>
      </c>
    </row>
    <row r="2" spans="1:7" x14ac:dyDescent="0.25">
      <c r="A2" s="34" t="s">
        <v>409</v>
      </c>
      <c r="B2" s="35" t="s">
        <v>124</v>
      </c>
      <c r="C2" s="35" t="str">
        <f>IFERROR(VLOOKUP(A2,'Species names'!$B$2:$D$32,3,FALSE),"-")</f>
        <v>chlSab</v>
      </c>
      <c r="D2" s="35" t="s">
        <v>451</v>
      </c>
      <c r="E2" s="35" t="str">
        <f>IFERROR(VLOOKUP(B2,'Ensembl sorted'!$F$117:$H$127,3,FALSE),"-")</f>
        <v>ortholog one2one</v>
      </c>
      <c r="F2" s="35" t="str">
        <f>IFERROR(VLOOKUP(C2,'All Orthologs'!$B$146:$E$173,4,FALSE),"-")</f>
        <v>ortholog one2one</v>
      </c>
      <c r="G2">
        <f t="shared" ref="G2:G24" si="0">IF(E2=F2,1,IF(E2="-",2,IF(F2="-",3,4)))</f>
        <v>1</v>
      </c>
    </row>
    <row r="3" spans="1:7" x14ac:dyDescent="0.25">
      <c r="A3" s="34" t="s">
        <v>395</v>
      </c>
      <c r="B3" s="35" t="s">
        <v>161</v>
      </c>
      <c r="C3" s="35" t="str">
        <f>IFERROR(VLOOKUP(A3,'Species names'!$B$2:$D$32,3,FALSE),"-")</f>
        <v>macMul</v>
      </c>
      <c r="D3" s="35" t="s">
        <v>451</v>
      </c>
      <c r="E3" s="35" t="str">
        <f>IFERROR(VLOOKUP(B3,'Ensembl sorted'!$F$117:$H$127,3,FALSE),"-")</f>
        <v>ortholog one2one</v>
      </c>
      <c r="F3" s="35" t="str">
        <f>IFERROR(VLOOKUP(C3,'All Orthologs'!$B$146:$E$173,4,FALSE),"-")</f>
        <v>ortholog one2one</v>
      </c>
      <c r="G3">
        <f t="shared" si="0"/>
        <v>1</v>
      </c>
    </row>
    <row r="4" spans="1:7" x14ac:dyDescent="0.25">
      <c r="A4" s="36" t="s">
        <v>358</v>
      </c>
      <c r="B4" s="37" t="s">
        <v>223</v>
      </c>
      <c r="C4" s="35" t="str">
        <f>IFERROR(VLOOKUP(A4,'Species names'!$B$2:$D$32,3,FALSE),"-")</f>
        <v>otoGar</v>
      </c>
      <c r="D4" s="37" t="s">
        <v>449</v>
      </c>
      <c r="E4" s="35" t="str">
        <f>IFERROR(VLOOKUP(B4,'Ensembl sorted'!$F$117:$H$127,3,FALSE),"-")</f>
        <v>ortholog one2one</v>
      </c>
      <c r="F4" s="35" t="str">
        <f>IFERROR(VLOOKUP(C4,'All Orthologs'!$B$146:$E$173,4,FALSE),"-")</f>
        <v>ortholog one2one</v>
      </c>
      <c r="G4">
        <f t="shared" si="0"/>
        <v>1</v>
      </c>
    </row>
    <row r="5" spans="1:7" x14ac:dyDescent="0.25">
      <c r="A5" s="34" t="s">
        <v>376</v>
      </c>
      <c r="B5" s="35" t="s">
        <v>238</v>
      </c>
      <c r="C5" s="35" t="str">
        <f>IFERROR(VLOOKUP(A5,'Species names'!$B$2:$D$32,3,FALSE),"-")</f>
        <v>ponAbe</v>
      </c>
      <c r="D5" s="35" t="s">
        <v>447</v>
      </c>
      <c r="E5" s="35" t="str">
        <f>IFERROR(VLOOKUP(B5,'Ensembl sorted'!$F$117:$H$127,3,FALSE),"-")</f>
        <v>ortholog one2one</v>
      </c>
      <c r="F5" s="35" t="str">
        <f>IFERROR(VLOOKUP(C5,'All Orthologs'!$B$146:$E$173,4,FALSE),"-")</f>
        <v>ortholog one2one</v>
      </c>
      <c r="G5">
        <f t="shared" si="0"/>
        <v>1</v>
      </c>
    </row>
    <row r="6" spans="1:7" x14ac:dyDescent="0.25">
      <c r="A6" s="38" t="s">
        <v>374</v>
      </c>
      <c r="B6" s="39" t="s">
        <v>69</v>
      </c>
      <c r="C6" s="39" t="str">
        <f>IFERROR(VLOOKUP(A6,'Species names'!$B$2:$D$32,3,FALSE),"-")</f>
        <v>aotNan</v>
      </c>
      <c r="D6" s="39" t="s">
        <v>448</v>
      </c>
      <c r="E6" s="39" t="str">
        <f>IFERROR(VLOOKUP(B6,'Ensembl sorted'!$F$117:$H$127,3,FALSE),"-")</f>
        <v>-</v>
      </c>
      <c r="F6" s="39" t="str">
        <f>IFERROR(VLOOKUP(C6,'All Orthologs'!$B$146:$E$173,4,FALSE),"-")</f>
        <v>ortholog one2one</v>
      </c>
      <c r="G6">
        <f t="shared" si="0"/>
        <v>2</v>
      </c>
    </row>
    <row r="7" spans="1:7" x14ac:dyDescent="0.25">
      <c r="A7" s="38" t="s">
        <v>372</v>
      </c>
      <c r="B7" s="39" t="s">
        <v>108</v>
      </c>
      <c r="C7" s="39" t="str">
        <f>IFERROR(VLOOKUP(A7,'Species names'!$B$2:$D$32,3,FALSE),"-")</f>
        <v>calJac</v>
      </c>
      <c r="D7" s="39" t="s">
        <v>448</v>
      </c>
      <c r="E7" s="39" t="str">
        <f>IFERROR(VLOOKUP(B7,'Ensembl sorted'!$F$117:$H$127,3,FALSE),"-")</f>
        <v>-</v>
      </c>
      <c r="F7" s="39" t="str">
        <f>IFERROR(VLOOKUP(C7,'All Orthologs'!$B$146:$E$173,4,FALSE),"-")</f>
        <v>ortholog one2one</v>
      </c>
      <c r="G7">
        <f t="shared" si="0"/>
        <v>2</v>
      </c>
    </row>
    <row r="8" spans="1:7" x14ac:dyDescent="0.25">
      <c r="A8" s="38" t="s">
        <v>450</v>
      </c>
      <c r="B8" s="39" t="s">
        <v>78</v>
      </c>
      <c r="C8" s="39" t="str">
        <f>IFERROR(VLOOKUP(A8,'Species names'!$B$2:$D$32,3,FALSE),"-")</f>
        <v>colAngPal</v>
      </c>
      <c r="D8" s="39" t="s">
        <v>451</v>
      </c>
      <c r="E8" s="39" t="str">
        <f>IFERROR(VLOOKUP(B8,'Ensembl sorted'!$F$117:$H$127,3,FALSE),"-")</f>
        <v>-</v>
      </c>
      <c r="F8" s="39" t="str">
        <f>IFERROR(VLOOKUP(C8,'All Orthologs'!$B$146:$E$173,4,FALSE),"-")</f>
        <v>ortholog one2one</v>
      </c>
      <c r="G8">
        <f t="shared" si="0"/>
        <v>2</v>
      </c>
    </row>
    <row r="9" spans="1:7" x14ac:dyDescent="0.25">
      <c r="A9" s="38" t="s">
        <v>378</v>
      </c>
      <c r="B9" s="39" t="s">
        <v>131</v>
      </c>
      <c r="C9" s="39" t="str">
        <f>IFERROR(VLOOKUP(A9,'Species names'!$B$2:$D$32,3,FALSE),"-")</f>
        <v>gorGorGor</v>
      </c>
      <c r="D9" s="39" t="s">
        <v>447</v>
      </c>
      <c r="E9" s="39" t="str">
        <f>IFERROR(VLOOKUP(B9,'Ensembl sorted'!$F$117:$H$127,3,FALSE),"-")</f>
        <v>-</v>
      </c>
      <c r="F9" s="39" t="str">
        <f>IFERROR(VLOOKUP(C9,'All Orthologs'!$B$146:$E$173,4,FALSE),"-")</f>
        <v>ortholog one2one</v>
      </c>
      <c r="G9">
        <f t="shared" si="0"/>
        <v>2</v>
      </c>
    </row>
    <row r="10" spans="1:7" x14ac:dyDescent="0.25">
      <c r="A10" s="38" t="s">
        <v>397</v>
      </c>
      <c r="B10" s="39" t="s">
        <v>141</v>
      </c>
      <c r="C10" s="39" t="str">
        <f>IFERROR(VLOOKUP(A10,'Species names'!$B$2:$D$32,3,FALSE),"-")</f>
        <v>macFas</v>
      </c>
      <c r="D10" s="39" t="s">
        <v>451</v>
      </c>
      <c r="E10" s="39" t="str">
        <f>IFERROR(VLOOKUP(B10,'Ensembl sorted'!$F$117:$H$127,3,FALSE),"-")</f>
        <v>-</v>
      </c>
      <c r="F10" s="39" t="str">
        <f>IFERROR(VLOOKUP(C10,'All Orthologs'!$B$146:$E$173,4,FALSE),"-")</f>
        <v>ortholog one2one</v>
      </c>
      <c r="G10">
        <f t="shared" si="0"/>
        <v>2</v>
      </c>
    </row>
    <row r="11" spans="1:7" x14ac:dyDescent="0.25">
      <c r="A11" s="38" t="s">
        <v>399</v>
      </c>
      <c r="B11" s="39" t="s">
        <v>200</v>
      </c>
      <c r="C11" s="39" t="str">
        <f>IFERROR(VLOOKUP(A11,'Species names'!$B$2:$D$32,3,FALSE),"-")</f>
        <v>macNem</v>
      </c>
      <c r="D11" s="39" t="s">
        <v>451</v>
      </c>
      <c r="E11" s="39" t="str">
        <f>IFERROR(VLOOKUP(B11,'Ensembl sorted'!$F$117:$H$127,3,FALSE),"-")</f>
        <v>-</v>
      </c>
      <c r="F11" s="39" t="str">
        <f>IFERROR(VLOOKUP(C11,'All Orthologs'!$B$146:$E$173,4,FALSE),"-")</f>
        <v>ortholog one2one</v>
      </c>
      <c r="G11">
        <f t="shared" si="0"/>
        <v>2</v>
      </c>
    </row>
    <row r="12" spans="1:7" x14ac:dyDescent="0.25">
      <c r="A12" s="38" t="s">
        <v>405</v>
      </c>
      <c r="B12" s="39" t="s">
        <v>151</v>
      </c>
      <c r="C12" s="39" t="str">
        <f>IFERROR(VLOOKUP(A12,'Species names'!$B$2:$D$32,3,FALSE),"-")</f>
        <v>manLeu</v>
      </c>
      <c r="D12" s="39" t="s">
        <v>451</v>
      </c>
      <c r="E12" s="39" t="str">
        <f>IFERROR(VLOOKUP(B12,'Ensembl sorted'!$F$117:$H$127,3,FALSE),"-")</f>
        <v>-</v>
      </c>
      <c r="F12" s="39" t="str">
        <f>IFERROR(VLOOKUP(C12,'All Orthologs'!$B$146:$E$173,4,FALSE),"-")</f>
        <v>ortholog one2one</v>
      </c>
      <c r="G12">
        <f t="shared" si="0"/>
        <v>2</v>
      </c>
    </row>
    <row r="13" spans="1:7" x14ac:dyDescent="0.25">
      <c r="A13" s="40" t="s">
        <v>364</v>
      </c>
      <c r="B13" s="41" t="s">
        <v>190</v>
      </c>
      <c r="C13" s="39" t="str">
        <f>IFERROR(VLOOKUP(A13,'Species names'!$B$2:$D$32,3,FALSE),"-")</f>
        <v>micMur</v>
      </c>
      <c r="D13" s="41" t="s">
        <v>449</v>
      </c>
      <c r="E13" s="39" t="str">
        <f>IFERROR(VLOOKUP(B13,'Ensembl sorted'!$F$117:$H$127,3,FALSE),"-")</f>
        <v>-</v>
      </c>
      <c r="F13" s="39" t="str">
        <f>IFERROR(VLOOKUP(C13,'All Orthologs'!$B$146:$E$173,4,FALSE),"-")</f>
        <v>ortholog one2one</v>
      </c>
      <c r="G13">
        <f t="shared" si="0"/>
        <v>2</v>
      </c>
    </row>
    <row r="14" spans="1:7" x14ac:dyDescent="0.25">
      <c r="A14" s="38" t="s">
        <v>386</v>
      </c>
      <c r="B14" s="39" t="s">
        <v>213</v>
      </c>
      <c r="C14" s="39" t="str">
        <f>IFERROR(VLOOKUP(A14,'Species names'!$B$2:$D$32,3,FALSE),"-")</f>
        <v>nomLeu</v>
      </c>
      <c r="D14" s="39" t="s">
        <v>447</v>
      </c>
      <c r="E14" s="39" t="str">
        <f>IFERROR(VLOOKUP(B14,'Ensembl sorted'!$F$117:$H$127,3,FALSE),"-")</f>
        <v>-</v>
      </c>
      <c r="F14" s="39" t="str">
        <f>IFERROR(VLOOKUP(C14,'All Orthologs'!$B$146:$E$173,4,FALSE),"-")</f>
        <v>ortholog one2one</v>
      </c>
      <c r="G14">
        <f t="shared" si="0"/>
        <v>2</v>
      </c>
    </row>
    <row r="15" spans="1:7" x14ac:dyDescent="0.25">
      <c r="A15" s="38" t="s">
        <v>382</v>
      </c>
      <c r="B15" s="39" t="s">
        <v>262</v>
      </c>
      <c r="C15" s="39" t="str">
        <f>IFERROR(VLOOKUP(A15,'Species names'!$B$2:$D$32,3,FALSE),"-")</f>
        <v>panPan</v>
      </c>
      <c r="D15" s="39" t="s">
        <v>447</v>
      </c>
      <c r="E15" s="39" t="str">
        <f>IFERROR(VLOOKUP(B15,'Ensembl sorted'!$F$117:$H$127,3,FALSE),"-")</f>
        <v>-</v>
      </c>
      <c r="F15" s="39" t="str">
        <f>IFERROR(VLOOKUP(C15,'All Orthologs'!$B$146:$E$173,4,FALSE),"-")</f>
        <v>ortholog one2one</v>
      </c>
      <c r="G15">
        <f t="shared" si="0"/>
        <v>2</v>
      </c>
    </row>
    <row r="16" spans="1:7" x14ac:dyDescent="0.25">
      <c r="A16" s="38" t="s">
        <v>380</v>
      </c>
      <c r="B16" s="39" t="s">
        <v>298</v>
      </c>
      <c r="C16" s="39" t="str">
        <f>IFERROR(VLOOKUP(A16,'Species names'!$B$2:$D$32,3,FALSE),"-")</f>
        <v>panTro</v>
      </c>
      <c r="D16" s="39" t="s">
        <v>447</v>
      </c>
      <c r="E16" s="39" t="str">
        <f>IFERROR(VLOOKUP(B16,'Ensembl sorted'!$F$117:$H$127,3,FALSE),"-")</f>
        <v>-</v>
      </c>
      <c r="F16" s="39" t="str">
        <f>IFERROR(VLOOKUP(C16,'All Orthologs'!$B$146:$E$173,4,FALSE),"-")</f>
        <v>ortholog one2one</v>
      </c>
      <c r="G16">
        <f t="shared" si="0"/>
        <v>2</v>
      </c>
    </row>
    <row r="17" spans="1:7" x14ac:dyDescent="0.25">
      <c r="A17" s="38" t="s">
        <v>401</v>
      </c>
      <c r="B17" s="39" t="s">
        <v>242</v>
      </c>
      <c r="C17" s="39" t="str">
        <f>IFERROR(VLOOKUP(A17,'Species names'!$B$2:$D$32,3,FALSE),"-")</f>
        <v>papAnu</v>
      </c>
      <c r="D17" s="39" t="s">
        <v>451</v>
      </c>
      <c r="E17" s="39" t="str">
        <f>IFERROR(VLOOKUP(B17,'Ensembl sorted'!$F$117:$H$127,3,FALSE),"-")</f>
        <v>-</v>
      </c>
      <c r="F17" s="39" t="str">
        <f>IFERROR(VLOOKUP(C17,'All Orthologs'!$B$146:$E$173,4,FALSE),"-")</f>
        <v>ortholog one2one</v>
      </c>
      <c r="G17">
        <f t="shared" si="0"/>
        <v>2</v>
      </c>
    </row>
    <row r="18" spans="1:7" x14ac:dyDescent="0.25">
      <c r="A18" s="38" t="s">
        <v>392</v>
      </c>
      <c r="B18" s="39" t="s">
        <v>285</v>
      </c>
      <c r="C18" s="39" t="str">
        <f>IFERROR(VLOOKUP(A18,'Species names'!$B$2:$D$32,3,FALSE),"-")</f>
        <v>pilTep</v>
      </c>
      <c r="D18" s="39" t="s">
        <v>451</v>
      </c>
      <c r="E18" s="39" t="str">
        <f>IFERROR(VLOOKUP(B18,'Ensembl sorted'!$F$117:$H$127,3,FALSE),"-")</f>
        <v>-</v>
      </c>
      <c r="F18" s="39" t="str">
        <f>IFERROR(VLOOKUP(C18,'All Orthologs'!$B$146:$E$173,4,FALSE),"-")</f>
        <v>ortholog one2one</v>
      </c>
      <c r="G18">
        <f t="shared" si="0"/>
        <v>2</v>
      </c>
    </row>
    <row r="19" spans="1:7" x14ac:dyDescent="0.25">
      <c r="A19" s="38" t="s">
        <v>388</v>
      </c>
      <c r="B19" s="39" t="s">
        <v>311</v>
      </c>
      <c r="C19" s="39" t="str">
        <f>IFERROR(VLOOKUP(A19,'Species names'!$B$2:$D$32,3,FALSE),"-")</f>
        <v>rhiBie</v>
      </c>
      <c r="D19" s="39" t="s">
        <v>451</v>
      </c>
      <c r="E19" s="39" t="str">
        <f>IFERROR(VLOOKUP(B19,'Ensembl sorted'!$F$117:$H$127,3,FALSE),"-")</f>
        <v>-</v>
      </c>
      <c r="F19" s="39" t="str">
        <f>IFERROR(VLOOKUP(C19,'All Orthologs'!$B$146:$E$173,4,FALSE),"-")</f>
        <v>ortholog one2one</v>
      </c>
      <c r="G19">
        <f t="shared" si="0"/>
        <v>2</v>
      </c>
    </row>
    <row r="20" spans="1:7" x14ac:dyDescent="0.25">
      <c r="A20" s="38" t="s">
        <v>390</v>
      </c>
      <c r="B20" s="39" t="s">
        <v>324</v>
      </c>
      <c r="C20" s="39" t="str">
        <f>IFERROR(VLOOKUP(A20,'Species names'!$B$2:$D$32,3,FALSE),"-")</f>
        <v>rhiRox</v>
      </c>
      <c r="D20" s="39" t="s">
        <v>451</v>
      </c>
      <c r="E20" s="39" t="str">
        <f>IFERROR(VLOOKUP(B20,'Ensembl sorted'!$F$117:$H$127,3,FALSE),"-")</f>
        <v>-</v>
      </c>
      <c r="F20" s="39" t="str">
        <f>IFERROR(VLOOKUP(C20,'All Orthologs'!$B$146:$E$173,4,FALSE),"-")</f>
        <v>ortholog one2one</v>
      </c>
      <c r="G20">
        <f t="shared" si="0"/>
        <v>2</v>
      </c>
    </row>
    <row r="21" spans="1:7" x14ac:dyDescent="0.25">
      <c r="A21" s="38" t="s">
        <v>368</v>
      </c>
      <c r="B21" s="39" t="s">
        <v>334</v>
      </c>
      <c r="C21" s="39" t="str">
        <f>IFERROR(VLOOKUP(A21,'Species names'!$B$2:$D$32,3,FALSE),"-")</f>
        <v>saiBolBol</v>
      </c>
      <c r="D21" s="39" t="s">
        <v>448</v>
      </c>
      <c r="E21" s="39" t="str">
        <f>IFERROR(VLOOKUP(B21,'Ensembl sorted'!$F$117:$H$127,3,FALSE),"-")</f>
        <v>-</v>
      </c>
      <c r="F21" s="39" t="str">
        <f>IFERROR(VLOOKUP(C21,'All Orthologs'!$B$146:$E$173,4,FALSE),"-")</f>
        <v>ortholog one2one</v>
      </c>
      <c r="G21">
        <f t="shared" si="0"/>
        <v>2</v>
      </c>
    </row>
    <row r="22" spans="1:7" x14ac:dyDescent="0.25">
      <c r="A22" s="40" t="s">
        <v>366</v>
      </c>
      <c r="B22" s="41" t="s">
        <v>356</v>
      </c>
      <c r="C22" s="39" t="str">
        <f>IFERROR(VLOOKUP(A22,'Species names'!$B$2:$D$32,3,FALSE),"-")</f>
        <v>carSyr</v>
      </c>
      <c r="D22" s="41" t="s">
        <v>449</v>
      </c>
      <c r="E22" s="39" t="str">
        <f>IFERROR(VLOOKUP(B22,'Ensembl sorted'!$F$117:$H$127,3,FALSE),"-")</f>
        <v>-</v>
      </c>
      <c r="F22" s="39" t="str">
        <f>IFERROR(VLOOKUP(C22,'All Orthologs'!$B$146:$E$173,4,FALSE),"-")</f>
        <v>ortholog one2one</v>
      </c>
      <c r="G22">
        <f t="shared" si="0"/>
        <v>2</v>
      </c>
    </row>
    <row r="23" spans="1:7" x14ac:dyDescent="0.25">
      <c r="A23" s="38" t="s">
        <v>403</v>
      </c>
      <c r="B23" s="39" t="s">
        <v>341</v>
      </c>
      <c r="C23" s="39" t="str">
        <f>IFERROR(VLOOKUP(A23,'Species names'!$B$2:$D$32,3,FALSE),"-")</f>
        <v>theGel</v>
      </c>
      <c r="D23" s="39" t="s">
        <v>451</v>
      </c>
      <c r="E23" s="39" t="str">
        <f>IFERROR(VLOOKUP(B23,'Ensembl sorted'!$F$117:$H$127,3,FALSE),"-")</f>
        <v>-</v>
      </c>
      <c r="F23" s="39" t="str">
        <f>IFERROR(VLOOKUP(C23,'All Orthologs'!$B$146:$E$173,4,FALSE),"-")</f>
        <v>ortholog one2one</v>
      </c>
      <c r="G23">
        <f t="shared" si="0"/>
        <v>2</v>
      </c>
    </row>
    <row r="24" spans="1:7" x14ac:dyDescent="0.25">
      <c r="A24" s="38" t="s">
        <v>629</v>
      </c>
      <c r="B24" s="39"/>
      <c r="C24" s="39" t="str">
        <f>IFERROR(VLOOKUP(A24,'Species names'!$B$2:$D$32,3,FALSE),"-")</f>
        <v>traFra</v>
      </c>
      <c r="D24" s="39" t="s">
        <v>451</v>
      </c>
      <c r="E24" s="39" t="str">
        <f>IFERROR(VLOOKUP(B24,'Ensembl sorted'!$F$117:$H$127,3,FALSE),"-")</f>
        <v>-</v>
      </c>
      <c r="F24" s="39" t="str">
        <f>IFERROR(VLOOKUP(C24,'All Orthologs'!$B$146:$E$173,4,FALSE),"-")</f>
        <v>ortholog one2one</v>
      </c>
      <c r="G24">
        <f t="shared" si="0"/>
        <v>2</v>
      </c>
    </row>
    <row r="25" spans="1:7" x14ac:dyDescent="0.25">
      <c r="G25">
        <f>COUNTIF(G2:G24,"&lt;2")/COUNTIF(G2:G24,"&lt;&gt;2")</f>
        <v>1</v>
      </c>
    </row>
  </sheetData>
  <autoFilter ref="A1:G1" xr:uid="{49D94EAE-377F-4823-9064-CA24B7C75520}">
    <sortState xmlns:xlrd2="http://schemas.microsoft.com/office/spreadsheetml/2017/richdata2" ref="A2:G25">
      <sortCondition ref="G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C6F7E-2D92-4EA9-87BC-557DA7B34764}">
  <dimension ref="A1:I127"/>
  <sheetViews>
    <sheetView workbookViewId="0">
      <selection activeCell="I125" sqref="A121:I125"/>
    </sheetView>
  </sheetViews>
  <sheetFormatPr defaultRowHeight="15.75" x14ac:dyDescent="0.25"/>
  <cols>
    <col min="5" max="5" width="14.875" customWidth="1"/>
    <col min="7" max="7" width="20.5" customWidth="1"/>
    <col min="8" max="8" width="17.25" customWidth="1"/>
  </cols>
  <sheetData>
    <row r="1" spans="1:9" x14ac:dyDescent="0.25">
      <c r="A1" t="s">
        <v>0</v>
      </c>
      <c r="B1" s="4" t="s">
        <v>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s="7" t="s">
        <v>445</v>
      </c>
    </row>
    <row r="2" spans="1:9" x14ac:dyDescent="0.25">
      <c r="A2" s="1" t="s">
        <v>36</v>
      </c>
      <c r="B2" s="17" t="s">
        <v>38</v>
      </c>
      <c r="C2" s="1" t="s">
        <v>40</v>
      </c>
      <c r="D2" s="1">
        <v>1420</v>
      </c>
      <c r="E2" s="1" t="s">
        <v>16</v>
      </c>
      <c r="F2" s="1" t="s">
        <v>17</v>
      </c>
      <c r="G2" s="1" t="s">
        <v>18</v>
      </c>
      <c r="H2" s="1" t="s">
        <v>18</v>
      </c>
      <c r="I2" s="21" t="str">
        <f>VLOOKUP(F2,'Species names'!$C$1:$D$32,2,FALSE)</f>
        <v>homSap</v>
      </c>
    </row>
    <row r="3" spans="1:9" x14ac:dyDescent="0.25">
      <c r="A3" s="1" t="s">
        <v>36</v>
      </c>
      <c r="B3" s="17" t="s">
        <v>38</v>
      </c>
      <c r="C3" s="1" t="s">
        <v>56</v>
      </c>
      <c r="D3" s="1">
        <v>2026</v>
      </c>
      <c r="E3" s="1" t="s">
        <v>16</v>
      </c>
      <c r="F3" s="1" t="s">
        <v>17</v>
      </c>
      <c r="G3" s="1" t="s">
        <v>18</v>
      </c>
      <c r="H3" s="1" t="s">
        <v>18</v>
      </c>
      <c r="I3" s="21" t="str">
        <f>VLOOKUP(F3,'Species names'!$C$1:$D$32,2,FALSE)</f>
        <v>homSap</v>
      </c>
    </row>
    <row r="4" spans="1:9" x14ac:dyDescent="0.25">
      <c r="A4" s="1" t="s">
        <v>36</v>
      </c>
      <c r="B4" s="17" t="s">
        <v>38</v>
      </c>
      <c r="C4" s="1" t="s">
        <v>77</v>
      </c>
      <c r="D4" s="1">
        <v>621</v>
      </c>
      <c r="E4" s="1" t="s">
        <v>16</v>
      </c>
      <c r="F4" s="1" t="s">
        <v>78</v>
      </c>
      <c r="G4" s="1" t="s">
        <v>79</v>
      </c>
      <c r="H4" s="1" t="s">
        <v>604</v>
      </c>
      <c r="I4" s="21" t="str">
        <f>VLOOKUP(F4,'Species names'!$C$1:$D$32,2,FALSE)</f>
        <v>colAngPal</v>
      </c>
    </row>
    <row r="5" spans="1:9" x14ac:dyDescent="0.25">
      <c r="A5" s="1" t="s">
        <v>36</v>
      </c>
      <c r="B5" s="17" t="s">
        <v>38</v>
      </c>
      <c r="C5" s="1" t="s">
        <v>84</v>
      </c>
      <c r="D5" s="1">
        <v>621</v>
      </c>
      <c r="E5" s="1" t="s">
        <v>16</v>
      </c>
      <c r="F5" s="1" t="s">
        <v>85</v>
      </c>
      <c r="G5" s="1" t="s">
        <v>86</v>
      </c>
      <c r="H5" s="1" t="s">
        <v>604</v>
      </c>
      <c r="I5" s="21">
        <f>VLOOKUP(F5,'Species names'!$C$1:$D$32,2,FALSE)</f>
        <v>0</v>
      </c>
    </row>
    <row r="6" spans="1:9" x14ac:dyDescent="0.25">
      <c r="A6" s="1" t="s">
        <v>36</v>
      </c>
      <c r="B6" s="17" t="s">
        <v>38</v>
      </c>
      <c r="C6" s="1" t="s">
        <v>107</v>
      </c>
      <c r="D6" s="1">
        <v>621</v>
      </c>
      <c r="E6" s="1" t="s">
        <v>16</v>
      </c>
      <c r="F6" s="1" t="s">
        <v>108</v>
      </c>
      <c r="G6" s="1" t="s">
        <v>109</v>
      </c>
      <c r="H6" s="1" t="s">
        <v>604</v>
      </c>
      <c r="I6" s="21" t="str">
        <f>VLOOKUP(F6,'Species names'!$C$1:$D$32,2,FALSE)</f>
        <v>calJac</v>
      </c>
    </row>
    <row r="7" spans="1:9" x14ac:dyDescent="0.25">
      <c r="A7" s="1" t="s">
        <v>36</v>
      </c>
      <c r="B7" s="17" t="s">
        <v>38</v>
      </c>
      <c r="C7" s="1" t="s">
        <v>123</v>
      </c>
      <c r="D7" s="1">
        <v>618</v>
      </c>
      <c r="E7" s="1" t="s">
        <v>16</v>
      </c>
      <c r="F7" s="1" t="s">
        <v>124</v>
      </c>
      <c r="G7" s="1" t="s">
        <v>125</v>
      </c>
      <c r="H7" s="1" t="s">
        <v>604</v>
      </c>
      <c r="I7" s="21" t="str">
        <f>VLOOKUP(F7,'Species names'!$C$1:$D$32,2,FALSE)</f>
        <v>chlSab</v>
      </c>
    </row>
    <row r="8" spans="1:9" x14ac:dyDescent="0.25">
      <c r="A8" s="1" t="s">
        <v>36</v>
      </c>
      <c r="B8" s="17" t="s">
        <v>38</v>
      </c>
      <c r="C8" s="1" t="s">
        <v>140</v>
      </c>
      <c r="D8" s="1">
        <v>621</v>
      </c>
      <c r="E8" s="1" t="s">
        <v>16</v>
      </c>
      <c r="F8" s="1" t="s">
        <v>141</v>
      </c>
      <c r="G8" s="1" t="s">
        <v>142</v>
      </c>
      <c r="H8" s="1" t="s">
        <v>604</v>
      </c>
      <c r="I8" s="21" t="str">
        <f>VLOOKUP(F8,'Species names'!$C$1:$D$32,2,FALSE)</f>
        <v>macFas</v>
      </c>
    </row>
    <row r="9" spans="1:9" x14ac:dyDescent="0.25">
      <c r="A9" s="1" t="s">
        <v>36</v>
      </c>
      <c r="B9" s="17" t="s">
        <v>38</v>
      </c>
      <c r="C9" s="1" t="s">
        <v>150</v>
      </c>
      <c r="D9" s="1">
        <v>621</v>
      </c>
      <c r="E9" s="1" t="s">
        <v>16</v>
      </c>
      <c r="F9" s="1" t="s">
        <v>151</v>
      </c>
      <c r="G9" s="1" t="s">
        <v>152</v>
      </c>
      <c r="H9" s="1" t="s">
        <v>604</v>
      </c>
      <c r="I9" s="21" t="str">
        <f>VLOOKUP(F9,'Species names'!$C$1:$D$32,2,FALSE)</f>
        <v>manLeu</v>
      </c>
    </row>
    <row r="10" spans="1:9" x14ac:dyDescent="0.25">
      <c r="A10" s="1" t="s">
        <v>36</v>
      </c>
      <c r="B10" s="17" t="s">
        <v>38</v>
      </c>
      <c r="C10" s="1" t="s">
        <v>160</v>
      </c>
      <c r="D10" s="1">
        <v>621</v>
      </c>
      <c r="E10" s="1" t="s">
        <v>16</v>
      </c>
      <c r="F10" s="1" t="s">
        <v>161</v>
      </c>
      <c r="G10" s="1" t="s">
        <v>162</v>
      </c>
      <c r="H10" s="1" t="s">
        <v>604</v>
      </c>
      <c r="I10" s="21" t="str">
        <f>VLOOKUP(F10,'Species names'!$C$1:$D$32,2,FALSE)</f>
        <v>macMul</v>
      </c>
    </row>
    <row r="11" spans="1:9" x14ac:dyDescent="0.25">
      <c r="A11" s="1" t="s">
        <v>36</v>
      </c>
      <c r="B11" s="17" t="s">
        <v>38</v>
      </c>
      <c r="C11" s="1" t="s">
        <v>199</v>
      </c>
      <c r="D11" s="1">
        <v>438</v>
      </c>
      <c r="E11" s="1" t="s">
        <v>16</v>
      </c>
      <c r="F11" s="1" t="s">
        <v>200</v>
      </c>
      <c r="G11" s="1" t="s">
        <v>201</v>
      </c>
      <c r="H11" s="1" t="s">
        <v>604</v>
      </c>
      <c r="I11" s="21" t="str">
        <f>VLOOKUP(F11,'Species names'!$C$1:$D$32,2,FALSE)</f>
        <v>macNem</v>
      </c>
    </row>
    <row r="12" spans="1:9" x14ac:dyDescent="0.25">
      <c r="A12" s="1" t="s">
        <v>36</v>
      </c>
      <c r="B12" s="17" t="s">
        <v>38</v>
      </c>
      <c r="C12" s="1" t="s">
        <v>222</v>
      </c>
      <c r="D12" s="1">
        <v>840</v>
      </c>
      <c r="E12" s="1" t="s">
        <v>16</v>
      </c>
      <c r="F12" s="1" t="s">
        <v>223</v>
      </c>
      <c r="G12" s="1" t="s">
        <v>224</v>
      </c>
      <c r="H12" s="1" t="s">
        <v>604</v>
      </c>
      <c r="I12" s="21" t="str">
        <f>VLOOKUP(F12,'Species names'!$C$1:$D$32,2,FALSE)</f>
        <v>otoGar</v>
      </c>
    </row>
    <row r="13" spans="1:9" x14ac:dyDescent="0.25">
      <c r="A13" s="1" t="s">
        <v>36</v>
      </c>
      <c r="B13" s="17" t="s">
        <v>38</v>
      </c>
      <c r="C13" s="1" t="s">
        <v>241</v>
      </c>
      <c r="D13" s="1">
        <v>621</v>
      </c>
      <c r="E13" s="1" t="s">
        <v>16</v>
      </c>
      <c r="F13" s="1" t="s">
        <v>242</v>
      </c>
      <c r="G13" s="1" t="s">
        <v>243</v>
      </c>
      <c r="H13" s="1" t="s">
        <v>604</v>
      </c>
      <c r="I13" s="21" t="str">
        <f>VLOOKUP(F13,'Species names'!$C$1:$D$32,2,FALSE)</f>
        <v>papAnu</v>
      </c>
    </row>
    <row r="14" spans="1:9" x14ac:dyDescent="0.25">
      <c r="A14" s="1" t="s">
        <v>36</v>
      </c>
      <c r="B14" s="17" t="s">
        <v>38</v>
      </c>
      <c r="C14" s="1" t="s">
        <v>268</v>
      </c>
      <c r="D14" s="1">
        <v>567</v>
      </c>
      <c r="E14" s="1" t="s">
        <v>16</v>
      </c>
      <c r="F14" s="1" t="s">
        <v>269</v>
      </c>
      <c r="G14" s="1" t="s">
        <v>270</v>
      </c>
      <c r="H14" s="1" t="s">
        <v>604</v>
      </c>
      <c r="I14" s="21">
        <f>VLOOKUP(F14,'Species names'!$C$1:$D$32,2,FALSE)</f>
        <v>0</v>
      </c>
    </row>
    <row r="15" spans="1:9" x14ac:dyDescent="0.25">
      <c r="A15" s="1" t="s">
        <v>36</v>
      </c>
      <c r="B15" s="17" t="s">
        <v>38</v>
      </c>
      <c r="C15" s="1" t="s">
        <v>284</v>
      </c>
      <c r="D15" s="1">
        <v>621</v>
      </c>
      <c r="E15" s="1" t="s">
        <v>16</v>
      </c>
      <c r="F15" s="1" t="s">
        <v>285</v>
      </c>
      <c r="G15" s="1" t="s">
        <v>286</v>
      </c>
      <c r="H15" s="1" t="s">
        <v>604</v>
      </c>
      <c r="I15" s="21" t="str">
        <f>VLOOKUP(F15,'Species names'!$C$1:$D$32,2,FALSE)</f>
        <v>pilTep</v>
      </c>
    </row>
    <row r="16" spans="1:9" x14ac:dyDescent="0.25">
      <c r="A16" s="1" t="s">
        <v>36</v>
      </c>
      <c r="B16" s="17" t="s">
        <v>38</v>
      </c>
      <c r="C16" s="1" t="s">
        <v>297</v>
      </c>
      <c r="D16" s="1">
        <v>621</v>
      </c>
      <c r="E16" s="1" t="s">
        <v>16</v>
      </c>
      <c r="F16" s="1" t="s">
        <v>298</v>
      </c>
      <c r="G16" s="1" t="s">
        <v>299</v>
      </c>
      <c r="H16" s="1" t="s">
        <v>604</v>
      </c>
      <c r="I16" s="21" t="str">
        <f>VLOOKUP(F16,'Species names'!$C$1:$D$32,2,FALSE)</f>
        <v>panTro</v>
      </c>
    </row>
    <row r="17" spans="1:9" x14ac:dyDescent="0.25">
      <c r="A17" s="1" t="s">
        <v>36</v>
      </c>
      <c r="B17" s="17" t="s">
        <v>38</v>
      </c>
      <c r="C17" s="1" t="s">
        <v>310</v>
      </c>
      <c r="D17" s="1">
        <v>612</v>
      </c>
      <c r="E17" s="1" t="s">
        <v>16</v>
      </c>
      <c r="F17" s="1" t="s">
        <v>311</v>
      </c>
      <c r="G17" s="1" t="s">
        <v>312</v>
      </c>
      <c r="H17" s="1" t="s">
        <v>604</v>
      </c>
      <c r="I17" s="21" t="str">
        <f>VLOOKUP(F17,'Species names'!$C$1:$D$32,2,FALSE)</f>
        <v>rhiBie</v>
      </c>
    </row>
    <row r="18" spans="1:9" x14ac:dyDescent="0.25">
      <c r="A18" s="1" t="s">
        <v>36</v>
      </c>
      <c r="B18" s="17" t="s">
        <v>38</v>
      </c>
      <c r="C18" s="1" t="s">
        <v>323</v>
      </c>
      <c r="D18" s="1">
        <v>621</v>
      </c>
      <c r="E18" s="1" t="s">
        <v>16</v>
      </c>
      <c r="F18" s="1" t="s">
        <v>324</v>
      </c>
      <c r="G18" s="1" t="s">
        <v>325</v>
      </c>
      <c r="H18" s="1" t="s">
        <v>604</v>
      </c>
      <c r="I18" s="21" t="str">
        <f>VLOOKUP(F18,'Species names'!$C$1:$D$32,2,FALSE)</f>
        <v>rhiRox</v>
      </c>
    </row>
    <row r="19" spans="1:9" x14ac:dyDescent="0.25">
      <c r="A19" s="1" t="s">
        <v>36</v>
      </c>
      <c r="B19" s="17" t="s">
        <v>38</v>
      </c>
      <c r="C19" s="1" t="s">
        <v>340</v>
      </c>
      <c r="D19" s="1">
        <v>621</v>
      </c>
      <c r="E19" s="1" t="s">
        <v>16</v>
      </c>
      <c r="F19" s="1" t="s">
        <v>341</v>
      </c>
      <c r="G19" s="1" t="s">
        <v>342</v>
      </c>
      <c r="H19" s="1" t="s">
        <v>604</v>
      </c>
      <c r="I19" s="21" t="str">
        <f>VLOOKUP(F19,'Species names'!$C$1:$D$32,2,FALSE)</f>
        <v>theGel</v>
      </c>
    </row>
    <row r="20" spans="1:9" x14ac:dyDescent="0.25">
      <c r="A20" s="2" t="s">
        <v>11</v>
      </c>
      <c r="B20" s="15" t="s">
        <v>13</v>
      </c>
      <c r="C20" s="2" t="s">
        <v>15</v>
      </c>
      <c r="D20" s="2">
        <v>702</v>
      </c>
      <c r="E20" s="2" t="s">
        <v>16</v>
      </c>
      <c r="F20" s="2" t="s">
        <v>17</v>
      </c>
      <c r="G20" s="2" t="s">
        <v>18</v>
      </c>
      <c r="H20" s="2" t="s">
        <v>18</v>
      </c>
      <c r="I20" s="21" t="str">
        <f>VLOOKUP(F20,'Species names'!$C$1:$D$32,2,FALSE)</f>
        <v>homSap</v>
      </c>
    </row>
    <row r="21" spans="1:9" x14ac:dyDescent="0.25">
      <c r="A21" s="2" t="s">
        <v>11</v>
      </c>
      <c r="B21" s="15" t="s">
        <v>13</v>
      </c>
      <c r="C21" s="2" t="s">
        <v>59</v>
      </c>
      <c r="D21" s="2">
        <v>530</v>
      </c>
      <c r="E21" s="2" t="s">
        <v>47</v>
      </c>
      <c r="F21" s="2" t="s">
        <v>17</v>
      </c>
      <c r="G21" s="2" t="s">
        <v>18</v>
      </c>
      <c r="H21" s="2" t="s">
        <v>18</v>
      </c>
      <c r="I21" s="21" t="str">
        <f>VLOOKUP(F21,'Species names'!$C$1:$D$32,2,FALSE)</f>
        <v>homSap</v>
      </c>
    </row>
    <row r="22" spans="1:9" x14ac:dyDescent="0.25">
      <c r="A22" s="2" t="s">
        <v>11</v>
      </c>
      <c r="B22" s="15" t="s">
        <v>13</v>
      </c>
      <c r="C22" s="2" t="s">
        <v>88</v>
      </c>
      <c r="D22" s="2">
        <v>2777</v>
      </c>
      <c r="E22" s="2" t="s">
        <v>16</v>
      </c>
      <c r="F22" s="2" t="s">
        <v>85</v>
      </c>
      <c r="G22" s="2" t="s">
        <v>89</v>
      </c>
      <c r="H22" s="2" t="s">
        <v>604</v>
      </c>
      <c r="I22" s="21">
        <f>VLOOKUP(F22,'Species names'!$C$1:$D$32,2,FALSE)</f>
        <v>0</v>
      </c>
    </row>
    <row r="23" spans="1:9" x14ac:dyDescent="0.25">
      <c r="A23" s="2" t="s">
        <v>11</v>
      </c>
      <c r="B23" s="15" t="s">
        <v>13</v>
      </c>
      <c r="C23" s="2" t="s">
        <v>97</v>
      </c>
      <c r="D23" s="2">
        <v>1883</v>
      </c>
      <c r="E23" s="2" t="s">
        <v>16</v>
      </c>
      <c r="F23" s="2" t="s">
        <v>98</v>
      </c>
      <c r="G23" s="2" t="s">
        <v>99</v>
      </c>
      <c r="H23" s="2" t="s">
        <v>604</v>
      </c>
      <c r="I23" s="21" t="str">
        <f>VLOOKUP(F23,'Species names'!$C$1:$D$32,2,FALSE)</f>
        <v>cebCap</v>
      </c>
    </row>
    <row r="24" spans="1:9" x14ac:dyDescent="0.25">
      <c r="A24" s="2" t="s">
        <v>11</v>
      </c>
      <c r="B24" s="15" t="s">
        <v>13</v>
      </c>
      <c r="C24" s="2" t="s">
        <v>111</v>
      </c>
      <c r="D24" s="2">
        <v>2261</v>
      </c>
      <c r="E24" s="2" t="s">
        <v>16</v>
      </c>
      <c r="F24" s="2" t="s">
        <v>108</v>
      </c>
      <c r="G24" s="2" t="s">
        <v>112</v>
      </c>
      <c r="H24" s="2" t="s">
        <v>604</v>
      </c>
      <c r="I24" s="21" t="str">
        <f>VLOOKUP(F24,'Species names'!$C$1:$D$32,2,FALSE)</f>
        <v>calJac</v>
      </c>
    </row>
    <row r="25" spans="1:9" x14ac:dyDescent="0.25">
      <c r="A25" s="2" t="s">
        <v>11</v>
      </c>
      <c r="B25" s="15" t="s">
        <v>13</v>
      </c>
      <c r="C25" s="2" t="s">
        <v>130</v>
      </c>
      <c r="D25" s="2">
        <v>1087</v>
      </c>
      <c r="E25" s="2" t="s">
        <v>16</v>
      </c>
      <c r="F25" s="2" t="s">
        <v>131</v>
      </c>
      <c r="G25" s="2" t="s">
        <v>132</v>
      </c>
      <c r="H25" s="2" t="s">
        <v>604</v>
      </c>
      <c r="I25" s="21" t="str">
        <f>VLOOKUP(F25,'Species names'!$C$1:$D$32,2,FALSE)</f>
        <v>gorGorGor</v>
      </c>
    </row>
    <row r="26" spans="1:9" x14ac:dyDescent="0.25">
      <c r="A26" s="2" t="s">
        <v>11</v>
      </c>
      <c r="B26" s="15" t="s">
        <v>13</v>
      </c>
      <c r="C26" s="2" t="s">
        <v>144</v>
      </c>
      <c r="D26" s="2">
        <v>2826</v>
      </c>
      <c r="E26" s="2" t="s">
        <v>16</v>
      </c>
      <c r="F26" s="2" t="s">
        <v>141</v>
      </c>
      <c r="G26" s="2" t="s">
        <v>145</v>
      </c>
      <c r="H26" s="2" t="s">
        <v>604</v>
      </c>
      <c r="I26" s="21" t="str">
        <f>VLOOKUP(F26,'Species names'!$C$1:$D$32,2,FALSE)</f>
        <v>macFas</v>
      </c>
    </row>
    <row r="27" spans="1:9" x14ac:dyDescent="0.25">
      <c r="A27" s="2" t="s">
        <v>11</v>
      </c>
      <c r="B27" s="15" t="s">
        <v>13</v>
      </c>
      <c r="C27" s="2" t="s">
        <v>164</v>
      </c>
      <c r="D27" s="2">
        <v>702</v>
      </c>
      <c r="E27" s="2" t="s">
        <v>16</v>
      </c>
      <c r="F27" s="2" t="s">
        <v>161</v>
      </c>
      <c r="G27" s="2" t="s">
        <v>165</v>
      </c>
      <c r="H27" s="2" t="s">
        <v>604</v>
      </c>
      <c r="I27" s="21" t="str">
        <f>VLOOKUP(F27,'Species names'!$C$1:$D$32,2,FALSE)</f>
        <v>macMul</v>
      </c>
    </row>
    <row r="28" spans="1:9" x14ac:dyDescent="0.25">
      <c r="A28" s="2" t="s">
        <v>11</v>
      </c>
      <c r="B28" s="15" t="s">
        <v>13</v>
      </c>
      <c r="C28" s="2" t="s">
        <v>189</v>
      </c>
      <c r="D28" s="2">
        <v>1251</v>
      </c>
      <c r="E28" s="2" t="s">
        <v>16</v>
      </c>
      <c r="F28" s="2" t="s">
        <v>190</v>
      </c>
      <c r="G28" s="2" t="s">
        <v>191</v>
      </c>
      <c r="H28" s="2" t="s">
        <v>604</v>
      </c>
      <c r="I28" s="21" t="str">
        <f>VLOOKUP(F28,'Species names'!$C$1:$D$32,2,FALSE)</f>
        <v>micMur</v>
      </c>
    </row>
    <row r="29" spans="1:9" x14ac:dyDescent="0.25">
      <c r="A29" s="2" t="s">
        <v>11</v>
      </c>
      <c r="B29" s="15" t="s">
        <v>13</v>
      </c>
      <c r="C29" s="2" t="s">
        <v>203</v>
      </c>
      <c r="D29" s="2">
        <v>2697</v>
      </c>
      <c r="E29" s="2" t="s">
        <v>16</v>
      </c>
      <c r="F29" s="2" t="s">
        <v>200</v>
      </c>
      <c r="G29" s="2" t="s">
        <v>204</v>
      </c>
      <c r="H29" s="2" t="s">
        <v>604</v>
      </c>
      <c r="I29" s="21" t="str">
        <f>VLOOKUP(F29,'Species names'!$C$1:$D$32,2,FALSE)</f>
        <v>macNem</v>
      </c>
    </row>
    <row r="30" spans="1:9" x14ac:dyDescent="0.25">
      <c r="A30" s="2" t="s">
        <v>11</v>
      </c>
      <c r="B30" s="15" t="s">
        <v>13</v>
      </c>
      <c r="C30" s="2" t="s">
        <v>245</v>
      </c>
      <c r="D30" s="2">
        <v>711</v>
      </c>
      <c r="E30" s="2" t="s">
        <v>16</v>
      </c>
      <c r="F30" s="2" t="s">
        <v>242</v>
      </c>
      <c r="G30" s="2" t="s">
        <v>246</v>
      </c>
      <c r="H30" s="2" t="s">
        <v>604</v>
      </c>
      <c r="I30" s="21" t="str">
        <f>VLOOKUP(F30,'Species names'!$C$1:$D$32,2,FALSE)</f>
        <v>papAnu</v>
      </c>
    </row>
    <row r="31" spans="1:9" x14ac:dyDescent="0.25">
      <c r="A31" s="2" t="s">
        <v>11</v>
      </c>
      <c r="B31" s="15" t="s">
        <v>13</v>
      </c>
      <c r="C31" s="2" t="s">
        <v>254</v>
      </c>
      <c r="D31" s="2">
        <v>699</v>
      </c>
      <c r="E31" s="2" t="s">
        <v>16</v>
      </c>
      <c r="F31" s="2" t="s">
        <v>255</v>
      </c>
      <c r="G31" s="2" t="s">
        <v>256</v>
      </c>
      <c r="H31" s="2" t="s">
        <v>604</v>
      </c>
      <c r="I31" s="21">
        <f>VLOOKUP(F31,'Species names'!$C$1:$D$32,2,FALSE)</f>
        <v>0</v>
      </c>
    </row>
    <row r="32" spans="1:9" x14ac:dyDescent="0.25">
      <c r="A32" s="2" t="s">
        <v>11</v>
      </c>
      <c r="B32" s="15" t="s">
        <v>13</v>
      </c>
      <c r="C32" s="2" t="s">
        <v>272</v>
      </c>
      <c r="D32" s="2">
        <v>687</v>
      </c>
      <c r="E32" s="2" t="s">
        <v>16</v>
      </c>
      <c r="F32" s="2" t="s">
        <v>269</v>
      </c>
      <c r="G32" s="2" t="s">
        <v>273</v>
      </c>
      <c r="H32" s="2" t="s">
        <v>604</v>
      </c>
      <c r="I32" s="21">
        <f>VLOOKUP(F32,'Species names'!$C$1:$D$32,2,FALSE)</f>
        <v>0</v>
      </c>
    </row>
    <row r="33" spans="1:9" x14ac:dyDescent="0.25">
      <c r="A33" s="2" t="s">
        <v>11</v>
      </c>
      <c r="B33" s="15" t="s">
        <v>13</v>
      </c>
      <c r="C33" s="2" t="s">
        <v>288</v>
      </c>
      <c r="D33" s="2">
        <v>702</v>
      </c>
      <c r="E33" s="2" t="s">
        <v>16</v>
      </c>
      <c r="F33" s="2" t="s">
        <v>285</v>
      </c>
      <c r="G33" s="2" t="s">
        <v>289</v>
      </c>
      <c r="H33" s="2" t="s">
        <v>604</v>
      </c>
      <c r="I33" s="21" t="str">
        <f>VLOOKUP(F33,'Species names'!$C$1:$D$32,2,FALSE)</f>
        <v>pilTep</v>
      </c>
    </row>
    <row r="34" spans="1:9" x14ac:dyDescent="0.25">
      <c r="A34" s="2" t="s">
        <v>11</v>
      </c>
      <c r="B34" s="15" t="s">
        <v>13</v>
      </c>
      <c r="C34" s="2" t="s">
        <v>301</v>
      </c>
      <c r="D34" s="2">
        <v>1152</v>
      </c>
      <c r="E34" s="2" t="s">
        <v>16</v>
      </c>
      <c r="F34" s="2" t="s">
        <v>298</v>
      </c>
      <c r="G34" s="2" t="s">
        <v>302</v>
      </c>
      <c r="H34" s="2" t="s">
        <v>604</v>
      </c>
      <c r="I34" s="21" t="str">
        <f>VLOOKUP(F34,'Species names'!$C$1:$D$32,2,FALSE)</f>
        <v>panTro</v>
      </c>
    </row>
    <row r="35" spans="1:9" x14ac:dyDescent="0.25">
      <c r="A35" s="2" t="s">
        <v>11</v>
      </c>
      <c r="B35" s="15" t="s">
        <v>13</v>
      </c>
      <c r="C35" s="2" t="s">
        <v>314</v>
      </c>
      <c r="D35" s="2">
        <v>1096</v>
      </c>
      <c r="E35" s="2" t="s">
        <v>16</v>
      </c>
      <c r="F35" s="2" t="s">
        <v>311</v>
      </c>
      <c r="G35" s="2" t="s">
        <v>315</v>
      </c>
      <c r="H35" s="2" t="s">
        <v>604</v>
      </c>
      <c r="I35" s="21" t="str">
        <f>VLOOKUP(F35,'Species names'!$C$1:$D$32,2,FALSE)</f>
        <v>rhiBie</v>
      </c>
    </row>
    <row r="36" spans="1:9" x14ac:dyDescent="0.25">
      <c r="A36" s="2" t="s">
        <v>11</v>
      </c>
      <c r="B36" s="15" t="s">
        <v>13</v>
      </c>
      <c r="C36" s="2" t="s">
        <v>327</v>
      </c>
      <c r="D36" s="2">
        <v>702</v>
      </c>
      <c r="E36" s="2" t="s">
        <v>16</v>
      </c>
      <c r="F36" s="2" t="s">
        <v>324</v>
      </c>
      <c r="G36" s="2" t="s">
        <v>328</v>
      </c>
      <c r="H36" s="2" t="s">
        <v>604</v>
      </c>
      <c r="I36" s="21" t="str">
        <f>VLOOKUP(F36,'Species names'!$C$1:$D$32,2,FALSE)</f>
        <v>rhiRox</v>
      </c>
    </row>
    <row r="37" spans="1:9" x14ac:dyDescent="0.25">
      <c r="A37" s="2" t="s">
        <v>11</v>
      </c>
      <c r="B37" s="15" t="s">
        <v>13</v>
      </c>
      <c r="C37" s="2" t="s">
        <v>333</v>
      </c>
      <c r="D37" s="2">
        <v>796</v>
      </c>
      <c r="E37" s="2" t="s">
        <v>16</v>
      </c>
      <c r="F37" s="2" t="s">
        <v>334</v>
      </c>
      <c r="G37" s="2" t="s">
        <v>335</v>
      </c>
      <c r="H37" s="2" t="s">
        <v>604</v>
      </c>
      <c r="I37" s="21" t="str">
        <f>VLOOKUP(F37,'Species names'!$C$1:$D$32,2,FALSE)</f>
        <v>saiBolBol</v>
      </c>
    </row>
    <row r="38" spans="1:9" x14ac:dyDescent="0.25">
      <c r="A38" s="3" t="s">
        <v>51</v>
      </c>
      <c r="B38" s="5" t="s">
        <v>53</v>
      </c>
      <c r="C38" s="3" t="s">
        <v>54</v>
      </c>
      <c r="D38" s="3">
        <v>2078</v>
      </c>
      <c r="E38" s="3" t="s">
        <v>16</v>
      </c>
      <c r="F38" s="3" t="s">
        <v>17</v>
      </c>
      <c r="G38" s="3" t="s">
        <v>18</v>
      </c>
      <c r="H38" s="3" t="s">
        <v>18</v>
      </c>
      <c r="I38" s="21" t="str">
        <f>VLOOKUP(F38,'Species names'!$C$1:$D$32,2,FALSE)</f>
        <v>homSap</v>
      </c>
    </row>
    <row r="39" spans="1:9" x14ac:dyDescent="0.25">
      <c r="A39" s="3" t="s">
        <v>51</v>
      </c>
      <c r="B39" s="5" t="s">
        <v>53</v>
      </c>
      <c r="C39" s="3" t="s">
        <v>68</v>
      </c>
      <c r="D39" s="3">
        <v>1065</v>
      </c>
      <c r="E39" s="3" t="s">
        <v>16</v>
      </c>
      <c r="F39" s="3" t="s">
        <v>69</v>
      </c>
      <c r="G39" s="3" t="s">
        <v>70</v>
      </c>
      <c r="H39" s="3" t="s">
        <v>604</v>
      </c>
      <c r="I39" s="21" t="str">
        <f>VLOOKUP(F39,'Species names'!$C$1:$D$32,2,FALSE)</f>
        <v>aotNan</v>
      </c>
    </row>
    <row r="40" spans="1:9" x14ac:dyDescent="0.25">
      <c r="A40" s="3" t="s">
        <v>51</v>
      </c>
      <c r="B40" s="5" t="s">
        <v>53</v>
      </c>
      <c r="C40" s="3" t="s">
        <v>81</v>
      </c>
      <c r="D40" s="3">
        <v>1065</v>
      </c>
      <c r="E40" s="3" t="s">
        <v>16</v>
      </c>
      <c r="F40" s="3" t="s">
        <v>78</v>
      </c>
      <c r="G40" s="3" t="s">
        <v>82</v>
      </c>
      <c r="H40" s="3" t="s">
        <v>604</v>
      </c>
      <c r="I40" s="21" t="str">
        <f>VLOOKUP(F40,'Species names'!$C$1:$D$32,2,FALSE)</f>
        <v>colAngPal</v>
      </c>
    </row>
    <row r="41" spans="1:9" x14ac:dyDescent="0.25">
      <c r="A41" s="3" t="s">
        <v>51</v>
      </c>
      <c r="B41" s="5" t="s">
        <v>53</v>
      </c>
      <c r="C41" s="3" t="s">
        <v>91</v>
      </c>
      <c r="D41" s="3">
        <v>2487</v>
      </c>
      <c r="E41" s="3" t="s">
        <v>16</v>
      </c>
      <c r="F41" s="3" t="s">
        <v>85</v>
      </c>
      <c r="G41" s="3" t="s">
        <v>92</v>
      </c>
      <c r="H41" s="3" t="s">
        <v>604</v>
      </c>
      <c r="I41" s="21">
        <f>VLOOKUP(F41,'Species names'!$C$1:$D$32,2,FALSE)</f>
        <v>0</v>
      </c>
    </row>
    <row r="42" spans="1:9" x14ac:dyDescent="0.25">
      <c r="A42" s="3" t="s">
        <v>51</v>
      </c>
      <c r="B42" s="5" t="s">
        <v>53</v>
      </c>
      <c r="C42" s="3" t="s">
        <v>101</v>
      </c>
      <c r="D42" s="3">
        <v>2195</v>
      </c>
      <c r="E42" s="3" t="s">
        <v>16</v>
      </c>
      <c r="F42" s="3" t="s">
        <v>98</v>
      </c>
      <c r="G42" s="3" t="s">
        <v>102</v>
      </c>
      <c r="H42" s="3" t="s">
        <v>604</v>
      </c>
      <c r="I42" s="21" t="str">
        <f>VLOOKUP(F42,'Species names'!$C$1:$D$32,2,FALSE)</f>
        <v>cebCap</v>
      </c>
    </row>
    <row r="43" spans="1:9" x14ac:dyDescent="0.25">
      <c r="A43" s="3" t="s">
        <v>51</v>
      </c>
      <c r="B43" s="5" t="s">
        <v>53</v>
      </c>
      <c r="C43" s="3" t="s">
        <v>114</v>
      </c>
      <c r="D43" s="3">
        <v>1065</v>
      </c>
      <c r="E43" s="3" t="s">
        <v>16</v>
      </c>
      <c r="F43" s="3" t="s">
        <v>108</v>
      </c>
      <c r="G43" s="3" t="s">
        <v>115</v>
      </c>
      <c r="H43" s="3" t="s">
        <v>604</v>
      </c>
      <c r="I43" s="21" t="str">
        <f>VLOOKUP(F43,'Species names'!$C$1:$D$32,2,FALSE)</f>
        <v>calJac</v>
      </c>
    </row>
    <row r="44" spans="1:9" x14ac:dyDescent="0.25">
      <c r="A44" s="3" t="s">
        <v>51</v>
      </c>
      <c r="B44" s="5" t="s">
        <v>53</v>
      </c>
      <c r="C44" s="3" t="s">
        <v>134</v>
      </c>
      <c r="D44" s="3">
        <v>1065</v>
      </c>
      <c r="E44" s="3" t="s">
        <v>16</v>
      </c>
      <c r="F44" s="3" t="s">
        <v>131</v>
      </c>
      <c r="G44" s="3" t="s">
        <v>135</v>
      </c>
      <c r="H44" s="3" t="s">
        <v>604</v>
      </c>
      <c r="I44" s="21" t="str">
        <f>VLOOKUP(F44,'Species names'!$C$1:$D$32,2,FALSE)</f>
        <v>gorGorGor</v>
      </c>
    </row>
    <row r="45" spans="1:9" x14ac:dyDescent="0.25">
      <c r="A45" s="3" t="s">
        <v>51</v>
      </c>
      <c r="B45" s="5" t="s">
        <v>53</v>
      </c>
      <c r="C45" s="3" t="s">
        <v>154</v>
      </c>
      <c r="D45" s="3">
        <v>1065</v>
      </c>
      <c r="E45" s="3" t="s">
        <v>16</v>
      </c>
      <c r="F45" s="3" t="s">
        <v>151</v>
      </c>
      <c r="G45" s="3" t="s">
        <v>155</v>
      </c>
      <c r="H45" s="3" t="s">
        <v>604</v>
      </c>
      <c r="I45" s="21" t="str">
        <f>VLOOKUP(F45,'Species names'!$C$1:$D$32,2,FALSE)</f>
        <v>manLeu</v>
      </c>
    </row>
    <row r="46" spans="1:9" x14ac:dyDescent="0.25">
      <c r="A46" s="3" t="s">
        <v>51</v>
      </c>
      <c r="B46" s="5" t="s">
        <v>53</v>
      </c>
      <c r="C46" s="3" t="s">
        <v>193</v>
      </c>
      <c r="D46" s="3">
        <v>1398</v>
      </c>
      <c r="E46" s="3" t="s">
        <v>16</v>
      </c>
      <c r="F46" s="3" t="s">
        <v>190</v>
      </c>
      <c r="G46" s="3" t="s">
        <v>194</v>
      </c>
      <c r="H46" s="3" t="s">
        <v>604</v>
      </c>
      <c r="I46" s="21" t="str">
        <f>VLOOKUP(F46,'Species names'!$C$1:$D$32,2,FALSE)</f>
        <v>micMur</v>
      </c>
    </row>
    <row r="47" spans="1:9" x14ac:dyDescent="0.25">
      <c r="A47" s="3" t="s">
        <v>51</v>
      </c>
      <c r="B47" s="5" t="s">
        <v>53</v>
      </c>
      <c r="C47" s="3" t="s">
        <v>206</v>
      </c>
      <c r="D47" s="3">
        <v>1396</v>
      </c>
      <c r="E47" s="3" t="s">
        <v>16</v>
      </c>
      <c r="F47" s="3" t="s">
        <v>200</v>
      </c>
      <c r="G47" s="3" t="s">
        <v>207</v>
      </c>
      <c r="H47" s="3" t="s">
        <v>604</v>
      </c>
      <c r="I47" s="21" t="str">
        <f>VLOOKUP(F47,'Species names'!$C$1:$D$32,2,FALSE)</f>
        <v>macNem</v>
      </c>
    </row>
    <row r="48" spans="1:9" x14ac:dyDescent="0.25">
      <c r="A48" s="3" t="s">
        <v>51</v>
      </c>
      <c r="B48" s="5" t="s">
        <v>53</v>
      </c>
      <c r="C48" s="3" t="s">
        <v>212</v>
      </c>
      <c r="D48" s="3">
        <v>1062</v>
      </c>
      <c r="E48" s="3" t="s">
        <v>16</v>
      </c>
      <c r="F48" s="3" t="s">
        <v>213</v>
      </c>
      <c r="G48" s="3" t="s">
        <v>214</v>
      </c>
      <c r="H48" s="3" t="s">
        <v>604</v>
      </c>
      <c r="I48" s="21" t="str">
        <f>VLOOKUP(F48,'Species names'!$C$1:$D$32,2,FALSE)</f>
        <v>nomLeu</v>
      </c>
    </row>
    <row r="49" spans="1:9" x14ac:dyDescent="0.25">
      <c r="A49" s="3" t="s">
        <v>51</v>
      </c>
      <c r="B49" s="5" t="s">
        <v>53</v>
      </c>
      <c r="C49" s="3" t="s">
        <v>248</v>
      </c>
      <c r="D49" s="3">
        <v>1065</v>
      </c>
      <c r="E49" s="3" t="s">
        <v>16</v>
      </c>
      <c r="F49" s="3" t="s">
        <v>242</v>
      </c>
      <c r="G49" s="3" t="s">
        <v>249</v>
      </c>
      <c r="H49" s="3" t="s">
        <v>604</v>
      </c>
      <c r="I49" s="21" t="str">
        <f>VLOOKUP(F49,'Species names'!$C$1:$D$32,2,FALSE)</f>
        <v>papAnu</v>
      </c>
    </row>
    <row r="50" spans="1:9" x14ac:dyDescent="0.25">
      <c r="A50" s="3" t="s">
        <v>51</v>
      </c>
      <c r="B50" s="5" t="s">
        <v>53</v>
      </c>
      <c r="C50" s="3" t="s">
        <v>258</v>
      </c>
      <c r="D50" s="3">
        <v>1065</v>
      </c>
      <c r="E50" s="3" t="s">
        <v>16</v>
      </c>
      <c r="F50" s="3" t="s">
        <v>255</v>
      </c>
      <c r="G50" s="3" t="s">
        <v>259</v>
      </c>
      <c r="H50" s="3" t="s">
        <v>604</v>
      </c>
      <c r="I50" s="21">
        <f>VLOOKUP(F50,'Species names'!$C$1:$D$32,2,FALSE)</f>
        <v>0</v>
      </c>
    </row>
    <row r="51" spans="1:9" x14ac:dyDescent="0.25">
      <c r="A51" s="3" t="s">
        <v>51</v>
      </c>
      <c r="B51" s="5" t="s">
        <v>53</v>
      </c>
      <c r="C51" s="3" t="s">
        <v>261</v>
      </c>
      <c r="D51" s="3">
        <v>1062</v>
      </c>
      <c r="E51" s="3" t="s">
        <v>16</v>
      </c>
      <c r="F51" s="3" t="s">
        <v>262</v>
      </c>
      <c r="G51" s="3" t="s">
        <v>263</v>
      </c>
      <c r="H51" s="3" t="s">
        <v>604</v>
      </c>
      <c r="I51" s="21" t="str">
        <f>VLOOKUP(F51,'Species names'!$C$1:$D$32,2,FALSE)</f>
        <v>panPan</v>
      </c>
    </row>
    <row r="52" spans="1:9" x14ac:dyDescent="0.25">
      <c r="A52" s="3" t="s">
        <v>51</v>
      </c>
      <c r="B52" s="5" t="s">
        <v>53</v>
      </c>
      <c r="C52" s="3" t="s">
        <v>275</v>
      </c>
      <c r="D52" s="3">
        <v>1065</v>
      </c>
      <c r="E52" s="3" t="s">
        <v>16</v>
      </c>
      <c r="F52" s="3" t="s">
        <v>269</v>
      </c>
      <c r="G52" s="3" t="s">
        <v>276</v>
      </c>
      <c r="H52" s="3" t="s">
        <v>604</v>
      </c>
      <c r="I52" s="21">
        <f>VLOOKUP(F52,'Species names'!$C$1:$D$32,2,FALSE)</f>
        <v>0</v>
      </c>
    </row>
    <row r="53" spans="1:9" x14ac:dyDescent="0.25">
      <c r="A53" s="3" t="s">
        <v>51</v>
      </c>
      <c r="B53" s="5" t="s">
        <v>53</v>
      </c>
      <c r="C53" s="3" t="s">
        <v>291</v>
      </c>
      <c r="D53" s="3">
        <v>2095</v>
      </c>
      <c r="E53" s="3" t="s">
        <v>16</v>
      </c>
      <c r="F53" s="3" t="s">
        <v>285</v>
      </c>
      <c r="G53" s="3" t="s">
        <v>292</v>
      </c>
      <c r="H53" s="3" t="s">
        <v>604</v>
      </c>
      <c r="I53" s="21" t="str">
        <f>VLOOKUP(F53,'Species names'!$C$1:$D$32,2,FALSE)</f>
        <v>pilTep</v>
      </c>
    </row>
    <row r="54" spans="1:9" x14ac:dyDescent="0.25">
      <c r="A54" s="3" t="s">
        <v>51</v>
      </c>
      <c r="B54" s="5" t="s">
        <v>53</v>
      </c>
      <c r="C54" s="3" t="s">
        <v>304</v>
      </c>
      <c r="D54" s="3">
        <v>3159</v>
      </c>
      <c r="E54" s="3" t="s">
        <v>16</v>
      </c>
      <c r="F54" s="3" t="s">
        <v>298</v>
      </c>
      <c r="G54" s="3" t="s">
        <v>305</v>
      </c>
      <c r="H54" s="3" t="s">
        <v>604</v>
      </c>
      <c r="I54" s="21" t="str">
        <f>VLOOKUP(F54,'Species names'!$C$1:$D$32,2,FALSE)</f>
        <v>panTro</v>
      </c>
    </row>
    <row r="55" spans="1:9" x14ac:dyDescent="0.25">
      <c r="A55" s="3" t="s">
        <v>51</v>
      </c>
      <c r="B55" s="5" t="s">
        <v>53</v>
      </c>
      <c r="C55" s="3" t="s">
        <v>317</v>
      </c>
      <c r="D55" s="3">
        <v>1065</v>
      </c>
      <c r="E55" s="3" t="s">
        <v>16</v>
      </c>
      <c r="F55" s="3" t="s">
        <v>311</v>
      </c>
      <c r="G55" s="3" t="s">
        <v>318</v>
      </c>
      <c r="H55" s="3" t="s">
        <v>604</v>
      </c>
      <c r="I55" s="21" t="str">
        <f>VLOOKUP(F55,'Species names'!$C$1:$D$32,2,FALSE)</f>
        <v>rhiBie</v>
      </c>
    </row>
    <row r="56" spans="1:9" x14ac:dyDescent="0.25">
      <c r="A56" s="3" t="s">
        <v>51</v>
      </c>
      <c r="B56" s="5" t="s">
        <v>53</v>
      </c>
      <c r="C56" s="3" t="s">
        <v>330</v>
      </c>
      <c r="D56" s="3">
        <v>1065</v>
      </c>
      <c r="E56" s="3" t="s">
        <v>16</v>
      </c>
      <c r="F56" s="3" t="s">
        <v>324</v>
      </c>
      <c r="G56" s="3" t="s">
        <v>331</v>
      </c>
      <c r="H56" s="3" t="s">
        <v>604</v>
      </c>
      <c r="I56" s="21" t="str">
        <f>VLOOKUP(F56,'Species names'!$C$1:$D$32,2,FALSE)</f>
        <v>rhiRox</v>
      </c>
    </row>
    <row r="57" spans="1:9" x14ac:dyDescent="0.25">
      <c r="A57" s="3" t="s">
        <v>51</v>
      </c>
      <c r="B57" s="5" t="s">
        <v>53</v>
      </c>
      <c r="C57" s="3" t="s">
        <v>337</v>
      </c>
      <c r="D57" s="3">
        <v>1065</v>
      </c>
      <c r="E57" s="3" t="s">
        <v>16</v>
      </c>
      <c r="F57" s="3" t="s">
        <v>334</v>
      </c>
      <c r="G57" s="3" t="s">
        <v>338</v>
      </c>
      <c r="H57" s="3" t="s">
        <v>604</v>
      </c>
      <c r="I57" s="21" t="str">
        <f>VLOOKUP(F57,'Species names'!$C$1:$D$32,2,FALSE)</f>
        <v>saiBolBol</v>
      </c>
    </row>
    <row r="58" spans="1:9" x14ac:dyDescent="0.25">
      <c r="A58" s="3" t="s">
        <v>51</v>
      </c>
      <c r="B58" s="5" t="s">
        <v>53</v>
      </c>
      <c r="C58" s="3" t="s">
        <v>344</v>
      </c>
      <c r="D58" s="3">
        <v>1065</v>
      </c>
      <c r="E58" s="3" t="s">
        <v>16</v>
      </c>
      <c r="F58" s="3" t="s">
        <v>341</v>
      </c>
      <c r="G58" s="3" t="s">
        <v>345</v>
      </c>
      <c r="H58" s="3" t="s">
        <v>604</v>
      </c>
      <c r="I58" s="21" t="str">
        <f>VLOOKUP(F58,'Species names'!$C$1:$D$32,2,FALSE)</f>
        <v>theGel</v>
      </c>
    </row>
    <row r="59" spans="1:9" x14ac:dyDescent="0.25">
      <c r="A59" s="3" t="s">
        <v>51</v>
      </c>
      <c r="B59" s="5" t="s">
        <v>53</v>
      </c>
      <c r="C59" s="3" t="s">
        <v>355</v>
      </c>
      <c r="D59" s="3">
        <v>1065</v>
      </c>
      <c r="E59" s="3" t="s">
        <v>16</v>
      </c>
      <c r="F59" s="3" t="s">
        <v>356</v>
      </c>
      <c r="G59" s="3" t="s">
        <v>357</v>
      </c>
      <c r="H59" s="3" t="s">
        <v>604</v>
      </c>
      <c r="I59" s="21" t="str">
        <f>VLOOKUP(F59,'Species names'!$C$1:$D$32,2,FALSE)</f>
        <v>carSyr</v>
      </c>
    </row>
    <row r="60" spans="1:9" x14ac:dyDescent="0.25">
      <c r="A60" s="6" t="s">
        <v>30</v>
      </c>
      <c r="B60" s="8" t="s">
        <v>32</v>
      </c>
      <c r="C60" s="6" t="s">
        <v>34</v>
      </c>
      <c r="D60" s="6">
        <v>1156</v>
      </c>
      <c r="E60" s="6" t="s">
        <v>16</v>
      </c>
      <c r="F60" s="6" t="s">
        <v>17</v>
      </c>
      <c r="G60" s="6" t="s">
        <v>18</v>
      </c>
      <c r="H60" s="6" t="s">
        <v>18</v>
      </c>
      <c r="I60" s="21" t="str">
        <f>VLOOKUP(F60,'Species names'!$C$1:$D$32,2,FALSE)</f>
        <v>homSap</v>
      </c>
    </row>
    <row r="61" spans="1:9" x14ac:dyDescent="0.25">
      <c r="A61" s="6" t="s">
        <v>30</v>
      </c>
      <c r="B61" s="8" t="s">
        <v>32</v>
      </c>
      <c r="C61" s="6" t="s">
        <v>50</v>
      </c>
      <c r="D61" s="6">
        <v>1461</v>
      </c>
      <c r="E61" s="6" t="s">
        <v>16</v>
      </c>
      <c r="F61" s="6" t="s">
        <v>17</v>
      </c>
      <c r="G61" s="6" t="s">
        <v>18</v>
      </c>
      <c r="H61" s="6" t="s">
        <v>18</v>
      </c>
      <c r="I61" s="21" t="str">
        <f>VLOOKUP(F61,'Species names'!$C$1:$D$32,2,FALSE)</f>
        <v>homSap</v>
      </c>
    </row>
    <row r="62" spans="1:9" x14ac:dyDescent="0.25">
      <c r="A62" s="6" t="s">
        <v>30</v>
      </c>
      <c r="B62" s="8" t="s">
        <v>32</v>
      </c>
      <c r="C62" s="6" t="s">
        <v>66</v>
      </c>
      <c r="D62" s="6">
        <v>1607</v>
      </c>
      <c r="E62" s="6" t="s">
        <v>16</v>
      </c>
      <c r="F62" s="6" t="s">
        <v>17</v>
      </c>
      <c r="G62" s="6" t="s">
        <v>18</v>
      </c>
      <c r="H62" s="6" t="s">
        <v>18</v>
      </c>
      <c r="I62" s="21" t="str">
        <f>VLOOKUP(F62,'Species names'!$C$1:$D$32,2,FALSE)</f>
        <v>homSap</v>
      </c>
    </row>
    <row r="63" spans="1:9" x14ac:dyDescent="0.25">
      <c r="A63" s="6" t="s">
        <v>30</v>
      </c>
      <c r="B63" s="8"/>
      <c r="C63" s="6" t="s">
        <v>117</v>
      </c>
      <c r="D63" s="6">
        <v>378</v>
      </c>
      <c r="E63" s="6" t="s">
        <v>16</v>
      </c>
      <c r="F63" s="6" t="s">
        <v>108</v>
      </c>
      <c r="G63" s="6" t="s">
        <v>118</v>
      </c>
      <c r="H63" s="6" t="s">
        <v>604</v>
      </c>
      <c r="I63" s="21" t="str">
        <f>VLOOKUP(F63,'Species names'!$C$1:$D$32,2,FALSE)</f>
        <v>calJac</v>
      </c>
    </row>
    <row r="64" spans="1:9" x14ac:dyDescent="0.25">
      <c r="A64" s="6" t="s">
        <v>30</v>
      </c>
      <c r="B64" s="8" t="s">
        <v>32</v>
      </c>
      <c r="C64" s="6" t="s">
        <v>167</v>
      </c>
      <c r="D64" s="6">
        <v>3618</v>
      </c>
      <c r="E64" s="6" t="s">
        <v>16</v>
      </c>
      <c r="F64" s="6" t="s">
        <v>161</v>
      </c>
      <c r="G64" s="6" t="s">
        <v>168</v>
      </c>
      <c r="H64" s="6" t="s">
        <v>604</v>
      </c>
      <c r="I64" s="21" t="str">
        <f>VLOOKUP(F64,'Species names'!$C$1:$D$32,2,FALSE)</f>
        <v>macMul</v>
      </c>
    </row>
    <row r="65" spans="1:9" x14ac:dyDescent="0.25">
      <c r="A65" s="6" t="s">
        <v>30</v>
      </c>
      <c r="B65" s="8"/>
      <c r="C65" s="6" t="s">
        <v>278</v>
      </c>
      <c r="D65" s="6">
        <v>417</v>
      </c>
      <c r="E65" s="6" t="s">
        <v>16</v>
      </c>
      <c r="F65" s="6" t="s">
        <v>269</v>
      </c>
      <c r="G65" s="6" t="s">
        <v>279</v>
      </c>
      <c r="H65" s="6" t="s">
        <v>604</v>
      </c>
      <c r="I65" s="21">
        <f>VLOOKUP(F65,'Species names'!$C$1:$D$32,2,FALSE)</f>
        <v>0</v>
      </c>
    </row>
    <row r="66" spans="1:9" x14ac:dyDescent="0.25">
      <c r="A66" s="9" t="s">
        <v>24</v>
      </c>
      <c r="B66" s="10" t="s">
        <v>26</v>
      </c>
      <c r="C66" s="9" t="s">
        <v>29</v>
      </c>
      <c r="D66" s="9">
        <v>1256</v>
      </c>
      <c r="E66" s="9" t="s">
        <v>16</v>
      </c>
      <c r="F66" s="9" t="s">
        <v>17</v>
      </c>
      <c r="G66" s="9" t="s">
        <v>18</v>
      </c>
      <c r="H66" s="9" t="s">
        <v>18</v>
      </c>
      <c r="I66" s="21" t="str">
        <f>VLOOKUP(F66,'Species names'!$C$1:$D$32,2,FALSE)</f>
        <v>homSap</v>
      </c>
    </row>
    <row r="67" spans="1:9" x14ac:dyDescent="0.25">
      <c r="A67" s="9" t="s">
        <v>24</v>
      </c>
      <c r="B67" s="10"/>
      <c r="C67" s="9" t="s">
        <v>73</v>
      </c>
      <c r="D67" s="9">
        <v>1020</v>
      </c>
      <c r="E67" s="9" t="s">
        <v>16</v>
      </c>
      <c r="F67" s="9" t="s">
        <v>69</v>
      </c>
      <c r="G67" s="9" t="s">
        <v>74</v>
      </c>
      <c r="H67" s="9" t="s">
        <v>605</v>
      </c>
      <c r="I67" s="21" t="str">
        <f>VLOOKUP(F67,'Species names'!$C$1:$D$32,2,FALSE)</f>
        <v>aotNan</v>
      </c>
    </row>
    <row r="68" spans="1:9" x14ac:dyDescent="0.25">
      <c r="A68" s="9" t="s">
        <v>24</v>
      </c>
      <c r="B68" s="10"/>
      <c r="C68" s="9" t="s">
        <v>94</v>
      </c>
      <c r="D68" s="9">
        <v>3972</v>
      </c>
      <c r="E68" s="9" t="s">
        <v>16</v>
      </c>
      <c r="F68" s="9" t="s">
        <v>85</v>
      </c>
      <c r="G68" s="9" t="s">
        <v>95</v>
      </c>
      <c r="H68" s="9" t="s">
        <v>605</v>
      </c>
      <c r="I68" s="21">
        <f>VLOOKUP(F68,'Species names'!$C$1:$D$32,2,FALSE)</f>
        <v>0</v>
      </c>
    </row>
    <row r="69" spans="1:9" x14ac:dyDescent="0.25">
      <c r="A69" s="9" t="s">
        <v>24</v>
      </c>
      <c r="B69" s="10"/>
      <c r="C69" s="9" t="s">
        <v>104</v>
      </c>
      <c r="D69" s="9">
        <v>942</v>
      </c>
      <c r="E69" s="9" t="s">
        <v>16</v>
      </c>
      <c r="F69" s="9" t="s">
        <v>98</v>
      </c>
      <c r="G69" s="9" t="s">
        <v>105</v>
      </c>
      <c r="H69" s="9" t="s">
        <v>605</v>
      </c>
      <c r="I69" s="21" t="str">
        <f>VLOOKUP(F69,'Species names'!$C$1:$D$32,2,FALSE)</f>
        <v>cebCap</v>
      </c>
    </row>
    <row r="70" spans="1:9" x14ac:dyDescent="0.25">
      <c r="A70" s="9" t="s">
        <v>24</v>
      </c>
      <c r="B70" s="10"/>
      <c r="C70" s="9" t="s">
        <v>120</v>
      </c>
      <c r="D70" s="9">
        <v>1068</v>
      </c>
      <c r="E70" s="9" t="s">
        <v>16</v>
      </c>
      <c r="F70" s="9" t="s">
        <v>108</v>
      </c>
      <c r="G70" s="9" t="s">
        <v>121</v>
      </c>
      <c r="H70" s="9" t="s">
        <v>605</v>
      </c>
      <c r="I70" s="21" t="str">
        <f>VLOOKUP(F70,'Species names'!$C$1:$D$32,2,FALSE)</f>
        <v>calJac</v>
      </c>
    </row>
    <row r="71" spans="1:9" x14ac:dyDescent="0.25">
      <c r="A71" s="9" t="s">
        <v>24</v>
      </c>
      <c r="B71" s="10"/>
      <c r="C71" s="9" t="s">
        <v>137</v>
      </c>
      <c r="D71" s="9">
        <v>1490</v>
      </c>
      <c r="E71" s="9" t="s">
        <v>16</v>
      </c>
      <c r="F71" s="9" t="s">
        <v>131</v>
      </c>
      <c r="G71" s="9" t="s">
        <v>138</v>
      </c>
      <c r="H71" s="9" t="s">
        <v>605</v>
      </c>
      <c r="I71" s="21" t="str">
        <f>VLOOKUP(F71,'Species names'!$C$1:$D$32,2,FALSE)</f>
        <v>gorGorGor</v>
      </c>
    </row>
    <row r="72" spans="1:9" x14ac:dyDescent="0.25">
      <c r="A72" s="9" t="s">
        <v>24</v>
      </c>
      <c r="B72" s="10"/>
      <c r="C72" s="9" t="s">
        <v>147</v>
      </c>
      <c r="D72" s="9">
        <v>4242</v>
      </c>
      <c r="E72" s="9" t="s">
        <v>16</v>
      </c>
      <c r="F72" s="9" t="s">
        <v>141</v>
      </c>
      <c r="G72" s="9" t="s">
        <v>148</v>
      </c>
      <c r="H72" s="9" t="s">
        <v>605</v>
      </c>
      <c r="I72" s="21" t="str">
        <f>VLOOKUP(F72,'Species names'!$C$1:$D$32,2,FALSE)</f>
        <v>macFas</v>
      </c>
    </row>
    <row r="73" spans="1:9" x14ac:dyDescent="0.25">
      <c r="A73" s="9" t="s">
        <v>24</v>
      </c>
      <c r="B73" s="10"/>
      <c r="C73" s="9" t="s">
        <v>157</v>
      </c>
      <c r="D73" s="9">
        <v>1186</v>
      </c>
      <c r="E73" s="9" t="s">
        <v>16</v>
      </c>
      <c r="F73" s="9" t="s">
        <v>151</v>
      </c>
      <c r="G73" s="9" t="s">
        <v>158</v>
      </c>
      <c r="H73" s="9" t="s">
        <v>605</v>
      </c>
      <c r="I73" s="21" t="str">
        <f>VLOOKUP(F73,'Species names'!$C$1:$D$32,2,FALSE)</f>
        <v>manLeu</v>
      </c>
    </row>
    <row r="74" spans="1:9" x14ac:dyDescent="0.25">
      <c r="A74" s="9" t="s">
        <v>24</v>
      </c>
      <c r="B74" s="10"/>
      <c r="C74" s="9" t="s">
        <v>170</v>
      </c>
      <c r="D74" s="9">
        <v>1002</v>
      </c>
      <c r="E74" s="9" t="s">
        <v>16</v>
      </c>
      <c r="F74" s="9" t="s">
        <v>161</v>
      </c>
      <c r="G74" s="9" t="s">
        <v>171</v>
      </c>
      <c r="H74" s="9" t="s">
        <v>605</v>
      </c>
      <c r="I74" s="21" t="str">
        <f>VLOOKUP(F74,'Species names'!$C$1:$D$32,2,FALSE)</f>
        <v>macMul</v>
      </c>
    </row>
    <row r="75" spans="1:9" x14ac:dyDescent="0.25">
      <c r="A75" s="9" t="s">
        <v>24</v>
      </c>
      <c r="B75" s="10"/>
      <c r="C75" s="9" t="s">
        <v>196</v>
      </c>
      <c r="D75" s="9">
        <v>1300</v>
      </c>
      <c r="E75" s="9" t="s">
        <v>16</v>
      </c>
      <c r="F75" s="9" t="s">
        <v>190</v>
      </c>
      <c r="G75" s="9" t="s">
        <v>197</v>
      </c>
      <c r="H75" s="9" t="s">
        <v>605</v>
      </c>
      <c r="I75" s="21" t="str">
        <f>VLOOKUP(F75,'Species names'!$C$1:$D$32,2,FALSE)</f>
        <v>micMur</v>
      </c>
    </row>
    <row r="76" spans="1:9" x14ac:dyDescent="0.25">
      <c r="A76" s="9" t="s">
        <v>24</v>
      </c>
      <c r="B76" s="10"/>
      <c r="C76" s="9" t="s">
        <v>209</v>
      </c>
      <c r="D76" s="9">
        <v>2394</v>
      </c>
      <c r="E76" s="9" t="s">
        <v>16</v>
      </c>
      <c r="F76" s="9" t="s">
        <v>200</v>
      </c>
      <c r="G76" s="9" t="s">
        <v>210</v>
      </c>
      <c r="H76" s="9" t="s">
        <v>605</v>
      </c>
      <c r="I76" s="21" t="str">
        <f>VLOOKUP(F76,'Species names'!$C$1:$D$32,2,FALSE)</f>
        <v>macNem</v>
      </c>
    </row>
    <row r="77" spans="1:9" x14ac:dyDescent="0.25">
      <c r="A77" s="9" t="s">
        <v>24</v>
      </c>
      <c r="B77" s="10"/>
      <c r="C77" s="9" t="s">
        <v>216</v>
      </c>
      <c r="D77" s="9">
        <v>1187</v>
      </c>
      <c r="E77" s="9" t="s">
        <v>16</v>
      </c>
      <c r="F77" s="9" t="s">
        <v>213</v>
      </c>
      <c r="G77" s="9" t="s">
        <v>217</v>
      </c>
      <c r="H77" s="9" t="s">
        <v>605</v>
      </c>
      <c r="I77" s="21" t="str">
        <f>VLOOKUP(F77,'Species names'!$C$1:$D$32,2,FALSE)</f>
        <v>nomLeu</v>
      </c>
    </row>
    <row r="78" spans="1:9" x14ac:dyDescent="0.25">
      <c r="A78" s="9" t="s">
        <v>24</v>
      </c>
      <c r="B78" s="10"/>
      <c r="C78" s="9" t="s">
        <v>226</v>
      </c>
      <c r="D78" s="9">
        <v>1077</v>
      </c>
      <c r="E78" s="9" t="s">
        <v>16</v>
      </c>
      <c r="F78" s="9" t="s">
        <v>223</v>
      </c>
      <c r="G78" s="9" t="s">
        <v>227</v>
      </c>
      <c r="H78" s="9" t="s">
        <v>605</v>
      </c>
      <c r="I78" s="21" t="str">
        <f>VLOOKUP(F78,'Species names'!$C$1:$D$32,2,FALSE)</f>
        <v>otoGar</v>
      </c>
    </row>
    <row r="79" spans="1:9" x14ac:dyDescent="0.25">
      <c r="A79" s="9" t="s">
        <v>24</v>
      </c>
      <c r="B79" s="10"/>
      <c r="C79" s="9" t="s">
        <v>229</v>
      </c>
      <c r="D79" s="9">
        <v>1026</v>
      </c>
      <c r="E79" s="9" t="s">
        <v>16</v>
      </c>
      <c r="F79" s="9" t="s">
        <v>223</v>
      </c>
      <c r="G79" s="9" t="s">
        <v>227</v>
      </c>
      <c r="H79" s="9" t="s">
        <v>605</v>
      </c>
      <c r="I79" s="21" t="str">
        <f>VLOOKUP(F79,'Species names'!$C$1:$D$32,2,FALSE)</f>
        <v>otoGar</v>
      </c>
    </row>
    <row r="80" spans="1:9" x14ac:dyDescent="0.25">
      <c r="A80" s="9" t="s">
        <v>24</v>
      </c>
      <c r="B80" s="10"/>
      <c r="C80" s="9" t="s">
        <v>251</v>
      </c>
      <c r="D80" s="9">
        <v>1068</v>
      </c>
      <c r="E80" s="9" t="s">
        <v>16</v>
      </c>
      <c r="F80" s="9" t="s">
        <v>242</v>
      </c>
      <c r="G80" s="9" t="s">
        <v>252</v>
      </c>
      <c r="H80" s="9" t="s">
        <v>605</v>
      </c>
      <c r="I80" s="21" t="str">
        <f>VLOOKUP(F80,'Species names'!$C$1:$D$32,2,FALSE)</f>
        <v>papAnu</v>
      </c>
    </row>
    <row r="81" spans="1:9" x14ac:dyDescent="0.25">
      <c r="A81" s="9" t="s">
        <v>24</v>
      </c>
      <c r="B81" s="10"/>
      <c r="C81" s="9" t="s">
        <v>265</v>
      </c>
      <c r="D81" s="9">
        <v>1210</v>
      </c>
      <c r="E81" s="9" t="s">
        <v>16</v>
      </c>
      <c r="F81" s="9" t="s">
        <v>262</v>
      </c>
      <c r="G81" s="9" t="s">
        <v>266</v>
      </c>
      <c r="H81" s="9" t="s">
        <v>605</v>
      </c>
      <c r="I81" s="21" t="str">
        <f>VLOOKUP(F81,'Species names'!$C$1:$D$32,2,FALSE)</f>
        <v>panPan</v>
      </c>
    </row>
    <row r="82" spans="1:9" x14ac:dyDescent="0.25">
      <c r="A82" s="9" t="s">
        <v>24</v>
      </c>
      <c r="B82" s="10"/>
      <c r="C82" s="9" t="s">
        <v>281</v>
      </c>
      <c r="D82" s="9">
        <v>1014</v>
      </c>
      <c r="E82" s="9" t="s">
        <v>16</v>
      </c>
      <c r="F82" s="9" t="s">
        <v>269</v>
      </c>
      <c r="G82" s="9" t="s">
        <v>282</v>
      </c>
      <c r="H82" s="9" t="s">
        <v>605</v>
      </c>
      <c r="I82" s="21">
        <f>VLOOKUP(F82,'Species names'!$C$1:$D$32,2,FALSE)</f>
        <v>0</v>
      </c>
    </row>
    <row r="83" spans="1:9" x14ac:dyDescent="0.25">
      <c r="A83" s="9" t="s">
        <v>24</v>
      </c>
      <c r="B83" s="10"/>
      <c r="C83" s="9" t="s">
        <v>294</v>
      </c>
      <c r="D83" s="9">
        <v>999</v>
      </c>
      <c r="E83" s="9" t="s">
        <v>16</v>
      </c>
      <c r="F83" s="9" t="s">
        <v>285</v>
      </c>
      <c r="G83" s="9" t="s">
        <v>295</v>
      </c>
      <c r="H83" s="9" t="s">
        <v>605</v>
      </c>
      <c r="I83" s="21" t="str">
        <f>VLOOKUP(F83,'Species names'!$C$1:$D$32,2,FALSE)</f>
        <v>pilTep</v>
      </c>
    </row>
    <row r="84" spans="1:9" x14ac:dyDescent="0.25">
      <c r="A84" s="9" t="s">
        <v>24</v>
      </c>
      <c r="B84" s="10"/>
      <c r="C84" s="9" t="s">
        <v>307</v>
      </c>
      <c r="D84" s="9">
        <v>1234</v>
      </c>
      <c r="E84" s="9" t="s">
        <v>16</v>
      </c>
      <c r="F84" s="9" t="s">
        <v>298</v>
      </c>
      <c r="G84" s="9" t="s">
        <v>308</v>
      </c>
      <c r="H84" s="9" t="s">
        <v>605</v>
      </c>
      <c r="I84" s="21" t="str">
        <f>VLOOKUP(F84,'Species names'!$C$1:$D$32,2,FALSE)</f>
        <v>panTro</v>
      </c>
    </row>
    <row r="85" spans="1:9" x14ac:dyDescent="0.25">
      <c r="A85" s="9" t="s">
        <v>24</v>
      </c>
      <c r="B85" s="10"/>
      <c r="C85" s="9" t="s">
        <v>320</v>
      </c>
      <c r="D85" s="9">
        <v>894</v>
      </c>
      <c r="E85" s="9" t="s">
        <v>16</v>
      </c>
      <c r="F85" s="9" t="s">
        <v>311</v>
      </c>
      <c r="G85" s="9" t="s">
        <v>321</v>
      </c>
      <c r="H85" s="9" t="s">
        <v>605</v>
      </c>
      <c r="I85" s="21" t="str">
        <f>VLOOKUP(F85,'Species names'!$C$1:$D$32,2,FALSE)</f>
        <v>rhiBie</v>
      </c>
    </row>
    <row r="86" spans="1:9" x14ac:dyDescent="0.25">
      <c r="A86" s="9" t="s">
        <v>24</v>
      </c>
      <c r="B86" s="10"/>
      <c r="C86" s="9" t="s">
        <v>347</v>
      </c>
      <c r="D86" s="9">
        <v>1002</v>
      </c>
      <c r="E86" s="9" t="s">
        <v>16</v>
      </c>
      <c r="F86" s="9" t="s">
        <v>341</v>
      </c>
      <c r="G86" s="9" t="s">
        <v>348</v>
      </c>
      <c r="H86" s="9" t="s">
        <v>605</v>
      </c>
      <c r="I86" s="21" t="str">
        <f>VLOOKUP(F86,'Species names'!$C$1:$D$32,2,FALSE)</f>
        <v>theGel</v>
      </c>
    </row>
    <row r="87" spans="1:9" x14ac:dyDescent="0.25">
      <c r="A87" s="11" t="s">
        <v>62</v>
      </c>
      <c r="B87" s="12" t="s">
        <v>64</v>
      </c>
      <c r="C87" s="11" t="s">
        <v>65</v>
      </c>
      <c r="D87" s="11">
        <v>1264</v>
      </c>
      <c r="E87" s="11" t="s">
        <v>16</v>
      </c>
      <c r="F87" s="11" t="s">
        <v>17</v>
      </c>
      <c r="G87" s="11" t="s">
        <v>18</v>
      </c>
      <c r="H87" s="11" t="s">
        <v>18</v>
      </c>
      <c r="I87" s="21" t="str">
        <f>VLOOKUP(F87,'Species names'!$C$1:$D$32,2,FALSE)</f>
        <v>homSap</v>
      </c>
    </row>
    <row r="88" spans="1:9" x14ac:dyDescent="0.25">
      <c r="A88" s="11" t="s">
        <v>62</v>
      </c>
      <c r="B88" s="12"/>
      <c r="C88" s="11" t="s">
        <v>73</v>
      </c>
      <c r="D88" s="11">
        <v>1020</v>
      </c>
      <c r="E88" s="11" t="s">
        <v>16</v>
      </c>
      <c r="F88" s="11" t="s">
        <v>69</v>
      </c>
      <c r="G88" s="11" t="s">
        <v>74</v>
      </c>
      <c r="H88" s="11" t="s">
        <v>605</v>
      </c>
      <c r="I88" s="21" t="str">
        <f>VLOOKUP(F88,'Species names'!$C$1:$D$32,2,FALSE)</f>
        <v>aotNan</v>
      </c>
    </row>
    <row r="89" spans="1:9" x14ac:dyDescent="0.25">
      <c r="A89" s="11" t="s">
        <v>62</v>
      </c>
      <c r="B89" s="12"/>
      <c r="C89" s="11" t="s">
        <v>94</v>
      </c>
      <c r="D89" s="11">
        <v>3972</v>
      </c>
      <c r="E89" s="11" t="s">
        <v>16</v>
      </c>
      <c r="F89" s="11" t="s">
        <v>85</v>
      </c>
      <c r="G89" s="11" t="s">
        <v>95</v>
      </c>
      <c r="H89" s="11" t="s">
        <v>605</v>
      </c>
      <c r="I89" s="21">
        <f>VLOOKUP(F89,'Species names'!$C$1:$D$32,2,FALSE)</f>
        <v>0</v>
      </c>
    </row>
    <row r="90" spans="1:9" x14ac:dyDescent="0.25">
      <c r="A90" s="11" t="s">
        <v>62</v>
      </c>
      <c r="B90" s="12"/>
      <c r="C90" s="11" t="s">
        <v>104</v>
      </c>
      <c r="D90" s="11">
        <v>942</v>
      </c>
      <c r="E90" s="11" t="s">
        <v>16</v>
      </c>
      <c r="F90" s="11" t="s">
        <v>98</v>
      </c>
      <c r="G90" s="11" t="s">
        <v>105</v>
      </c>
      <c r="H90" s="11" t="s">
        <v>605</v>
      </c>
      <c r="I90" s="21" t="str">
        <f>VLOOKUP(F90,'Species names'!$C$1:$D$32,2,FALSE)</f>
        <v>cebCap</v>
      </c>
    </row>
    <row r="91" spans="1:9" x14ac:dyDescent="0.25">
      <c r="A91" s="11" t="s">
        <v>62</v>
      </c>
      <c r="B91" s="12"/>
      <c r="C91" s="11" t="s">
        <v>120</v>
      </c>
      <c r="D91" s="11">
        <v>1068</v>
      </c>
      <c r="E91" s="11" t="s">
        <v>16</v>
      </c>
      <c r="F91" s="11" t="s">
        <v>108</v>
      </c>
      <c r="G91" s="11" t="s">
        <v>121</v>
      </c>
      <c r="H91" s="11" t="s">
        <v>605</v>
      </c>
      <c r="I91" s="21" t="str">
        <f>VLOOKUP(F91,'Species names'!$C$1:$D$32,2,FALSE)</f>
        <v>calJac</v>
      </c>
    </row>
    <row r="92" spans="1:9" x14ac:dyDescent="0.25">
      <c r="A92" s="11" t="s">
        <v>62</v>
      </c>
      <c r="B92" s="12"/>
      <c r="C92" s="11" t="s">
        <v>137</v>
      </c>
      <c r="D92" s="11">
        <v>1490</v>
      </c>
      <c r="E92" s="11" t="s">
        <v>16</v>
      </c>
      <c r="F92" s="11" t="s">
        <v>131</v>
      </c>
      <c r="G92" s="11" t="s">
        <v>138</v>
      </c>
      <c r="H92" s="11" t="s">
        <v>605</v>
      </c>
      <c r="I92" s="21" t="str">
        <f>VLOOKUP(F92,'Species names'!$C$1:$D$32,2,FALSE)</f>
        <v>gorGorGor</v>
      </c>
    </row>
    <row r="93" spans="1:9" x14ac:dyDescent="0.25">
      <c r="A93" s="11" t="s">
        <v>62</v>
      </c>
      <c r="B93" s="12"/>
      <c r="C93" s="11" t="s">
        <v>147</v>
      </c>
      <c r="D93" s="11">
        <v>4242</v>
      </c>
      <c r="E93" s="11" t="s">
        <v>16</v>
      </c>
      <c r="F93" s="11" t="s">
        <v>141</v>
      </c>
      <c r="G93" s="11" t="s">
        <v>148</v>
      </c>
      <c r="H93" s="11" t="s">
        <v>605</v>
      </c>
      <c r="I93" s="21" t="str">
        <f>VLOOKUP(F93,'Species names'!$C$1:$D$32,2,FALSE)</f>
        <v>macFas</v>
      </c>
    </row>
    <row r="94" spans="1:9" x14ac:dyDescent="0.25">
      <c r="A94" s="11" t="s">
        <v>62</v>
      </c>
      <c r="B94" s="12"/>
      <c r="C94" s="11" t="s">
        <v>157</v>
      </c>
      <c r="D94" s="11">
        <v>1186</v>
      </c>
      <c r="E94" s="11" t="s">
        <v>16</v>
      </c>
      <c r="F94" s="11" t="s">
        <v>151</v>
      </c>
      <c r="G94" s="11" t="s">
        <v>158</v>
      </c>
      <c r="H94" s="11" t="s">
        <v>605</v>
      </c>
      <c r="I94" s="21" t="str">
        <f>VLOOKUP(F94,'Species names'!$C$1:$D$32,2,FALSE)</f>
        <v>manLeu</v>
      </c>
    </row>
    <row r="95" spans="1:9" x14ac:dyDescent="0.25">
      <c r="A95" s="11" t="s">
        <v>62</v>
      </c>
      <c r="B95" s="12"/>
      <c r="C95" s="11" t="s">
        <v>170</v>
      </c>
      <c r="D95" s="11">
        <v>1002</v>
      </c>
      <c r="E95" s="11" t="s">
        <v>16</v>
      </c>
      <c r="F95" s="11" t="s">
        <v>161</v>
      </c>
      <c r="G95" s="11" t="s">
        <v>171</v>
      </c>
      <c r="H95" s="11" t="s">
        <v>605</v>
      </c>
      <c r="I95" s="21" t="str">
        <f>VLOOKUP(F95,'Species names'!$C$1:$D$32,2,FALSE)</f>
        <v>macMul</v>
      </c>
    </row>
    <row r="96" spans="1:9" x14ac:dyDescent="0.25">
      <c r="A96" s="11" t="s">
        <v>62</v>
      </c>
      <c r="B96" s="12"/>
      <c r="C96" s="11" t="s">
        <v>196</v>
      </c>
      <c r="D96" s="11">
        <v>1300</v>
      </c>
      <c r="E96" s="11" t="s">
        <v>16</v>
      </c>
      <c r="F96" s="11" t="s">
        <v>190</v>
      </c>
      <c r="G96" s="11" t="s">
        <v>197</v>
      </c>
      <c r="H96" s="11" t="s">
        <v>605</v>
      </c>
      <c r="I96" s="21" t="str">
        <f>VLOOKUP(F96,'Species names'!$C$1:$D$32,2,FALSE)</f>
        <v>micMur</v>
      </c>
    </row>
    <row r="97" spans="1:9" x14ac:dyDescent="0.25">
      <c r="A97" s="11" t="s">
        <v>62</v>
      </c>
      <c r="B97" s="12"/>
      <c r="C97" s="11" t="s">
        <v>209</v>
      </c>
      <c r="D97" s="11">
        <v>2394</v>
      </c>
      <c r="E97" s="11" t="s">
        <v>16</v>
      </c>
      <c r="F97" s="11" t="s">
        <v>200</v>
      </c>
      <c r="G97" s="11" t="s">
        <v>210</v>
      </c>
      <c r="H97" s="11" t="s">
        <v>605</v>
      </c>
      <c r="I97" s="21" t="str">
        <f>VLOOKUP(F97,'Species names'!$C$1:$D$32,2,FALSE)</f>
        <v>macNem</v>
      </c>
    </row>
    <row r="98" spans="1:9" x14ac:dyDescent="0.25">
      <c r="A98" s="11" t="s">
        <v>62</v>
      </c>
      <c r="B98" s="12"/>
      <c r="C98" s="11" t="s">
        <v>216</v>
      </c>
      <c r="D98" s="11">
        <v>1187</v>
      </c>
      <c r="E98" s="11" t="s">
        <v>16</v>
      </c>
      <c r="F98" s="11" t="s">
        <v>213</v>
      </c>
      <c r="G98" s="11" t="s">
        <v>217</v>
      </c>
      <c r="H98" s="11" t="s">
        <v>605</v>
      </c>
      <c r="I98" s="21" t="str">
        <f>VLOOKUP(F98,'Species names'!$C$1:$D$32,2,FALSE)</f>
        <v>nomLeu</v>
      </c>
    </row>
    <row r="99" spans="1:9" x14ac:dyDescent="0.25">
      <c r="A99" s="11" t="s">
        <v>62</v>
      </c>
      <c r="B99" s="12"/>
      <c r="C99" s="11" t="s">
        <v>226</v>
      </c>
      <c r="D99" s="11">
        <v>1077</v>
      </c>
      <c r="E99" s="11" t="s">
        <v>16</v>
      </c>
      <c r="F99" s="11" t="s">
        <v>223</v>
      </c>
      <c r="G99" s="11" t="s">
        <v>227</v>
      </c>
      <c r="H99" s="11" t="s">
        <v>605</v>
      </c>
      <c r="I99" s="21" t="str">
        <f>VLOOKUP(F99,'Species names'!$C$1:$D$32,2,FALSE)</f>
        <v>otoGar</v>
      </c>
    </row>
    <row r="100" spans="1:9" x14ac:dyDescent="0.25">
      <c r="A100" s="11" t="s">
        <v>62</v>
      </c>
      <c r="B100" s="12"/>
      <c r="C100" s="11" t="s">
        <v>229</v>
      </c>
      <c r="D100" s="11">
        <v>1026</v>
      </c>
      <c r="E100" s="11" t="s">
        <v>16</v>
      </c>
      <c r="F100" s="11" t="s">
        <v>223</v>
      </c>
      <c r="G100" s="11" t="s">
        <v>227</v>
      </c>
      <c r="H100" s="11" t="s">
        <v>605</v>
      </c>
      <c r="I100" s="21" t="str">
        <f>VLOOKUP(F100,'Species names'!$C$1:$D$32,2,FALSE)</f>
        <v>otoGar</v>
      </c>
    </row>
    <row r="101" spans="1:9" x14ac:dyDescent="0.25">
      <c r="A101" s="11" t="s">
        <v>62</v>
      </c>
      <c r="B101" s="12"/>
      <c r="C101" s="11" t="s">
        <v>251</v>
      </c>
      <c r="D101" s="11">
        <v>1068</v>
      </c>
      <c r="E101" s="11" t="s">
        <v>16</v>
      </c>
      <c r="F101" s="11" t="s">
        <v>242</v>
      </c>
      <c r="G101" s="11" t="s">
        <v>252</v>
      </c>
      <c r="H101" s="11" t="s">
        <v>605</v>
      </c>
      <c r="I101" s="21" t="str">
        <f>VLOOKUP(F101,'Species names'!$C$1:$D$32,2,FALSE)</f>
        <v>papAnu</v>
      </c>
    </row>
    <row r="102" spans="1:9" x14ac:dyDescent="0.25">
      <c r="A102" s="11" t="s">
        <v>62</v>
      </c>
      <c r="B102" s="12"/>
      <c r="C102" s="11" t="s">
        <v>265</v>
      </c>
      <c r="D102" s="11">
        <v>1210</v>
      </c>
      <c r="E102" s="11" t="s">
        <v>16</v>
      </c>
      <c r="F102" s="11" t="s">
        <v>262</v>
      </c>
      <c r="G102" s="11" t="s">
        <v>266</v>
      </c>
      <c r="H102" s="11" t="s">
        <v>605</v>
      </c>
      <c r="I102" s="21" t="str">
        <f>VLOOKUP(F102,'Species names'!$C$1:$D$32,2,FALSE)</f>
        <v>panPan</v>
      </c>
    </row>
    <row r="103" spans="1:9" x14ac:dyDescent="0.25">
      <c r="A103" s="11" t="s">
        <v>62</v>
      </c>
      <c r="B103" s="12"/>
      <c r="C103" s="11" t="s">
        <v>281</v>
      </c>
      <c r="D103" s="11">
        <v>1014</v>
      </c>
      <c r="E103" s="11" t="s">
        <v>16</v>
      </c>
      <c r="F103" s="11" t="s">
        <v>269</v>
      </c>
      <c r="G103" s="11" t="s">
        <v>282</v>
      </c>
      <c r="H103" s="11" t="s">
        <v>605</v>
      </c>
      <c r="I103" s="21">
        <f>VLOOKUP(F103,'Species names'!$C$1:$D$32,2,FALSE)</f>
        <v>0</v>
      </c>
    </row>
    <row r="104" spans="1:9" x14ac:dyDescent="0.25">
      <c r="A104" s="11" t="s">
        <v>62</v>
      </c>
      <c r="B104" s="12"/>
      <c r="C104" s="11" t="s">
        <v>294</v>
      </c>
      <c r="D104" s="11">
        <v>999</v>
      </c>
      <c r="E104" s="11" t="s">
        <v>16</v>
      </c>
      <c r="F104" s="11" t="s">
        <v>285</v>
      </c>
      <c r="G104" s="11" t="s">
        <v>295</v>
      </c>
      <c r="H104" s="11" t="s">
        <v>605</v>
      </c>
      <c r="I104" s="21" t="str">
        <f>VLOOKUP(F104,'Species names'!$C$1:$D$32,2,FALSE)</f>
        <v>pilTep</v>
      </c>
    </row>
    <row r="105" spans="1:9" x14ac:dyDescent="0.25">
      <c r="A105" s="11" t="s">
        <v>62</v>
      </c>
      <c r="B105" s="12"/>
      <c r="C105" s="11" t="s">
        <v>307</v>
      </c>
      <c r="D105" s="11">
        <v>1234</v>
      </c>
      <c r="E105" s="11" t="s">
        <v>16</v>
      </c>
      <c r="F105" s="11" t="s">
        <v>298</v>
      </c>
      <c r="G105" s="11" t="s">
        <v>308</v>
      </c>
      <c r="H105" s="11" t="s">
        <v>605</v>
      </c>
      <c r="I105" s="21" t="str">
        <f>VLOOKUP(F105,'Species names'!$C$1:$D$32,2,FALSE)</f>
        <v>panTro</v>
      </c>
    </row>
    <row r="106" spans="1:9" x14ac:dyDescent="0.25">
      <c r="A106" s="11" t="s">
        <v>62</v>
      </c>
      <c r="B106" s="12"/>
      <c r="C106" s="11" t="s">
        <v>320</v>
      </c>
      <c r="D106" s="11">
        <v>894</v>
      </c>
      <c r="E106" s="11" t="s">
        <v>16</v>
      </c>
      <c r="F106" s="11" t="s">
        <v>311</v>
      </c>
      <c r="G106" s="11" t="s">
        <v>321</v>
      </c>
      <c r="H106" s="11" t="s">
        <v>605</v>
      </c>
      <c r="I106" s="21" t="str">
        <f>VLOOKUP(F106,'Species names'!$C$1:$D$32,2,FALSE)</f>
        <v>rhiBie</v>
      </c>
    </row>
    <row r="107" spans="1:9" x14ac:dyDescent="0.25">
      <c r="A107" s="11" t="s">
        <v>62</v>
      </c>
      <c r="B107" s="12"/>
      <c r="C107" s="11" t="s">
        <v>347</v>
      </c>
      <c r="D107" s="11">
        <v>1002</v>
      </c>
      <c r="E107" s="11" t="s">
        <v>16</v>
      </c>
      <c r="F107" s="11" t="s">
        <v>341</v>
      </c>
      <c r="G107" s="11" t="s">
        <v>348</v>
      </c>
      <c r="H107" s="11" t="s">
        <v>605</v>
      </c>
      <c r="I107" s="21" t="str">
        <f>VLOOKUP(F107,'Species names'!$C$1:$D$32,2,FALSE)</f>
        <v>theGel</v>
      </c>
    </row>
    <row r="108" spans="1:9" x14ac:dyDescent="0.25">
      <c r="A108" s="13" t="s">
        <v>19</v>
      </c>
      <c r="B108" s="16" t="s">
        <v>21</v>
      </c>
      <c r="C108" s="13" t="s">
        <v>23</v>
      </c>
      <c r="D108" s="13">
        <v>1167</v>
      </c>
      <c r="E108" s="13" t="s">
        <v>16</v>
      </c>
      <c r="F108" s="13" t="s">
        <v>17</v>
      </c>
      <c r="G108" s="13" t="s">
        <v>18</v>
      </c>
      <c r="H108" s="13" t="s">
        <v>18</v>
      </c>
      <c r="I108" s="21" t="str">
        <f>VLOOKUP(F108,'Species names'!$C$1:$D$32,2,FALSE)</f>
        <v>homSap</v>
      </c>
    </row>
    <row r="109" spans="1:9" x14ac:dyDescent="0.25">
      <c r="A109" s="13" t="s">
        <v>19</v>
      </c>
      <c r="B109" s="16" t="s">
        <v>21</v>
      </c>
      <c r="C109" s="13" t="s">
        <v>35</v>
      </c>
      <c r="D109" s="13">
        <v>859</v>
      </c>
      <c r="E109" s="13" t="s">
        <v>16</v>
      </c>
      <c r="F109" s="13" t="s">
        <v>17</v>
      </c>
      <c r="G109" s="13" t="s">
        <v>18</v>
      </c>
      <c r="H109" s="13" t="s">
        <v>18</v>
      </c>
      <c r="I109" s="21" t="str">
        <f>VLOOKUP(F109,'Species names'!$C$1:$D$32,2,FALSE)</f>
        <v>homSap</v>
      </c>
    </row>
    <row r="110" spans="1:9" x14ac:dyDescent="0.25">
      <c r="A110" s="13" t="s">
        <v>19</v>
      </c>
      <c r="B110" s="16" t="s">
        <v>21</v>
      </c>
      <c r="C110" s="13" t="s">
        <v>42</v>
      </c>
      <c r="D110" s="13">
        <v>521</v>
      </c>
      <c r="E110" s="13" t="s">
        <v>16</v>
      </c>
      <c r="F110" s="13" t="s">
        <v>17</v>
      </c>
      <c r="G110" s="13" t="s">
        <v>18</v>
      </c>
      <c r="H110" s="13" t="s">
        <v>18</v>
      </c>
      <c r="I110" s="21" t="str">
        <f>VLOOKUP(F110,'Species names'!$C$1:$D$32,2,FALSE)</f>
        <v>homSap</v>
      </c>
    </row>
    <row r="111" spans="1:9" x14ac:dyDescent="0.25">
      <c r="A111" s="13" t="s">
        <v>19</v>
      </c>
      <c r="B111" s="16"/>
      <c r="C111" s="13" t="s">
        <v>173</v>
      </c>
      <c r="D111" s="13">
        <v>3847</v>
      </c>
      <c r="E111" s="13" t="s">
        <v>16</v>
      </c>
      <c r="F111" s="13" t="s">
        <v>161</v>
      </c>
      <c r="G111" s="13" t="s">
        <v>174</v>
      </c>
      <c r="H111" s="13" t="s">
        <v>604</v>
      </c>
      <c r="I111" s="21" t="str">
        <f>VLOOKUP(F111,'Species names'!$C$1:$D$32,2,FALSE)</f>
        <v>macMul</v>
      </c>
    </row>
    <row r="112" spans="1:9" x14ac:dyDescent="0.25">
      <c r="A112" s="13" t="s">
        <v>19</v>
      </c>
      <c r="B112" s="16"/>
      <c r="C112" s="13" t="s">
        <v>175</v>
      </c>
      <c r="D112" s="13">
        <v>2328</v>
      </c>
      <c r="E112" s="13" t="s">
        <v>16</v>
      </c>
      <c r="F112" s="13" t="s">
        <v>161</v>
      </c>
      <c r="G112" s="13" t="s">
        <v>174</v>
      </c>
      <c r="H112" s="13" t="s">
        <v>604</v>
      </c>
      <c r="I112" s="21" t="str">
        <f>VLOOKUP(F112,'Species names'!$C$1:$D$32,2,FALSE)</f>
        <v>macMul</v>
      </c>
    </row>
    <row r="113" spans="1:9" x14ac:dyDescent="0.25">
      <c r="A113" s="13" t="s">
        <v>19</v>
      </c>
      <c r="B113" s="16"/>
      <c r="C113" s="13" t="s">
        <v>219</v>
      </c>
      <c r="D113" s="13">
        <v>612</v>
      </c>
      <c r="E113" s="13" t="s">
        <v>16</v>
      </c>
      <c r="F113" s="13" t="s">
        <v>213</v>
      </c>
      <c r="G113" s="13" t="s">
        <v>220</v>
      </c>
      <c r="H113" s="13" t="s">
        <v>604</v>
      </c>
      <c r="I113" s="21" t="str">
        <f>VLOOKUP(F113,'Species names'!$C$1:$D$32,2,FALSE)</f>
        <v>nomLeu</v>
      </c>
    </row>
    <row r="114" spans="1:9" x14ac:dyDescent="0.25">
      <c r="A114" s="13" t="s">
        <v>19</v>
      </c>
      <c r="B114" s="16"/>
      <c r="C114" s="13" t="s">
        <v>231</v>
      </c>
      <c r="D114" s="13">
        <v>612</v>
      </c>
      <c r="E114" s="13" t="s">
        <v>16</v>
      </c>
      <c r="F114" s="13" t="s">
        <v>223</v>
      </c>
      <c r="G114" s="13" t="s">
        <v>232</v>
      </c>
      <c r="H114" s="13" t="s">
        <v>604</v>
      </c>
      <c r="I114" s="21" t="str">
        <f>VLOOKUP(F114,'Species names'!$C$1:$D$32,2,FALSE)</f>
        <v>otoGar</v>
      </c>
    </row>
    <row r="115" spans="1:9" x14ac:dyDescent="0.25">
      <c r="A115" s="13" t="s">
        <v>19</v>
      </c>
      <c r="B115" s="16"/>
      <c r="C115" s="13" t="s">
        <v>350</v>
      </c>
      <c r="D115" s="13">
        <v>1521</v>
      </c>
      <c r="E115" s="13" t="s">
        <v>16</v>
      </c>
      <c r="F115" s="13" t="s">
        <v>341</v>
      </c>
      <c r="G115" s="13" t="s">
        <v>351</v>
      </c>
      <c r="H115" s="13" t="s">
        <v>604</v>
      </c>
      <c r="I115" s="21" t="str">
        <f>VLOOKUP(F115,'Species names'!$C$1:$D$32,2,FALSE)</f>
        <v>theGel</v>
      </c>
    </row>
    <row r="116" spans="1:9" x14ac:dyDescent="0.25">
      <c r="A116" s="13" t="s">
        <v>19</v>
      </c>
      <c r="B116" s="16"/>
      <c r="C116" s="13" t="s">
        <v>353</v>
      </c>
      <c r="D116" s="13">
        <v>1605</v>
      </c>
      <c r="E116" s="13" t="s">
        <v>16</v>
      </c>
      <c r="F116" s="13" t="s">
        <v>341</v>
      </c>
      <c r="G116" s="13" t="s">
        <v>351</v>
      </c>
      <c r="H116" s="13" t="s">
        <v>604</v>
      </c>
      <c r="I116" s="21" t="str">
        <f>VLOOKUP(F116,'Species names'!$C$1:$D$32,2,FALSE)</f>
        <v>theGel</v>
      </c>
    </row>
    <row r="117" spans="1:9" x14ac:dyDescent="0.25">
      <c r="A117" s="14" t="s">
        <v>43</v>
      </c>
      <c r="B117" s="18" t="s">
        <v>45</v>
      </c>
      <c r="C117" s="14" t="s">
        <v>46</v>
      </c>
      <c r="D117" s="14">
        <v>2559</v>
      </c>
      <c r="E117" s="14" t="s">
        <v>47</v>
      </c>
      <c r="F117" s="14" t="s">
        <v>17</v>
      </c>
      <c r="G117" s="14" t="s">
        <v>18</v>
      </c>
      <c r="H117" s="14" t="s">
        <v>18</v>
      </c>
      <c r="I117" s="21" t="str">
        <f>VLOOKUP(F117,'Species names'!$C$1:$D$32,2,FALSE)</f>
        <v>homSap</v>
      </c>
    </row>
    <row r="118" spans="1:9" x14ac:dyDescent="0.25">
      <c r="A118" s="14" t="s">
        <v>43</v>
      </c>
      <c r="B118" s="18" t="s">
        <v>45</v>
      </c>
      <c r="C118" s="14" t="s">
        <v>49</v>
      </c>
      <c r="D118" s="14">
        <v>3028</v>
      </c>
      <c r="E118" s="14" t="s">
        <v>16</v>
      </c>
      <c r="F118" s="14" t="s">
        <v>17</v>
      </c>
      <c r="G118" s="14" t="s">
        <v>18</v>
      </c>
      <c r="H118" s="14" t="s">
        <v>18</v>
      </c>
      <c r="I118" s="21" t="str">
        <f>VLOOKUP(F118,'Species names'!$C$1:$D$32,2,FALSE)</f>
        <v>homSap</v>
      </c>
    </row>
    <row r="119" spans="1:9" x14ac:dyDescent="0.25">
      <c r="A119" s="14" t="s">
        <v>43</v>
      </c>
      <c r="B119" s="18" t="s">
        <v>45</v>
      </c>
      <c r="C119" s="14" t="s">
        <v>61</v>
      </c>
      <c r="D119" s="14">
        <v>742</v>
      </c>
      <c r="E119" s="14" t="s">
        <v>47</v>
      </c>
      <c r="F119" s="14" t="s">
        <v>17</v>
      </c>
      <c r="G119" s="14" t="s">
        <v>18</v>
      </c>
      <c r="H119" s="14" t="s">
        <v>18</v>
      </c>
      <c r="I119" s="21" t="str">
        <f>VLOOKUP(F119,'Species names'!$C$1:$D$32,2,FALSE)</f>
        <v>homSap</v>
      </c>
    </row>
    <row r="120" spans="1:9" x14ac:dyDescent="0.25">
      <c r="A120" s="14" t="s">
        <v>43</v>
      </c>
      <c r="B120" s="18"/>
      <c r="C120" s="14" t="s">
        <v>127</v>
      </c>
      <c r="D120" s="14">
        <v>2034</v>
      </c>
      <c r="E120" s="14" t="s">
        <v>16</v>
      </c>
      <c r="F120" s="14" t="s">
        <v>124</v>
      </c>
      <c r="G120" s="14" t="s">
        <v>128</v>
      </c>
      <c r="H120" s="14" t="s">
        <v>604</v>
      </c>
      <c r="I120" s="21" t="str">
        <f>VLOOKUP(F120,'Species names'!$C$1:$D$32,2,FALSE)</f>
        <v>chlSab</v>
      </c>
    </row>
    <row r="121" spans="1:9" x14ac:dyDescent="0.25">
      <c r="A121" s="14" t="s">
        <v>43</v>
      </c>
      <c r="B121" s="18" t="s">
        <v>177</v>
      </c>
      <c r="C121" s="14" t="s">
        <v>178</v>
      </c>
      <c r="D121" s="14">
        <v>2693</v>
      </c>
      <c r="E121" s="14" t="s">
        <v>16</v>
      </c>
      <c r="F121" s="14" t="s">
        <v>161</v>
      </c>
      <c r="G121" s="14" t="s">
        <v>179</v>
      </c>
      <c r="H121" s="14" t="s">
        <v>604</v>
      </c>
      <c r="I121" s="21" t="str">
        <f>VLOOKUP(F121,'Species names'!$C$1:$D$32,2,FALSE)</f>
        <v>macMul</v>
      </c>
    </row>
    <row r="122" spans="1:9" x14ac:dyDescent="0.25">
      <c r="A122" s="14" t="s">
        <v>43</v>
      </c>
      <c r="B122" s="18" t="s">
        <v>177</v>
      </c>
      <c r="C122" s="14" t="s">
        <v>181</v>
      </c>
      <c r="D122" s="14">
        <v>2013</v>
      </c>
      <c r="E122" s="14" t="s">
        <v>16</v>
      </c>
      <c r="F122" s="14" t="s">
        <v>161</v>
      </c>
      <c r="G122" s="14" t="s">
        <v>179</v>
      </c>
      <c r="H122" s="14" t="s">
        <v>604</v>
      </c>
      <c r="I122" s="21" t="str">
        <f>VLOOKUP(F122,'Species names'!$C$1:$D$32,2,FALSE)</f>
        <v>macMul</v>
      </c>
    </row>
    <row r="123" spans="1:9" x14ac:dyDescent="0.25">
      <c r="A123" s="14" t="s">
        <v>43</v>
      </c>
      <c r="B123" s="18" t="s">
        <v>177</v>
      </c>
      <c r="C123" s="14" t="s">
        <v>183</v>
      </c>
      <c r="D123" s="14">
        <v>2088</v>
      </c>
      <c r="E123" s="14" t="s">
        <v>16</v>
      </c>
      <c r="F123" s="14" t="s">
        <v>161</v>
      </c>
      <c r="G123" s="14" t="s">
        <v>179</v>
      </c>
      <c r="H123" s="14" t="s">
        <v>604</v>
      </c>
      <c r="I123" s="21" t="str">
        <f>VLOOKUP(F123,'Species names'!$C$1:$D$32,2,FALSE)</f>
        <v>macMul</v>
      </c>
    </row>
    <row r="124" spans="1:9" x14ac:dyDescent="0.25">
      <c r="A124" s="14" t="s">
        <v>43</v>
      </c>
      <c r="B124" s="18" t="s">
        <v>177</v>
      </c>
      <c r="C124" s="14" t="s">
        <v>185</v>
      </c>
      <c r="D124" s="14">
        <v>2670</v>
      </c>
      <c r="E124" s="14" t="s">
        <v>16</v>
      </c>
      <c r="F124" s="14" t="s">
        <v>161</v>
      </c>
      <c r="G124" s="14" t="s">
        <v>179</v>
      </c>
      <c r="H124" s="14" t="s">
        <v>604</v>
      </c>
      <c r="I124" s="21" t="str">
        <f>VLOOKUP(F124,'Species names'!$C$1:$D$32,2,FALSE)</f>
        <v>macMul</v>
      </c>
    </row>
    <row r="125" spans="1:9" x14ac:dyDescent="0.25">
      <c r="A125" s="14" t="s">
        <v>43</v>
      </c>
      <c r="B125" s="18" t="s">
        <v>177</v>
      </c>
      <c r="C125" s="14" t="s">
        <v>187</v>
      </c>
      <c r="D125" s="14">
        <v>2082</v>
      </c>
      <c r="E125" s="14" t="s">
        <v>16</v>
      </c>
      <c r="F125" s="14" t="s">
        <v>161</v>
      </c>
      <c r="G125" s="14" t="s">
        <v>179</v>
      </c>
      <c r="H125" s="14" t="s">
        <v>604</v>
      </c>
      <c r="I125" s="21" t="str">
        <f>VLOOKUP(F125,'Species names'!$C$1:$D$32,2,FALSE)</f>
        <v>macMul</v>
      </c>
    </row>
    <row r="126" spans="1:9" x14ac:dyDescent="0.25">
      <c r="A126" s="14" t="s">
        <v>43</v>
      </c>
      <c r="B126" s="18"/>
      <c r="C126" s="14" t="s">
        <v>234</v>
      </c>
      <c r="D126" s="14">
        <v>1917</v>
      </c>
      <c r="E126" s="14" t="s">
        <v>16</v>
      </c>
      <c r="F126" s="14" t="s">
        <v>223</v>
      </c>
      <c r="G126" s="14" t="s">
        <v>235</v>
      </c>
      <c r="H126" s="14" t="s">
        <v>604</v>
      </c>
      <c r="I126" s="21" t="str">
        <f>VLOOKUP(F126,'Species names'!$C$1:$D$32,2,FALSE)</f>
        <v>otoGar</v>
      </c>
    </row>
    <row r="127" spans="1:9" x14ac:dyDescent="0.25">
      <c r="A127" s="14" t="s">
        <v>43</v>
      </c>
      <c r="B127" s="18" t="s">
        <v>18</v>
      </c>
      <c r="C127" s="14" t="s">
        <v>237</v>
      </c>
      <c r="D127" s="14">
        <v>7080</v>
      </c>
      <c r="E127" s="14" t="s">
        <v>16</v>
      </c>
      <c r="F127" s="14" t="s">
        <v>238</v>
      </c>
      <c r="G127" s="14" t="s">
        <v>239</v>
      </c>
      <c r="H127" s="14" t="s">
        <v>604</v>
      </c>
      <c r="I127" s="21" t="str">
        <f>VLOOKUP(F127,'Species names'!$C$1:$D$32,2,FALSE)</f>
        <v>ponAbe</v>
      </c>
    </row>
  </sheetData>
  <autoFilter ref="A1:I127" xr:uid="{3F0C6F7E-2D92-4EA9-87BC-557DA7B3476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575499-0D52-41B3-A302-D3F319E5D6DA}">
          <x14:formula1>
            <xm:f>'Homology types'!$A$2:$A$8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E01B-2B9D-4013-B72E-07AFA751518A}">
  <dimension ref="A1:T33"/>
  <sheetViews>
    <sheetView workbookViewId="0">
      <selection activeCell="W21" sqref="W21"/>
    </sheetView>
  </sheetViews>
  <sheetFormatPr defaultRowHeight="15.75" x14ac:dyDescent="0.25"/>
  <cols>
    <col min="1" max="1" width="22.625" customWidth="1"/>
    <col min="2" max="2" width="13.75" customWidth="1"/>
    <col min="3" max="3" width="10.75" customWidth="1"/>
    <col min="4" max="4" width="19.5" customWidth="1"/>
    <col min="5" max="5" width="17.875" customWidth="1"/>
    <col min="6" max="6" width="18.375" customWidth="1"/>
    <col min="7" max="7" width="16.125" customWidth="1"/>
    <col min="8" max="8" width="20.5" customWidth="1"/>
    <col min="9" max="9" width="17.75" customWidth="1"/>
    <col min="10" max="10" width="22.125" customWidth="1"/>
    <col min="11" max="11" width="17.25" customWidth="1"/>
    <col min="12" max="12" width="24.25" customWidth="1"/>
    <col min="13" max="13" width="18" customWidth="1"/>
    <col min="14" max="14" width="20.375" customWidth="1"/>
    <col min="15" max="15" width="18" customWidth="1"/>
    <col min="16" max="16" width="19.625" customWidth="1"/>
    <col min="17" max="17" width="17.125" customWidth="1"/>
    <col min="18" max="18" width="16.375" customWidth="1"/>
    <col min="19" max="19" width="17.875" customWidth="1"/>
    <col min="20" max="20" width="18.25" customWidth="1"/>
  </cols>
  <sheetData>
    <row r="1" spans="1:20" x14ac:dyDescent="0.25">
      <c r="A1" s="70" t="s">
        <v>454</v>
      </c>
      <c r="B1" s="70"/>
      <c r="C1" s="70"/>
      <c r="D1" s="70"/>
      <c r="E1" s="70" t="s">
        <v>38</v>
      </c>
      <c r="F1" s="70"/>
      <c r="G1" s="70" t="s">
        <v>53</v>
      </c>
      <c r="H1" s="70"/>
      <c r="I1" s="70" t="s">
        <v>13</v>
      </c>
      <c r="J1" s="70"/>
      <c r="K1" s="70" t="s">
        <v>64</v>
      </c>
      <c r="L1" s="70"/>
      <c r="M1" s="70" t="s">
        <v>26</v>
      </c>
      <c r="N1" s="70"/>
      <c r="O1" s="70" t="s">
        <v>32</v>
      </c>
      <c r="P1" s="70"/>
      <c r="Q1" s="68" t="s">
        <v>590</v>
      </c>
      <c r="R1" s="69"/>
      <c r="S1" s="68" t="s">
        <v>625</v>
      </c>
      <c r="T1" s="69"/>
    </row>
    <row r="2" spans="1:20" x14ac:dyDescent="0.25">
      <c r="A2" s="22" t="s">
        <v>413</v>
      </c>
      <c r="B2" s="23" t="s">
        <v>412</v>
      </c>
      <c r="C2" s="23" t="s">
        <v>415</v>
      </c>
      <c r="D2" s="23" t="s">
        <v>453</v>
      </c>
      <c r="E2" s="23" t="s">
        <v>559</v>
      </c>
      <c r="F2" s="23" t="s">
        <v>560</v>
      </c>
      <c r="G2" s="23" t="s">
        <v>559</v>
      </c>
      <c r="H2" s="23" t="s">
        <v>560</v>
      </c>
      <c r="I2" s="23" t="s">
        <v>559</v>
      </c>
      <c r="J2" s="23" t="s">
        <v>560</v>
      </c>
      <c r="K2" s="23" t="s">
        <v>559</v>
      </c>
      <c r="L2" s="23" t="s">
        <v>560</v>
      </c>
      <c r="M2" s="23" t="s">
        <v>559</v>
      </c>
      <c r="N2" s="23" t="s">
        <v>560</v>
      </c>
      <c r="O2" s="23" t="s">
        <v>559</v>
      </c>
      <c r="P2" s="23" t="s">
        <v>560</v>
      </c>
      <c r="Q2" s="23" t="s">
        <v>559</v>
      </c>
      <c r="R2" s="23" t="s">
        <v>560</v>
      </c>
      <c r="S2" s="23" t="s">
        <v>559</v>
      </c>
      <c r="T2" s="23" t="s">
        <v>560</v>
      </c>
    </row>
    <row r="3" spans="1:20" x14ac:dyDescent="0.25">
      <c r="A3" s="24" t="s">
        <v>374</v>
      </c>
      <c r="B3" s="25" t="s">
        <v>69</v>
      </c>
      <c r="C3" s="25" t="str">
        <f>'Species names'!D2</f>
        <v>gorGorGor</v>
      </c>
      <c r="D3" s="25" t="s">
        <v>448</v>
      </c>
      <c r="E3" s="73" t="str">
        <f>IFERROR(VLOOKUP(B3,'Ensembl sorted'!$F$2:$H$19,3,FALSE),"-")</f>
        <v>-</v>
      </c>
      <c r="F3" s="73" t="str">
        <f>IFERROR(VLOOKUP(C3,'All Orthologs'!$B$2:$E$26,4,FALSE),"-")</f>
        <v>ortholog one2one</v>
      </c>
      <c r="G3" s="73" t="str">
        <f>IFERROR(VLOOKUP(B3,'Ensembl sorted'!$F$38:$H$59,3,FALSE),"-")</f>
        <v>ortholog one2one</v>
      </c>
      <c r="H3" s="73" t="str">
        <f>IFERROR(VLOOKUP(C3,'All Orthologs'!$B$27:$E$45,4,FALSE),"-")</f>
        <v>ortholog one2one</v>
      </c>
      <c r="I3" s="73" t="str">
        <f>IFERROR(VLOOKUP(B3,'Ensembl sorted'!$F$20:$H$37,3,FALSE),"-")</f>
        <v>-</v>
      </c>
      <c r="J3" s="73" t="str">
        <f>IFERROR(VLOOKUP(C3,'All Orthologs'!$B$46:$E$62,4,FALSE),"-")</f>
        <v>ortholog one2one</v>
      </c>
      <c r="K3" s="73" t="str">
        <f>IFERROR(VLOOKUP(B3,'Ensembl sorted'!$F$87:$H$107,3,FALSE),"-")</f>
        <v>ortholog one2many</v>
      </c>
      <c r="L3" s="73" t="str">
        <f>IFERROR(VLOOKUP(C3,Duplication!$B$2:$E$31,4,FALSE),"-")</f>
        <v>ortholog one2one</v>
      </c>
      <c r="M3" s="73" t="str">
        <f>IFERROR(VLOOKUP(B3,'Ensembl sorted'!$F$66:$H$86,3,FALSE),"-")</f>
        <v>ortholog one2many</v>
      </c>
      <c r="N3" s="73" t="str">
        <f>IFERROR(VLOOKUP(C3,Duplication!$B$32:$E$61,4,FALSE),"-")</f>
        <v>between species paralog</v>
      </c>
      <c r="O3" s="73" t="str">
        <f>IFERROR(VLOOKUP(B3,'Ensembl sorted'!$F$60:$H$65,3,FALSE),"-")</f>
        <v>-</v>
      </c>
      <c r="P3" s="73" t="str">
        <f>IFERROR(VLOOKUP(C3,'All Orthologs'!$B$111:$E$119,4,FALSE),"-")</f>
        <v>-</v>
      </c>
      <c r="Q3" s="73" t="str">
        <f>IFERROR(VLOOKUP(B3,'Ensembl sorted'!$F$108:$H$116,3,FALSE),"-")</f>
        <v>-</v>
      </c>
      <c r="R3" s="73" t="str">
        <f>IFERROR(VLOOKUP(C3,Duplication!$B$62:$E$97,4,FALSE),"-")</f>
        <v>ortholog one2one</v>
      </c>
      <c r="S3" s="73" t="str">
        <f>IFERROR(VLOOKUP(B3,'Ensembl sorted'!$F$117:$H$127,3,FALSE),"-")</f>
        <v>-</v>
      </c>
      <c r="T3" s="73" t="str">
        <f>IFERROR(VLOOKUP(C3,'All Orthologs'!$B$146:$E$173,4,FALSE),"-")</f>
        <v>ortholog one2one</v>
      </c>
    </row>
    <row r="4" spans="1:20" x14ac:dyDescent="0.25">
      <c r="A4" s="26" t="s">
        <v>450</v>
      </c>
      <c r="B4" s="27" t="s">
        <v>78</v>
      </c>
      <c r="C4" s="27" t="str">
        <f>'Species names'!D3</f>
        <v>homSap</v>
      </c>
      <c r="D4" s="27" t="s">
        <v>451</v>
      </c>
      <c r="E4" s="73" t="str">
        <f>IFERROR(VLOOKUP(B4,'Ensembl sorted'!$F$2:$H$19,3,FALSE),"-")</f>
        <v>ortholog one2one</v>
      </c>
      <c r="F4" s="73" t="str">
        <f>IFERROR(VLOOKUP(C4,'All Orthologs'!$B$2:$E$26,4,FALSE),"-")</f>
        <v>NA</v>
      </c>
      <c r="G4" s="73" t="str">
        <f>IFERROR(VLOOKUP(B4,'Ensembl sorted'!$F$38:$H$59,3,FALSE),"-")</f>
        <v>ortholog one2one</v>
      </c>
      <c r="H4" s="73" t="str">
        <f>IFERROR(VLOOKUP(C4,'All Orthologs'!$B$27:$E$45,4,FALSE),"-")</f>
        <v>NA</v>
      </c>
      <c r="I4" s="73" t="str">
        <f>IFERROR(VLOOKUP(B4,'Ensembl sorted'!$F$20:$H$37,3,FALSE),"-")</f>
        <v>-</v>
      </c>
      <c r="J4" s="73" t="str">
        <f>IFERROR(VLOOKUP(C4,'All Orthologs'!$B$46:$E$62,4,FALSE),"-")</f>
        <v>NA</v>
      </c>
      <c r="K4" s="73" t="str">
        <f>IFERROR(VLOOKUP(B4,'Ensembl sorted'!$F$87:$H$107,3,FALSE),"-")</f>
        <v>-</v>
      </c>
      <c r="L4" s="73" t="str">
        <f>IFERROR(VLOOKUP(C4,Duplication!$B$2:$E$31,4,FALSE),"-")</f>
        <v>within species paralog</v>
      </c>
      <c r="M4" s="73" t="str">
        <f>IFERROR(VLOOKUP(B4,'Ensembl sorted'!$F$66:$H$86,3,FALSE),"-")</f>
        <v>-</v>
      </c>
      <c r="N4" s="73" t="str">
        <f>IFERROR(VLOOKUP(C4,Duplication!$B$32:$E$61,4,FALSE),"-")</f>
        <v>within species paralog</v>
      </c>
      <c r="O4" s="73" t="str">
        <f>IFERROR(VLOOKUP(B4,'Ensembl sorted'!$F$60:$H$65,3,FALSE),"-")</f>
        <v>-</v>
      </c>
      <c r="P4" s="73" t="str">
        <f>IFERROR(VLOOKUP(C4,'All Orthologs'!$B$111:$E$119,4,FALSE),"-")</f>
        <v>NA</v>
      </c>
      <c r="Q4" s="73" t="str">
        <f>IFERROR(VLOOKUP(B4,'Ensembl sorted'!$F$108:$H$116,3,FALSE),"-")</f>
        <v>-</v>
      </c>
      <c r="R4" s="73" t="str">
        <f>IFERROR(VLOOKUP(C4,Duplication!$B$62:$E$97,4,FALSE),"-")</f>
        <v>NA</v>
      </c>
      <c r="S4" s="73" t="str">
        <f>IFERROR(VLOOKUP(B4,'Ensembl sorted'!$F$117:$H$127,3,FALSE),"-")</f>
        <v>-</v>
      </c>
      <c r="T4" s="73" t="str">
        <f>IFERROR(VLOOKUP(C4,'All Orthologs'!$B$146:$E$173,4,FALSE),"-")</f>
        <v>NA</v>
      </c>
    </row>
    <row r="5" spans="1:20" x14ac:dyDescent="0.25">
      <c r="A5" s="26" t="s">
        <v>407</v>
      </c>
      <c r="B5" s="27" t="s">
        <v>85</v>
      </c>
      <c r="C5" s="27" t="e">
        <f>'Species names'!#REF!</f>
        <v>#REF!</v>
      </c>
      <c r="D5" s="27" t="s">
        <v>452</v>
      </c>
      <c r="E5" s="73" t="str">
        <f>IFERROR(VLOOKUP(B5,'Ensembl sorted'!$F$2:$H$19,3,FALSE),"-")</f>
        <v>ortholog one2one</v>
      </c>
      <c r="F5" s="73" t="str">
        <f>IFERROR(VLOOKUP(C5,'All Orthologs'!$B$2:$E$26,4,FALSE),"-")</f>
        <v>-</v>
      </c>
      <c r="G5" s="73" t="str">
        <f>IFERROR(VLOOKUP(B5,'Ensembl sorted'!$F$38:$H$59,3,FALSE),"-")</f>
        <v>ortholog one2one</v>
      </c>
      <c r="H5" s="73" t="str">
        <f>IFERROR(VLOOKUP(C5,'All Orthologs'!$B$27:$E$45,4,FALSE),"-")</f>
        <v>-</v>
      </c>
      <c r="I5" s="73" t="str">
        <f>IFERROR(VLOOKUP(B5,'Ensembl sorted'!$F$20:$H$37,3,FALSE),"-")</f>
        <v>ortholog one2one</v>
      </c>
      <c r="J5" s="73" t="str">
        <f>IFERROR(VLOOKUP(C5,'All Orthologs'!$B$46:$E$62,4,FALSE),"-")</f>
        <v>-</v>
      </c>
      <c r="K5" s="73" t="str">
        <f>IFERROR(VLOOKUP(B5,'Ensembl sorted'!$F$87:$H$107,3,FALSE),"-")</f>
        <v>ortholog one2many</v>
      </c>
      <c r="L5" s="73" t="str">
        <f>IFERROR(VLOOKUP(C5,Duplication!$B$2:$E$31,4,FALSE),"-")</f>
        <v>-</v>
      </c>
      <c r="M5" s="73" t="str">
        <f>IFERROR(VLOOKUP(B5,'Ensembl sorted'!$F$66:$H$86,3,FALSE),"-")</f>
        <v>ortholog one2many</v>
      </c>
      <c r="N5" s="73" t="str">
        <f>IFERROR(VLOOKUP(C5,Duplication!$B$32:$E$61,4,FALSE),"-")</f>
        <v>-</v>
      </c>
      <c r="O5" s="73" t="str">
        <f>IFERROR(VLOOKUP(B5,'Ensembl sorted'!$F$60:$H$65,3,FALSE),"-")</f>
        <v>-</v>
      </c>
      <c r="P5" s="73" t="str">
        <f>IFERROR(VLOOKUP(C5,'All Orthologs'!$B$111:$E$119,4,FALSE),"-")</f>
        <v>-</v>
      </c>
      <c r="Q5" s="73" t="str">
        <f>IFERROR(VLOOKUP(B5,'Ensembl sorted'!$F$108:$H$116,3,FALSE),"-")</f>
        <v>-</v>
      </c>
      <c r="R5" s="73" t="str">
        <f>IFERROR(VLOOKUP(C5,Duplication!$B$62:$E$97,4,FALSE),"-")</f>
        <v>-</v>
      </c>
      <c r="S5" s="73" t="str">
        <f>IFERROR(VLOOKUP(B5,'Ensembl sorted'!$F$117:$H$127,3,FALSE),"-")</f>
        <v>-</v>
      </c>
      <c r="T5" s="73" t="str">
        <f>IFERROR(VLOOKUP(C5,'All Orthologs'!$B$146:$E$173,4,FALSE),"-")</f>
        <v>-</v>
      </c>
    </row>
    <row r="6" spans="1:20" x14ac:dyDescent="0.25">
      <c r="A6" s="24" t="s">
        <v>370</v>
      </c>
      <c r="B6" s="25" t="s">
        <v>98</v>
      </c>
      <c r="C6" s="25" t="str">
        <f>'Species names'!D4</f>
        <v>nomLeu</v>
      </c>
      <c r="D6" s="25" t="s">
        <v>448</v>
      </c>
      <c r="E6" s="73" t="str">
        <f>IFERROR(VLOOKUP(B6,'Ensembl sorted'!$F$2:$H$19,3,FALSE),"-")</f>
        <v>-</v>
      </c>
      <c r="F6" s="73" t="str">
        <f>IFERROR(VLOOKUP(C6,'All Orthologs'!$B$2:$E$26,4,FALSE),"-")</f>
        <v>ortholog one2one</v>
      </c>
      <c r="G6" s="73" t="str">
        <f>IFERROR(VLOOKUP(B6,'Ensembl sorted'!$F$38:$H$59,3,FALSE),"-")</f>
        <v>ortholog one2one</v>
      </c>
      <c r="H6" s="73" t="str">
        <f>IFERROR(VLOOKUP(C6,'All Orthologs'!$B$27:$E$45,4,FALSE),"-")</f>
        <v>ortholog one2one</v>
      </c>
      <c r="I6" s="73" t="str">
        <f>IFERROR(VLOOKUP(B6,'Ensembl sorted'!$F$20:$H$37,3,FALSE),"-")</f>
        <v>ortholog one2one</v>
      </c>
      <c r="J6" s="73" t="str">
        <f>IFERROR(VLOOKUP(C6,'All Orthologs'!$B$46:$E$62,4,FALSE),"-")</f>
        <v>-</v>
      </c>
      <c r="K6" s="73" t="str">
        <f>IFERROR(VLOOKUP(B6,'Ensembl sorted'!$F$87:$H$107,3,FALSE),"-")</f>
        <v>ortholog one2many</v>
      </c>
      <c r="L6" s="73" t="str">
        <f>IFERROR(VLOOKUP(C6,Duplication!$B$2:$E$31,4,FALSE),"-")</f>
        <v>ortholog one2one</v>
      </c>
      <c r="M6" s="73" t="str">
        <f>IFERROR(VLOOKUP(B6,'Ensembl sorted'!$F$66:$H$86,3,FALSE),"-")</f>
        <v>ortholog one2many</v>
      </c>
      <c r="N6" s="73" t="str">
        <f>IFERROR(VLOOKUP(C6,Duplication!$B$32:$E$61,4,FALSE),"-")</f>
        <v>between species paralog</v>
      </c>
      <c r="O6" s="73" t="str">
        <f>IFERROR(VLOOKUP(B6,'Ensembl sorted'!$F$60:$H$65,3,FALSE),"-")</f>
        <v>-</v>
      </c>
      <c r="P6" s="73" t="str">
        <f>IFERROR(VLOOKUP(C6,'All Orthologs'!$B$111:$E$119,4,FALSE),"-")</f>
        <v>-</v>
      </c>
      <c r="Q6" s="73" t="str">
        <f>IFERROR(VLOOKUP(B6,'Ensembl sorted'!$F$108:$H$116,3,FALSE),"-")</f>
        <v>-</v>
      </c>
      <c r="R6" s="73" t="str">
        <f>IFERROR(VLOOKUP(C6,Duplication!$B$62:$E$97,4,FALSE),"-")</f>
        <v>ortholog one2one</v>
      </c>
      <c r="S6" s="73" t="str">
        <f>IFERROR(VLOOKUP(B6,'Ensembl sorted'!$F$117:$H$127,3,FALSE),"-")</f>
        <v>-</v>
      </c>
      <c r="T6" s="73" t="str">
        <f>IFERROR(VLOOKUP(C6,'All Orthologs'!$B$146:$E$173,4,FALSE),"-")</f>
        <v>ortholog one2one</v>
      </c>
    </row>
    <row r="7" spans="1:20" x14ac:dyDescent="0.25">
      <c r="A7" s="24" t="s">
        <v>372</v>
      </c>
      <c r="B7" s="25" t="s">
        <v>108</v>
      </c>
      <c r="C7" s="25" t="str">
        <f>'Species names'!D5</f>
        <v>panPan</v>
      </c>
      <c r="D7" s="25" t="s">
        <v>448</v>
      </c>
      <c r="E7" s="73" t="str">
        <f>IFERROR(VLOOKUP(B7,'Ensembl sorted'!$F$2:$H$19,3,FALSE),"-")</f>
        <v>ortholog one2one</v>
      </c>
      <c r="F7" s="73" t="str">
        <f>IFERROR(VLOOKUP(C7,'All Orthologs'!$B$2:$E$26,4,FALSE),"-")</f>
        <v>ortholog one2one</v>
      </c>
      <c r="G7" s="73" t="str">
        <f>IFERROR(VLOOKUP(B7,'Ensembl sorted'!$F$38:$H$59,3,FALSE),"-")</f>
        <v>ortholog one2one</v>
      </c>
      <c r="H7" s="73" t="str">
        <f>IFERROR(VLOOKUP(C7,'All Orthologs'!$B$27:$E$45,4,FALSE),"-")</f>
        <v>ortholog one2one</v>
      </c>
      <c r="I7" s="73" t="str">
        <f>IFERROR(VLOOKUP(B7,'Ensembl sorted'!$F$20:$H$37,3,FALSE),"-")</f>
        <v>ortholog one2one</v>
      </c>
      <c r="J7" s="73" t="str">
        <f>IFERROR(VLOOKUP(C7,'All Orthologs'!$B$46:$E$62,4,FALSE),"-")</f>
        <v>ortholog one2one</v>
      </c>
      <c r="K7" s="73" t="str">
        <f>IFERROR(VLOOKUP(B7,'Ensembl sorted'!$F$87:$H$107,3,FALSE),"-")</f>
        <v>ortholog one2many</v>
      </c>
      <c r="L7" s="73" t="str">
        <f>IFERROR(VLOOKUP(C7,Duplication!$B$2:$E$31,4,FALSE),"-")</f>
        <v>ortholog one2one</v>
      </c>
      <c r="M7" s="73" t="str">
        <f>IFERROR(VLOOKUP(B7,'Ensembl sorted'!$F$66:$H$86,3,FALSE),"-")</f>
        <v>ortholog one2many</v>
      </c>
      <c r="N7" s="73" t="str">
        <f>IFERROR(VLOOKUP(C7,Duplication!$B$32:$E$61,4,FALSE),"-")</f>
        <v>ortholog one2one</v>
      </c>
      <c r="O7" s="73" t="str">
        <f>IFERROR(VLOOKUP(B7,'Ensembl sorted'!$F$60:$H$65,3,FALSE),"-")</f>
        <v>ortholog one2one</v>
      </c>
      <c r="P7" s="73" t="str">
        <f>IFERROR(VLOOKUP(C7,'All Orthologs'!$B$111:$E$119,4,FALSE),"-")</f>
        <v>ortholog one2one</v>
      </c>
      <c r="Q7" s="73" t="str">
        <f>IFERROR(VLOOKUP(B7,'Ensembl sorted'!$F$108:$H$116,3,FALSE),"-")</f>
        <v>-</v>
      </c>
      <c r="R7" s="73" t="str">
        <f>IFERROR(VLOOKUP(C7,Duplication!$B$62:$E$97,4,FALSE),"-")</f>
        <v>ortholog one2one</v>
      </c>
      <c r="S7" s="73" t="str">
        <f>IFERROR(VLOOKUP(B7,'Ensembl sorted'!$F$117:$H$127,3,FALSE),"-")</f>
        <v>-</v>
      </c>
      <c r="T7" s="73" t="str">
        <f>IFERROR(VLOOKUP(C7,'All Orthologs'!$B$146:$E$173,4,FALSE),"-")</f>
        <v>ortholog one2one</v>
      </c>
    </row>
    <row r="8" spans="1:20" x14ac:dyDescent="0.25">
      <c r="A8" s="26" t="s">
        <v>409</v>
      </c>
      <c r="B8" s="27" t="s">
        <v>124</v>
      </c>
      <c r="C8" s="27" t="str">
        <f>'Species names'!D6</f>
        <v>panTro</v>
      </c>
      <c r="D8" s="27" t="s">
        <v>451</v>
      </c>
      <c r="E8" s="73" t="str">
        <f>IFERROR(VLOOKUP(B8,'Ensembl sorted'!$F$2:$H$19,3,FALSE),"-")</f>
        <v>ortholog one2one</v>
      </c>
      <c r="F8" s="73" t="str">
        <f>IFERROR(VLOOKUP(C8,'All Orthologs'!$B$2:$E$26,4,FALSE),"-")</f>
        <v>ortholog one2one</v>
      </c>
      <c r="G8" s="73" t="str">
        <f>IFERROR(VLOOKUP(B8,'Ensembl sorted'!$F$38:$H$59,3,FALSE),"-")</f>
        <v>-</v>
      </c>
      <c r="H8" s="73" t="str">
        <f>IFERROR(VLOOKUP(C8,'All Orthologs'!$B$27:$E$45,4,FALSE),"-")</f>
        <v>-</v>
      </c>
      <c r="I8" s="73" t="str">
        <f>IFERROR(VLOOKUP(B8,'Ensembl sorted'!$F$20:$H$37,3,FALSE),"-")</f>
        <v>-</v>
      </c>
      <c r="J8" s="73" t="str">
        <f>IFERROR(VLOOKUP(C8,'All Orthologs'!$B$46:$E$62,4,FALSE),"-")</f>
        <v>-</v>
      </c>
      <c r="K8" s="73" t="str">
        <f>IFERROR(VLOOKUP(B8,'Ensembl sorted'!$F$87:$H$107,3,FALSE),"-")</f>
        <v>-</v>
      </c>
      <c r="L8" s="73" t="str">
        <f>IFERROR(VLOOKUP(C8,Duplication!$B$2:$E$31,4,FALSE),"-")</f>
        <v>ortholog one2many</v>
      </c>
      <c r="M8" s="73" t="str">
        <f>IFERROR(VLOOKUP(B8,'Ensembl sorted'!$F$66:$H$86,3,FALSE),"-")</f>
        <v>-</v>
      </c>
      <c r="N8" s="73" t="str">
        <f>IFERROR(VLOOKUP(C8,Duplication!$B$32:$E$61,4,FALSE),"-")</f>
        <v>between species paralog</v>
      </c>
      <c r="O8" s="73" t="str">
        <f>IFERROR(VLOOKUP(B8,'Ensembl sorted'!$F$60:$H$65,3,FALSE),"-")</f>
        <v>-</v>
      </c>
      <c r="P8" s="73" t="str">
        <f>IFERROR(VLOOKUP(C8,'All Orthologs'!$B$111:$E$119,4,FALSE),"-")</f>
        <v>-</v>
      </c>
      <c r="Q8" s="73" t="str">
        <f>IFERROR(VLOOKUP(B8,'Ensembl sorted'!$F$108:$H$116,3,FALSE),"-")</f>
        <v>-</v>
      </c>
      <c r="R8" s="73" t="str">
        <f>IFERROR(VLOOKUP(C8,Duplication!$B$62:$E$97,4,FALSE),"-")</f>
        <v>ortholog one2one</v>
      </c>
      <c r="S8" s="73" t="str">
        <f>IFERROR(VLOOKUP(B8,'Ensembl sorted'!$F$117:$H$127,3,FALSE),"-")</f>
        <v>ortholog one2one</v>
      </c>
      <c r="T8" s="73" t="str">
        <f>IFERROR(VLOOKUP(C8,'All Orthologs'!$B$146:$E$173,4,FALSE),"-")</f>
        <v>ortholog one2one</v>
      </c>
    </row>
    <row r="9" spans="1:20" x14ac:dyDescent="0.25">
      <c r="A9" s="28" t="s">
        <v>378</v>
      </c>
      <c r="B9" s="29" t="s">
        <v>131</v>
      </c>
      <c r="C9" s="29" t="str">
        <f>'Species names'!D7</f>
        <v>ponAbe</v>
      </c>
      <c r="D9" s="29" t="s">
        <v>447</v>
      </c>
      <c r="E9" s="73" t="str">
        <f>IFERROR(VLOOKUP(B9,'Ensembl sorted'!$F$2:$H$19,3,FALSE),"-")</f>
        <v>-</v>
      </c>
      <c r="F9" s="73" t="str">
        <f>IFERROR(VLOOKUP(C9,'All Orthologs'!$B$2:$E$26,4,FALSE),"-")</f>
        <v>ortholog one2one</v>
      </c>
      <c r="G9" s="73" t="str">
        <f>IFERROR(VLOOKUP(B9,'Ensembl sorted'!$F$38:$H$59,3,FALSE),"-")</f>
        <v>ortholog one2one</v>
      </c>
      <c r="H9" s="73" t="str">
        <f>IFERROR(VLOOKUP(C9,'All Orthologs'!$B$27:$E$45,4,FALSE),"-")</f>
        <v>-</v>
      </c>
      <c r="I9" s="73" t="str">
        <f>IFERROR(VLOOKUP(B9,'Ensembl sorted'!$F$20:$H$37,3,FALSE),"-")</f>
        <v>ortholog one2one</v>
      </c>
      <c r="J9" s="73" t="str">
        <f>IFERROR(VLOOKUP(C9,'All Orthologs'!$B$46:$E$62,4,FALSE),"-")</f>
        <v>-</v>
      </c>
      <c r="K9" s="73" t="str">
        <f>IFERROR(VLOOKUP(B9,'Ensembl sorted'!$F$87:$H$107,3,FALSE),"-")</f>
        <v>ortholog one2many</v>
      </c>
      <c r="L9" s="73" t="str">
        <f>IFERROR(VLOOKUP(C9,Duplication!$B$2:$E$31,4,FALSE),"-")</f>
        <v>ortholog one2many</v>
      </c>
      <c r="M9" s="73" t="str">
        <f>IFERROR(VLOOKUP(B9,'Ensembl sorted'!$F$66:$H$86,3,FALSE),"-")</f>
        <v>ortholog one2many</v>
      </c>
      <c r="N9" s="73" t="str">
        <f>IFERROR(VLOOKUP(C9,Duplication!$B$32:$E$61,4,FALSE),"-")</f>
        <v>between species paralog</v>
      </c>
      <c r="O9" s="73" t="str">
        <f>IFERROR(VLOOKUP(B9,'Ensembl sorted'!$F$60:$H$65,3,FALSE),"-")</f>
        <v>-</v>
      </c>
      <c r="P9" s="73" t="str">
        <f>IFERROR(VLOOKUP(C9,'All Orthologs'!$B$111:$E$119,4,FALSE),"-")</f>
        <v>-</v>
      </c>
      <c r="Q9" s="73" t="str">
        <f>IFERROR(VLOOKUP(B9,'Ensembl sorted'!$F$108:$H$116,3,FALSE),"-")</f>
        <v>-</v>
      </c>
      <c r="R9" s="73" t="str">
        <f>IFERROR(VLOOKUP(C9,Duplication!$B$62:$E$97,4,FALSE),"-")</f>
        <v>ortholog one2one</v>
      </c>
      <c r="S9" s="73" t="str">
        <f>IFERROR(VLOOKUP(B9,'Ensembl sorted'!$F$117:$H$127,3,FALSE),"-")</f>
        <v>-</v>
      </c>
      <c r="T9" s="73" t="str">
        <f>IFERROR(VLOOKUP(C9,'All Orthologs'!$B$146:$E$173,4,FALSE),"-")</f>
        <v>ortholog one2one</v>
      </c>
    </row>
    <row r="10" spans="1:20" x14ac:dyDescent="0.25">
      <c r="A10" s="28" t="s">
        <v>384</v>
      </c>
      <c r="B10" s="29" t="s">
        <v>17</v>
      </c>
      <c r="C10" s="29" t="e">
        <f>'Species names'!#REF!</f>
        <v>#REF!</v>
      </c>
      <c r="D10" s="29" t="s">
        <v>447</v>
      </c>
      <c r="E10" s="73" t="str">
        <f>IFERROR(VLOOKUP(B10,'Ensembl sorted'!$F$2:$H$19,3,FALSE),"-")</f>
        <v>NA</v>
      </c>
      <c r="F10" s="73" t="str">
        <f>IFERROR(VLOOKUP(C10,'All Orthologs'!$B$2:$E$26,4,FALSE),"-")</f>
        <v>-</v>
      </c>
      <c r="G10" s="73" t="str">
        <f>IFERROR(VLOOKUP(B10,'Ensembl sorted'!$F$38:$H$59,3,FALSE),"-")</f>
        <v>NA</v>
      </c>
      <c r="H10" s="73" t="str">
        <f>IFERROR(VLOOKUP(C10,'All Orthologs'!$B$27:$E$45,4,FALSE),"-")</f>
        <v>-</v>
      </c>
      <c r="I10" s="73" t="str">
        <f>IFERROR(VLOOKUP(B10,'Ensembl sorted'!$F$20:$H$37,3,FALSE),"-")</f>
        <v>NA</v>
      </c>
      <c r="J10" s="73" t="str">
        <f>IFERROR(VLOOKUP(C10,'All Orthologs'!$B$46:$E$62,4,FALSE),"-")</f>
        <v>-</v>
      </c>
      <c r="K10" s="73" t="str">
        <f>IFERROR(VLOOKUP(B10,'Ensembl sorted'!$F$87:$H$107,3,FALSE),"-")</f>
        <v>NA</v>
      </c>
      <c r="L10" s="73" t="str">
        <f>IFERROR(VLOOKUP(C10,Duplication!$B$2:$E$31,4,FALSE),"-")</f>
        <v>-</v>
      </c>
      <c r="M10" s="73" t="str">
        <f>IFERROR(VLOOKUP(B10,'Ensembl sorted'!$F$66:$H$86,3,FALSE),"-")</f>
        <v>NA</v>
      </c>
      <c r="N10" s="73" t="str">
        <f>IFERROR(VLOOKUP(C10,Duplication!$B$32:$E$61,4,FALSE),"-")</f>
        <v>-</v>
      </c>
      <c r="O10" s="73" t="str">
        <f>IFERROR(VLOOKUP(B10,'Ensembl sorted'!$F$60:$H$65,3,FALSE),"-")</f>
        <v>NA</v>
      </c>
      <c r="P10" s="73" t="str">
        <f>IFERROR(VLOOKUP(C10,'All Orthologs'!$B$111:$E$119,4,FALSE),"-")</f>
        <v>-</v>
      </c>
      <c r="Q10" s="73" t="str">
        <f>IFERROR(VLOOKUP(B10,'Ensembl sorted'!$F$108:$H$116,3,FALSE),"-")</f>
        <v>NA</v>
      </c>
      <c r="R10" s="73" t="str">
        <f>IFERROR(VLOOKUP(C10,Duplication!$B$62:$E$97,4,FALSE),"-")</f>
        <v>-</v>
      </c>
      <c r="S10" s="73" t="str">
        <f>IFERROR(VLOOKUP(B10,'Ensembl sorted'!$F$117:$H$127,3,FALSE),"-")</f>
        <v>NA</v>
      </c>
      <c r="T10" s="73" t="str">
        <f>IFERROR(VLOOKUP(C10,'All Orthologs'!$B$146:$E$173,4,FALSE),"-")</f>
        <v>-</v>
      </c>
    </row>
    <row r="11" spans="1:20" x14ac:dyDescent="0.25">
      <c r="A11" s="26" t="s">
        <v>397</v>
      </c>
      <c r="B11" s="27" t="s">
        <v>141</v>
      </c>
      <c r="C11" s="27" t="str">
        <f>'Species names'!D8</f>
        <v>aotNan</v>
      </c>
      <c r="D11" s="27" t="s">
        <v>451</v>
      </c>
      <c r="E11" s="73" t="str">
        <f>IFERROR(VLOOKUP(B11,'Ensembl sorted'!$F$2:$H$19,3,FALSE),"-")</f>
        <v>ortholog one2one</v>
      </c>
      <c r="F11" s="73" t="str">
        <f>IFERROR(VLOOKUP(C11,'All Orthologs'!$B$2:$E$26,4,FALSE),"-")</f>
        <v>ortholog one2one</v>
      </c>
      <c r="G11" s="73" t="str">
        <f>IFERROR(VLOOKUP(B11,'Ensembl sorted'!$F$38:$H$59,3,FALSE),"-")</f>
        <v>-</v>
      </c>
      <c r="H11" s="73" t="str">
        <f>IFERROR(VLOOKUP(C11,'All Orthologs'!$B$27:$E$45,4,FALSE),"-")</f>
        <v>ortholog one2one</v>
      </c>
      <c r="I11" s="73" t="str">
        <f>IFERROR(VLOOKUP(B11,'Ensembl sorted'!$F$20:$H$37,3,FALSE),"-")</f>
        <v>ortholog one2one</v>
      </c>
      <c r="J11" s="73" t="str">
        <f>IFERROR(VLOOKUP(C11,'All Orthologs'!$B$46:$E$62,4,FALSE),"-")</f>
        <v>-</v>
      </c>
      <c r="K11" s="73" t="str">
        <f>IFERROR(VLOOKUP(B11,'Ensembl sorted'!$F$87:$H$107,3,FALSE),"-")</f>
        <v>ortholog one2many</v>
      </c>
      <c r="L11" s="73" t="str">
        <f>IFERROR(VLOOKUP(C11,Duplication!$B$2:$E$31,4,FALSE),"-")</f>
        <v>ortholog one2one</v>
      </c>
      <c r="M11" s="73" t="str">
        <f>IFERROR(VLOOKUP(B11,'Ensembl sorted'!$F$66:$H$86,3,FALSE),"-")</f>
        <v>ortholog one2many</v>
      </c>
      <c r="N11" s="73" t="str">
        <f>IFERROR(VLOOKUP(C11,Duplication!$B$32:$E$61,4,FALSE),"-")</f>
        <v>between species paralog</v>
      </c>
      <c r="O11" s="73" t="str">
        <f>IFERROR(VLOOKUP(B11,'Ensembl sorted'!$F$60:$H$65,3,FALSE),"-")</f>
        <v>-</v>
      </c>
      <c r="P11" s="73" t="str">
        <f>IFERROR(VLOOKUP(C11,'All Orthologs'!$B$111:$E$119,4,FALSE),"-")</f>
        <v>-</v>
      </c>
      <c r="Q11" s="73" t="str">
        <f>IFERROR(VLOOKUP(B11,'Ensembl sorted'!$F$108:$H$116,3,FALSE),"-")</f>
        <v>-</v>
      </c>
      <c r="R11" s="73" t="str">
        <f>IFERROR(VLOOKUP(C11,Duplication!$B$62:$E$97,4,FALSE),"-")</f>
        <v>between species paralog</v>
      </c>
      <c r="S11" s="73" t="str">
        <f>IFERROR(VLOOKUP(B11,'Ensembl sorted'!$F$117:$H$127,3,FALSE),"-")</f>
        <v>-</v>
      </c>
      <c r="T11" s="73" t="str">
        <f>IFERROR(VLOOKUP(C11,'All Orthologs'!$B$146:$E$173,4,FALSE),"-")</f>
        <v>ortholog one2one</v>
      </c>
    </row>
    <row r="12" spans="1:20" x14ac:dyDescent="0.25">
      <c r="A12" s="26" t="s">
        <v>405</v>
      </c>
      <c r="B12" s="27" t="s">
        <v>151</v>
      </c>
      <c r="C12" s="27" t="str">
        <f>'Species names'!D9</f>
        <v>ateGeo</v>
      </c>
      <c r="D12" s="27" t="s">
        <v>451</v>
      </c>
      <c r="E12" s="73" t="str">
        <f>IFERROR(VLOOKUP(B12,'Ensembl sorted'!$F$2:$H$19,3,FALSE),"-")</f>
        <v>ortholog one2one</v>
      </c>
      <c r="F12" s="73" t="str">
        <f>IFERROR(VLOOKUP(C12,'All Orthologs'!$B$2:$E$26,4,FALSE),"-")</f>
        <v>-</v>
      </c>
      <c r="G12" s="73" t="str">
        <f>IFERROR(VLOOKUP(B12,'Ensembl sorted'!$F$38:$H$59,3,FALSE),"-")</f>
        <v>ortholog one2one</v>
      </c>
      <c r="H12" s="73" t="str">
        <f>IFERROR(VLOOKUP(C12,'All Orthologs'!$B$27:$E$45,4,FALSE),"-")</f>
        <v>-</v>
      </c>
      <c r="I12" s="73" t="str">
        <f>IFERROR(VLOOKUP(B12,'Ensembl sorted'!$F$20:$H$37,3,FALSE),"-")</f>
        <v>-</v>
      </c>
      <c r="J12" s="73" t="str">
        <f>IFERROR(VLOOKUP(C12,'All Orthologs'!$B$46:$E$62,4,FALSE),"-")</f>
        <v>-</v>
      </c>
      <c r="K12" s="73" t="str">
        <f>IFERROR(VLOOKUP(B12,'Ensembl sorted'!$F$87:$H$107,3,FALSE),"-")</f>
        <v>ortholog one2many</v>
      </c>
      <c r="L12" s="73" t="str">
        <f>IFERROR(VLOOKUP(C12,Duplication!$B$2:$E$31,4,FALSE),"-")</f>
        <v>-</v>
      </c>
      <c r="M12" s="73" t="str">
        <f>IFERROR(VLOOKUP(B12,'Ensembl sorted'!$F$66:$H$86,3,FALSE),"-")</f>
        <v>ortholog one2many</v>
      </c>
      <c r="N12" s="73" t="str">
        <f>IFERROR(VLOOKUP(C12,Duplication!$B$32:$E$61,4,FALSE),"-")</f>
        <v>-</v>
      </c>
      <c r="O12" s="73" t="str">
        <f>IFERROR(VLOOKUP(B12,'Ensembl sorted'!$F$60:$H$65,3,FALSE),"-")</f>
        <v>-</v>
      </c>
      <c r="P12" s="73" t="str">
        <f>IFERROR(VLOOKUP(C12,'All Orthologs'!$B$111:$E$119,4,FALSE),"-")</f>
        <v>-</v>
      </c>
      <c r="Q12" s="73" t="str">
        <f>IFERROR(VLOOKUP(B12,'Ensembl sorted'!$F$108:$H$116,3,FALSE),"-")</f>
        <v>-</v>
      </c>
      <c r="R12" s="73" t="str">
        <f>IFERROR(VLOOKUP(C12,Duplication!$B$62:$E$97,4,FALSE),"-")</f>
        <v>-</v>
      </c>
      <c r="S12" s="73" t="str">
        <f>IFERROR(VLOOKUP(B12,'Ensembl sorted'!$F$117:$H$127,3,FALSE),"-")</f>
        <v>-</v>
      </c>
      <c r="T12" s="73" t="str">
        <f>IFERROR(VLOOKUP(C12,'All Orthologs'!$B$146:$E$173,4,FALSE),"-")</f>
        <v>-</v>
      </c>
    </row>
    <row r="13" spans="1:20" x14ac:dyDescent="0.25">
      <c r="A13" s="26" t="s">
        <v>395</v>
      </c>
      <c r="B13" s="27" t="s">
        <v>161</v>
      </c>
      <c r="C13" s="27" t="str">
        <f>'Species names'!D10</f>
        <v>calJac</v>
      </c>
      <c r="D13" s="27" t="s">
        <v>451</v>
      </c>
      <c r="E13" s="73" t="str">
        <f>IFERROR(VLOOKUP(B13,'Ensembl sorted'!$F$2:$H$19,3,FALSE),"-")</f>
        <v>ortholog one2one</v>
      </c>
      <c r="F13" s="73" t="str">
        <f>IFERROR(VLOOKUP(C13,'All Orthologs'!$B$2:$E$26,4,FALSE),"-")</f>
        <v>ortholog one2one</v>
      </c>
      <c r="G13" s="73" t="str">
        <f>IFERROR(VLOOKUP(B13,'Ensembl sorted'!$F$38:$H$59,3,FALSE),"-")</f>
        <v>-</v>
      </c>
      <c r="H13" s="73" t="str">
        <f>IFERROR(VLOOKUP(C13,'All Orthologs'!$B$27:$E$45,4,FALSE),"-")</f>
        <v>ortholog one2one</v>
      </c>
      <c r="I13" s="73" t="str">
        <f>IFERROR(VLOOKUP(B13,'Ensembl sorted'!$F$20:$H$37,3,FALSE),"-")</f>
        <v>ortholog one2one</v>
      </c>
      <c r="J13" s="73" t="str">
        <f>IFERROR(VLOOKUP(C13,'All Orthologs'!$B$46:$E$62,4,FALSE),"-")</f>
        <v>-</v>
      </c>
      <c r="K13" s="73" t="str">
        <f>IFERROR(VLOOKUP(B13,'Ensembl sorted'!$F$87:$H$107,3,FALSE),"-")</f>
        <v>ortholog one2many</v>
      </c>
      <c r="L13" s="73" t="str">
        <f>IFERROR(VLOOKUP(C13,Duplication!$B$2:$E$31,4,FALSE),"-")</f>
        <v>ortholog one2many</v>
      </c>
      <c r="M13" s="73" t="str">
        <f>IFERROR(VLOOKUP(B13,'Ensembl sorted'!$F$66:$H$86,3,FALSE),"-")</f>
        <v>ortholog one2many</v>
      </c>
      <c r="N13" s="73" t="str">
        <f>IFERROR(VLOOKUP(C13,Duplication!$B$32:$E$61,4,FALSE),"-")</f>
        <v>ortholog one2many</v>
      </c>
      <c r="O13" s="73" t="str">
        <f>IFERROR(VLOOKUP(B13,'Ensembl sorted'!$F$60:$H$65,3,FALSE),"-")</f>
        <v>ortholog one2one</v>
      </c>
      <c r="P13" s="73" t="str">
        <f>IFERROR(VLOOKUP(C13,'All Orthologs'!$B$111:$E$119,4,FALSE),"-")</f>
        <v>ortholog one2one</v>
      </c>
      <c r="Q13" s="73" t="str">
        <f>IFERROR(VLOOKUP(B13,'Ensembl sorted'!$F$108:$H$116,3,FALSE),"-")</f>
        <v>ortholog one2one</v>
      </c>
      <c r="R13" s="73" t="str">
        <f>IFERROR(VLOOKUP(C13,Duplication!$B$62:$E$97,4,FALSE),"-")</f>
        <v>ortholog one2one</v>
      </c>
      <c r="S13" s="73" t="str">
        <f>IFERROR(VLOOKUP(B13,'Ensembl sorted'!$F$117:$H$127,3,FALSE),"-")</f>
        <v>ortholog one2one</v>
      </c>
      <c r="T13" s="73" t="str">
        <f>IFERROR(VLOOKUP(C13,'All Orthologs'!$B$146:$E$173,4,FALSE),"-")</f>
        <v>ortholog one2one</v>
      </c>
    </row>
    <row r="14" spans="1:20" x14ac:dyDescent="0.25">
      <c r="A14" s="30" t="s">
        <v>364</v>
      </c>
      <c r="B14" s="31" t="s">
        <v>190</v>
      </c>
      <c r="C14" s="32" t="str">
        <f>'Species names'!D11</f>
        <v>cebCap</v>
      </c>
      <c r="D14" s="31" t="s">
        <v>449</v>
      </c>
      <c r="E14" s="73" t="str">
        <f>IFERROR(VLOOKUP(B14,'Ensembl sorted'!$F$2:$H$19,3,FALSE),"-")</f>
        <v>-</v>
      </c>
      <c r="F14" s="73" t="str">
        <f>IFERROR(VLOOKUP(C14,'All Orthologs'!$B$2:$E$26,4,FALSE),"-")</f>
        <v>-</v>
      </c>
      <c r="G14" s="73" t="str">
        <f>IFERROR(VLOOKUP(B14,'Ensembl sorted'!$F$38:$H$59,3,FALSE),"-")</f>
        <v>ortholog one2one</v>
      </c>
      <c r="H14" s="73" t="str">
        <f>IFERROR(VLOOKUP(C14,'All Orthologs'!$B$27:$E$45,4,FALSE),"-")</f>
        <v>-</v>
      </c>
      <c r="I14" s="73" t="str">
        <f>IFERROR(VLOOKUP(B14,'Ensembl sorted'!$F$20:$H$37,3,FALSE),"-")</f>
        <v>ortholog one2one</v>
      </c>
      <c r="J14" s="73" t="str">
        <f>IFERROR(VLOOKUP(C14,'All Orthologs'!$B$46:$E$62,4,FALSE),"-")</f>
        <v>-</v>
      </c>
      <c r="K14" s="73" t="str">
        <f>IFERROR(VLOOKUP(B14,'Ensembl sorted'!$F$87:$H$107,3,FALSE),"-")</f>
        <v>ortholog one2many</v>
      </c>
      <c r="L14" s="73" t="str">
        <f>IFERROR(VLOOKUP(C14,Duplication!$B$2:$E$31,4,FALSE),"-")</f>
        <v>-</v>
      </c>
      <c r="M14" s="73" t="str">
        <f>IFERROR(VLOOKUP(B14,'Ensembl sorted'!$F$66:$H$86,3,FALSE),"-")</f>
        <v>ortholog one2many</v>
      </c>
      <c r="N14" s="73" t="str">
        <f>IFERROR(VLOOKUP(C14,Duplication!$B$32:$E$61,4,FALSE),"-")</f>
        <v>-</v>
      </c>
      <c r="O14" s="73" t="str">
        <f>IFERROR(VLOOKUP(B14,'Ensembl sorted'!$F$60:$H$65,3,FALSE),"-")</f>
        <v>-</v>
      </c>
      <c r="P14" s="73" t="str">
        <f>IFERROR(VLOOKUP(C14,'All Orthologs'!$B$111:$E$119,4,FALSE),"-")</f>
        <v>-</v>
      </c>
      <c r="Q14" s="73" t="str">
        <f>IFERROR(VLOOKUP(B14,'Ensembl sorted'!$F$108:$H$116,3,FALSE),"-")</f>
        <v>-</v>
      </c>
      <c r="R14" s="73" t="str">
        <f>IFERROR(VLOOKUP(C14,Duplication!$B$62:$E$97,4,FALSE),"-")</f>
        <v>-</v>
      </c>
      <c r="S14" s="73" t="str">
        <f>IFERROR(VLOOKUP(B14,'Ensembl sorted'!$F$117:$H$127,3,FALSE),"-")</f>
        <v>-</v>
      </c>
      <c r="T14" s="73" t="str">
        <f>IFERROR(VLOOKUP(C14,'All Orthologs'!$B$146:$E$173,4,FALSE),"-")</f>
        <v>-</v>
      </c>
    </row>
    <row r="15" spans="1:20" x14ac:dyDescent="0.25">
      <c r="A15" s="26" t="s">
        <v>399</v>
      </c>
      <c r="B15" s="27" t="s">
        <v>200</v>
      </c>
      <c r="C15" s="27" t="str">
        <f>'Species names'!D12</f>
        <v>lagLag</v>
      </c>
      <c r="D15" s="27" t="s">
        <v>451</v>
      </c>
      <c r="E15" s="73" t="str">
        <f>IFERROR(VLOOKUP(B15,'Ensembl sorted'!$F$2:$H$19,3,FALSE),"-")</f>
        <v>ortholog one2one</v>
      </c>
      <c r="F15" s="73" t="str">
        <f>IFERROR(VLOOKUP(C15,'All Orthologs'!$B$2:$E$26,4,FALSE),"-")</f>
        <v>-</v>
      </c>
      <c r="G15" s="73" t="str">
        <f>IFERROR(VLOOKUP(B15,'Ensembl sorted'!$F$38:$H$59,3,FALSE),"-")</f>
        <v>ortholog one2one</v>
      </c>
      <c r="H15" s="73" t="str">
        <f>IFERROR(VLOOKUP(C15,'All Orthologs'!$B$27:$E$45,4,FALSE),"-")</f>
        <v>-</v>
      </c>
      <c r="I15" s="73" t="str">
        <f>IFERROR(VLOOKUP(B15,'Ensembl sorted'!$F$20:$H$37,3,FALSE),"-")</f>
        <v>ortholog one2one</v>
      </c>
      <c r="J15" s="73" t="str">
        <f>IFERROR(VLOOKUP(C15,'All Orthologs'!$B$46:$E$62,4,FALSE),"-")</f>
        <v>-</v>
      </c>
      <c r="K15" s="73" t="str">
        <f>IFERROR(VLOOKUP(B15,'Ensembl sorted'!$F$87:$H$107,3,FALSE),"-")</f>
        <v>ortholog one2many</v>
      </c>
      <c r="L15" s="73" t="str">
        <f>IFERROR(VLOOKUP(C15,Duplication!$B$2:$E$31,4,FALSE),"-")</f>
        <v>-</v>
      </c>
      <c r="M15" s="73" t="str">
        <f>IFERROR(VLOOKUP(B15,'Ensembl sorted'!$F$66:$H$86,3,FALSE),"-")</f>
        <v>ortholog one2many</v>
      </c>
      <c r="N15" s="73" t="str">
        <f>IFERROR(VLOOKUP(C15,Duplication!$B$32:$E$61,4,FALSE),"-")</f>
        <v>-</v>
      </c>
      <c r="O15" s="73" t="str">
        <f>IFERROR(VLOOKUP(B15,'Ensembl sorted'!$F$60:$H$65,3,FALSE),"-")</f>
        <v>-</v>
      </c>
      <c r="P15" s="73" t="str">
        <f>IFERROR(VLOOKUP(C15,'All Orthologs'!$B$111:$E$119,4,FALSE),"-")</f>
        <v>-</v>
      </c>
      <c r="Q15" s="73" t="str">
        <f>IFERROR(VLOOKUP(B15,'Ensembl sorted'!$F$108:$H$116,3,FALSE),"-")</f>
        <v>-</v>
      </c>
      <c r="R15" s="73" t="str">
        <f>IFERROR(VLOOKUP(C15,Duplication!$B$62:$E$97,4,FALSE),"-")</f>
        <v>-</v>
      </c>
      <c r="S15" s="73" t="str">
        <f>IFERROR(VLOOKUP(B15,'Ensembl sorted'!$F$117:$H$127,3,FALSE),"-")</f>
        <v>-</v>
      </c>
      <c r="T15" s="73" t="str">
        <f>IFERROR(VLOOKUP(C15,'All Orthologs'!$B$146:$E$173,4,FALSE),"-")</f>
        <v>-</v>
      </c>
    </row>
    <row r="16" spans="1:20" x14ac:dyDescent="0.25">
      <c r="A16" s="28" t="s">
        <v>386</v>
      </c>
      <c r="B16" s="29" t="s">
        <v>213</v>
      </c>
      <c r="C16" s="29" t="str">
        <f>'Species names'!D13</f>
        <v>saiBolBol</v>
      </c>
      <c r="D16" s="29" t="s">
        <v>447</v>
      </c>
      <c r="E16" s="73" t="str">
        <f>IFERROR(VLOOKUP(B16,'Ensembl sorted'!$F$2:$H$19,3,FALSE),"-")</f>
        <v>-</v>
      </c>
      <c r="F16" s="73" t="str">
        <f>IFERROR(VLOOKUP(C16,'All Orthologs'!$B$2:$E$26,4,FALSE),"-")</f>
        <v>ortholog one2one</v>
      </c>
      <c r="G16" s="73" t="str">
        <f>IFERROR(VLOOKUP(B16,'Ensembl sorted'!$F$38:$H$59,3,FALSE),"-")</f>
        <v>ortholog one2one</v>
      </c>
      <c r="H16" s="73" t="str">
        <f>IFERROR(VLOOKUP(C16,'All Orthologs'!$B$27:$E$45,4,FALSE),"-")</f>
        <v>-</v>
      </c>
      <c r="I16" s="73" t="str">
        <f>IFERROR(VLOOKUP(B16,'Ensembl sorted'!$F$20:$H$37,3,FALSE),"-")</f>
        <v>-</v>
      </c>
      <c r="J16" s="73" t="str">
        <f>IFERROR(VLOOKUP(C16,'All Orthologs'!$B$46:$E$62,4,FALSE),"-")</f>
        <v>ortholog one2one</v>
      </c>
      <c r="K16" s="73" t="str">
        <f>IFERROR(VLOOKUP(B16,'Ensembl sorted'!$F$87:$H$107,3,FALSE),"-")</f>
        <v>ortholog one2many</v>
      </c>
      <c r="L16" s="73" t="str">
        <f>IFERROR(VLOOKUP(C16,Duplication!$B$2:$E$31,4,FALSE),"-")</f>
        <v>-</v>
      </c>
      <c r="M16" s="73" t="str">
        <f>IFERROR(VLOOKUP(B16,'Ensembl sorted'!$F$66:$H$86,3,FALSE),"-")</f>
        <v>ortholog one2many</v>
      </c>
      <c r="N16" s="73" t="str">
        <f>IFERROR(VLOOKUP(C16,Duplication!$B$32:$E$61,4,FALSE),"-")</f>
        <v>-</v>
      </c>
      <c r="O16" s="73" t="str">
        <f>IFERROR(VLOOKUP(B16,'Ensembl sorted'!$F$60:$H$65,3,FALSE),"-")</f>
        <v>-</v>
      </c>
      <c r="P16" s="73" t="str">
        <f>IFERROR(VLOOKUP(C16,'All Orthologs'!$B$111:$E$119,4,FALSE),"-")</f>
        <v>ortholog one2one</v>
      </c>
      <c r="Q16" s="73" t="str">
        <f>IFERROR(VLOOKUP(B16,'Ensembl sorted'!$F$108:$H$116,3,FALSE),"-")</f>
        <v>ortholog one2one</v>
      </c>
      <c r="R16" s="73" t="str">
        <f>IFERROR(VLOOKUP(C16,Duplication!$B$62:$E$97,4,FALSE),"-")</f>
        <v>between species paralog</v>
      </c>
      <c r="S16" s="73" t="str">
        <f>IFERROR(VLOOKUP(B16,'Ensembl sorted'!$F$117:$H$127,3,FALSE),"-")</f>
        <v>-</v>
      </c>
      <c r="T16" s="73" t="str">
        <f>IFERROR(VLOOKUP(C16,'All Orthologs'!$B$146:$E$173,4,FALSE),"-")</f>
        <v>ortholog one2one</v>
      </c>
    </row>
    <row r="17" spans="1:20" x14ac:dyDescent="0.25">
      <c r="A17" s="30" t="s">
        <v>358</v>
      </c>
      <c r="B17" s="31" t="s">
        <v>223</v>
      </c>
      <c r="C17" s="32" t="str">
        <f>'Species names'!D14</f>
        <v>chlSab</v>
      </c>
      <c r="D17" s="31" t="s">
        <v>449</v>
      </c>
      <c r="E17" s="73" t="str">
        <f>IFERROR(VLOOKUP(B17,'Ensembl sorted'!$F$2:$H$19,3,FALSE),"-")</f>
        <v>ortholog one2one</v>
      </c>
      <c r="F17" s="73" t="str">
        <f>IFERROR(VLOOKUP(C17,'All Orthologs'!$B$2:$E$26,4,FALSE),"-")</f>
        <v>ortholog one2one</v>
      </c>
      <c r="G17" s="73" t="str">
        <f>IFERROR(VLOOKUP(B17,'Ensembl sorted'!$F$38:$H$59,3,FALSE),"-")</f>
        <v>-</v>
      </c>
      <c r="H17" s="73" t="str">
        <f>IFERROR(VLOOKUP(C17,'All Orthologs'!$B$27:$E$45,4,FALSE),"-")</f>
        <v>ortholog one2one</v>
      </c>
      <c r="I17" s="73" t="str">
        <f>IFERROR(VLOOKUP(B17,'Ensembl sorted'!$F$20:$H$37,3,FALSE),"-")</f>
        <v>-</v>
      </c>
      <c r="J17" s="73" t="str">
        <f>IFERROR(VLOOKUP(C17,'All Orthologs'!$B$46:$E$62,4,FALSE),"-")</f>
        <v>ortholog one2one</v>
      </c>
      <c r="K17" s="73" t="str">
        <f>IFERROR(VLOOKUP(B17,'Ensembl sorted'!$F$87:$H$107,3,FALSE),"-")</f>
        <v>ortholog one2many</v>
      </c>
      <c r="L17" s="73" t="str">
        <f>IFERROR(VLOOKUP(C17,Duplication!$B$2:$E$31,4,FALSE),"-")</f>
        <v>between species paralog</v>
      </c>
      <c r="M17" s="73" t="str">
        <f>IFERROR(VLOOKUP(B17,'Ensembl sorted'!$F$66:$H$86,3,FALSE),"-")</f>
        <v>ortholog one2many</v>
      </c>
      <c r="N17" s="73" t="str">
        <f>IFERROR(VLOOKUP(C17,Duplication!$B$32:$E$61,4,FALSE),"-")</f>
        <v>between species paralog</v>
      </c>
      <c r="O17" s="73" t="str">
        <f>IFERROR(VLOOKUP(B17,'Ensembl sorted'!$F$60:$H$65,3,FALSE),"-")</f>
        <v>-</v>
      </c>
      <c r="P17" s="73" t="str">
        <f>IFERROR(VLOOKUP(C17,'All Orthologs'!$B$111:$E$119,4,FALSE),"-")</f>
        <v>ortholog one2one</v>
      </c>
      <c r="Q17" s="73" t="str">
        <f>IFERROR(VLOOKUP(B17,'Ensembl sorted'!$F$108:$H$116,3,FALSE),"-")</f>
        <v>ortholog one2one</v>
      </c>
      <c r="R17" s="73" t="str">
        <f>IFERROR(VLOOKUP(C17,Duplication!$B$62:$E$97,4,FALSE),"-")</f>
        <v>ortholog one2one</v>
      </c>
      <c r="S17" s="73" t="str">
        <f>IFERROR(VLOOKUP(B17,'Ensembl sorted'!$F$117:$H$127,3,FALSE),"-")</f>
        <v>ortholog one2one</v>
      </c>
      <c r="T17" s="73" t="str">
        <f>IFERROR(VLOOKUP(C17,'All Orthologs'!$B$146:$E$173,4,FALSE),"-")</f>
        <v>ortholog one2one</v>
      </c>
    </row>
    <row r="18" spans="1:20" x14ac:dyDescent="0.25">
      <c r="A18" s="26" t="s">
        <v>401</v>
      </c>
      <c r="B18" s="27" t="s">
        <v>242</v>
      </c>
      <c r="C18" s="27" t="str">
        <f>'Species names'!D15</f>
        <v>colAngPal</v>
      </c>
      <c r="D18" s="27" t="s">
        <v>451</v>
      </c>
      <c r="E18" s="73" t="str">
        <f>IFERROR(VLOOKUP(B18,'Ensembl sorted'!$F$2:$H$19,3,FALSE),"-")</f>
        <v>ortholog one2one</v>
      </c>
      <c r="F18" s="73" t="str">
        <f>IFERROR(VLOOKUP(C18,'All Orthologs'!$B$2:$E$26,4,FALSE),"-")</f>
        <v>ortholog one2one</v>
      </c>
      <c r="G18" s="73" t="str">
        <f>IFERROR(VLOOKUP(B18,'Ensembl sorted'!$F$38:$H$59,3,FALSE),"-")</f>
        <v>ortholog one2one</v>
      </c>
      <c r="H18" s="73" t="str">
        <f>IFERROR(VLOOKUP(C18,'All Orthologs'!$B$27:$E$45,4,FALSE),"-")</f>
        <v>ortholog one2one</v>
      </c>
      <c r="I18" s="73" t="str">
        <f>IFERROR(VLOOKUP(B18,'Ensembl sorted'!$F$20:$H$37,3,FALSE),"-")</f>
        <v>ortholog one2one</v>
      </c>
      <c r="J18" s="73" t="str">
        <f>IFERROR(VLOOKUP(C18,'All Orthologs'!$B$46:$E$62,4,FALSE),"-")</f>
        <v>-</v>
      </c>
      <c r="K18" s="73" t="str">
        <f>IFERROR(VLOOKUP(B18,'Ensembl sorted'!$F$87:$H$107,3,FALSE),"-")</f>
        <v>ortholog one2many</v>
      </c>
      <c r="L18" s="73" t="str">
        <f>IFERROR(VLOOKUP(C18,Duplication!$B$2:$E$31,4,FALSE),"-")</f>
        <v>between species paralog</v>
      </c>
      <c r="M18" s="73" t="str">
        <f>IFERROR(VLOOKUP(B18,'Ensembl sorted'!$F$66:$H$86,3,FALSE),"-")</f>
        <v>ortholog one2many</v>
      </c>
      <c r="N18" s="73" t="str">
        <f>IFERROR(VLOOKUP(C18,Duplication!$B$32:$E$61,4,FALSE),"-")</f>
        <v>between species paralog</v>
      </c>
      <c r="O18" s="73" t="str">
        <f>IFERROR(VLOOKUP(B18,'Ensembl sorted'!$F$60:$H$65,3,FALSE),"-")</f>
        <v>-</v>
      </c>
      <c r="P18" s="73" t="str">
        <f>IFERROR(VLOOKUP(C18,'All Orthologs'!$B$111:$E$119,4,FALSE),"-")</f>
        <v>-</v>
      </c>
      <c r="Q18" s="73" t="str">
        <f>IFERROR(VLOOKUP(B18,'Ensembl sorted'!$F$108:$H$116,3,FALSE),"-")</f>
        <v>-</v>
      </c>
      <c r="R18" s="73" t="str">
        <f>IFERROR(VLOOKUP(C18,Duplication!$B$62:$E$97,4,FALSE),"-")</f>
        <v>-</v>
      </c>
      <c r="S18" s="73" t="str">
        <f>IFERROR(VLOOKUP(B18,'Ensembl sorted'!$F$117:$H$127,3,FALSE),"-")</f>
        <v>-</v>
      </c>
      <c r="T18" s="73" t="str">
        <f>IFERROR(VLOOKUP(C18,'All Orthologs'!$B$146:$E$173,4,FALSE),"-")</f>
        <v>ortholog one2one</v>
      </c>
    </row>
    <row r="19" spans="1:20" x14ac:dyDescent="0.25">
      <c r="A19" s="30" t="s">
        <v>362</v>
      </c>
      <c r="B19" s="31" t="s">
        <v>255</v>
      </c>
      <c r="C19" s="32" t="str">
        <f>'Species names'!D16</f>
        <v>macFas</v>
      </c>
      <c r="D19" s="31" t="s">
        <v>449</v>
      </c>
      <c r="E19" s="73" t="str">
        <f>IFERROR(VLOOKUP(B19,'Ensembl sorted'!$F$2:$H$19,3,FALSE),"-")</f>
        <v>-</v>
      </c>
      <c r="F19" s="73" t="str">
        <f>IFERROR(VLOOKUP(C19,'All Orthologs'!$B$2:$E$26,4,FALSE),"-")</f>
        <v>ortholog one2one</v>
      </c>
      <c r="G19" s="73" t="str">
        <f>IFERROR(VLOOKUP(B19,'Ensembl sorted'!$F$38:$H$59,3,FALSE),"-")</f>
        <v>ortholog one2one</v>
      </c>
      <c r="H19" s="73" t="str">
        <f>IFERROR(VLOOKUP(C19,'All Orthologs'!$B$27:$E$45,4,FALSE),"-")</f>
        <v>ortholog one2one</v>
      </c>
      <c r="I19" s="73" t="str">
        <f>IFERROR(VLOOKUP(B19,'Ensembl sorted'!$F$20:$H$37,3,FALSE),"-")</f>
        <v>ortholog one2one</v>
      </c>
      <c r="J19" s="73" t="str">
        <f>IFERROR(VLOOKUP(C19,'All Orthologs'!$B$46:$E$62,4,FALSE),"-")</f>
        <v>ortholog one2one</v>
      </c>
      <c r="K19" s="73" t="str">
        <f>IFERROR(VLOOKUP(B19,'Ensembl sorted'!$F$87:$H$107,3,FALSE),"-")</f>
        <v>-</v>
      </c>
      <c r="L19" s="73" t="str">
        <f>IFERROR(VLOOKUP(C19,Duplication!$B$2:$E$31,4,FALSE),"-")</f>
        <v>between species paralog</v>
      </c>
      <c r="M19" s="73" t="str">
        <f>IFERROR(VLOOKUP(B19,'Ensembl sorted'!$F$66:$H$86,3,FALSE),"-")</f>
        <v>-</v>
      </c>
      <c r="N19" s="73" t="str">
        <f>IFERROR(VLOOKUP(C19,Duplication!$B$32:$E$61,4,FALSE),"-")</f>
        <v>between species paralog</v>
      </c>
      <c r="O19" s="73" t="str">
        <f>IFERROR(VLOOKUP(B19,'Ensembl sorted'!$F$60:$H$65,3,FALSE),"-")</f>
        <v>-</v>
      </c>
      <c r="P19" s="73" t="str">
        <f>IFERROR(VLOOKUP(C19,'All Orthologs'!$B$111:$E$119,4,FALSE),"-")</f>
        <v>ortholog one2one</v>
      </c>
      <c r="Q19" s="73" t="str">
        <f>IFERROR(VLOOKUP(B19,'Ensembl sorted'!$F$108:$H$116,3,FALSE),"-")</f>
        <v>-</v>
      </c>
      <c r="R19" s="73" t="str">
        <f>IFERROR(VLOOKUP(C19,Duplication!$B$62:$E$97,4,FALSE),"-")</f>
        <v>ortholog one2many</v>
      </c>
      <c r="S19" s="73" t="str">
        <f>IFERROR(VLOOKUP(B19,'Ensembl sorted'!$F$117:$H$127,3,FALSE),"-")</f>
        <v>-</v>
      </c>
      <c r="T19" s="73" t="str">
        <f>IFERROR(VLOOKUP(C19,'All Orthologs'!$B$146:$E$173,4,FALSE),"-")</f>
        <v>ortholog one2one</v>
      </c>
    </row>
    <row r="20" spans="1:20" x14ac:dyDescent="0.25">
      <c r="A20" s="28" t="s">
        <v>382</v>
      </c>
      <c r="B20" s="29" t="s">
        <v>262</v>
      </c>
      <c r="C20" s="29" t="str">
        <f>'Species names'!D17</f>
        <v>macMul</v>
      </c>
      <c r="D20" s="29" t="s">
        <v>447</v>
      </c>
      <c r="E20" s="73" t="str">
        <f>IFERROR(VLOOKUP(B20,'Ensembl sorted'!$F$2:$H$19,3,FALSE),"-")</f>
        <v>-</v>
      </c>
      <c r="F20" s="73" t="str">
        <f>IFERROR(VLOOKUP(C20,'All Orthologs'!$B$2:$E$26,4,FALSE),"-")</f>
        <v>ortholog one2one</v>
      </c>
      <c r="G20" s="73" t="str">
        <f>IFERROR(VLOOKUP(B20,'Ensembl sorted'!$F$38:$H$59,3,FALSE),"-")</f>
        <v>ortholog one2one</v>
      </c>
      <c r="H20" s="73" t="str">
        <f>IFERROR(VLOOKUP(C20,'All Orthologs'!$B$27:$E$45,4,FALSE),"-")</f>
        <v>ortholog one2one</v>
      </c>
      <c r="I20" s="73" t="str">
        <f>IFERROR(VLOOKUP(B20,'Ensembl sorted'!$F$20:$H$37,3,FALSE),"-")</f>
        <v>-</v>
      </c>
      <c r="J20" s="73" t="str">
        <f>IFERROR(VLOOKUP(C20,'All Orthologs'!$B$46:$E$62,4,FALSE),"-")</f>
        <v>ortholog one2one</v>
      </c>
      <c r="K20" s="73" t="str">
        <f>IFERROR(VLOOKUP(B20,'Ensembl sorted'!$F$87:$H$107,3,FALSE),"-")</f>
        <v>ortholog one2many</v>
      </c>
      <c r="L20" s="73" t="str">
        <f>IFERROR(VLOOKUP(C20,Duplication!$B$2:$E$31,4,FALSE),"-")</f>
        <v>between species paralog</v>
      </c>
      <c r="M20" s="73" t="str">
        <f>IFERROR(VLOOKUP(B20,'Ensembl sorted'!$F$66:$H$86,3,FALSE),"-")</f>
        <v>ortholog one2many</v>
      </c>
      <c r="N20" s="73" t="str">
        <f>IFERROR(VLOOKUP(C20,Duplication!$B$32:$E$61,4,FALSE),"-")</f>
        <v>between species paralog</v>
      </c>
      <c r="O20" s="73" t="str">
        <f>IFERROR(VLOOKUP(B20,'Ensembl sorted'!$F$60:$H$65,3,FALSE),"-")</f>
        <v>-</v>
      </c>
      <c r="P20" s="73" t="str">
        <f>IFERROR(VLOOKUP(C20,'All Orthologs'!$B$111:$E$119,4,FALSE),"-")</f>
        <v>-</v>
      </c>
      <c r="Q20" s="73" t="str">
        <f>IFERROR(VLOOKUP(B20,'Ensembl sorted'!$F$108:$H$116,3,FALSE),"-")</f>
        <v>-</v>
      </c>
      <c r="R20" s="73" t="str">
        <f>IFERROR(VLOOKUP(C20,Duplication!$B$62:$E$97,4,FALSE),"-")</f>
        <v>ortholog one2many</v>
      </c>
      <c r="S20" s="73" t="str">
        <f>IFERROR(VLOOKUP(B20,'Ensembl sorted'!$F$117:$H$127,3,FALSE),"-")</f>
        <v>-</v>
      </c>
      <c r="T20" s="73" t="str">
        <f>IFERROR(VLOOKUP(C20,'All Orthologs'!$B$146:$E$173,4,FALSE),"-")</f>
        <v>ortholog one2one</v>
      </c>
    </row>
    <row r="21" spans="1:20" x14ac:dyDescent="0.25">
      <c r="A21" s="28" t="s">
        <v>376</v>
      </c>
      <c r="B21" s="29" t="s">
        <v>238</v>
      </c>
      <c r="C21" s="29" t="str">
        <f>'Species names'!D18</f>
        <v>macNem</v>
      </c>
      <c r="D21" s="29" t="s">
        <v>447</v>
      </c>
      <c r="E21" s="73" t="str">
        <f>IFERROR(VLOOKUP(B21,'Ensembl sorted'!$F$2:$H$19,3,FALSE),"-")</f>
        <v>-</v>
      </c>
      <c r="F21" s="73" t="str">
        <f>IFERROR(VLOOKUP(C21,'All Orthologs'!$B$2:$E$26,4,FALSE),"-")</f>
        <v>ortholog one2one</v>
      </c>
      <c r="G21" s="73" t="str">
        <f>IFERROR(VLOOKUP(B21,'Ensembl sorted'!$F$38:$H$59,3,FALSE),"-")</f>
        <v>-</v>
      </c>
      <c r="H21" s="73" t="str">
        <f>IFERROR(VLOOKUP(C21,'All Orthologs'!$B$27:$E$45,4,FALSE),"-")</f>
        <v>ortholog one2one</v>
      </c>
      <c r="I21" s="73" t="str">
        <f>IFERROR(VLOOKUP(B21,'Ensembl sorted'!$F$20:$H$37,3,FALSE),"-")</f>
        <v>-</v>
      </c>
      <c r="J21" s="73" t="str">
        <f>IFERROR(VLOOKUP(C21,'All Orthologs'!$B$46:$E$62,4,FALSE),"-")</f>
        <v>ortholog one2one</v>
      </c>
      <c r="K21" s="73" t="str">
        <f>IFERROR(VLOOKUP(B21,'Ensembl sorted'!$F$87:$H$107,3,FALSE),"-")</f>
        <v>-</v>
      </c>
      <c r="L21" s="73" t="str">
        <f>IFERROR(VLOOKUP(C21,Duplication!$B$2:$E$31,4,FALSE),"-")</f>
        <v>between species paralog</v>
      </c>
      <c r="M21" s="73" t="str">
        <f>IFERROR(VLOOKUP(B21,'Ensembl sorted'!$F$66:$H$86,3,FALSE),"-")</f>
        <v>-</v>
      </c>
      <c r="N21" s="73" t="str">
        <f>IFERROR(VLOOKUP(C21,Duplication!$B$32:$E$61,4,FALSE),"-")</f>
        <v>between species paralog</v>
      </c>
      <c r="O21" s="73" t="str">
        <f>IFERROR(VLOOKUP(B21,'Ensembl sorted'!$F$60:$H$65,3,FALSE),"-")</f>
        <v>-</v>
      </c>
      <c r="P21" s="73" t="str">
        <f>IFERROR(VLOOKUP(C21,'All Orthologs'!$B$111:$E$119,4,FALSE),"-")</f>
        <v>-</v>
      </c>
      <c r="Q21" s="73" t="str">
        <f>IFERROR(VLOOKUP(B21,'Ensembl sorted'!$F$108:$H$116,3,FALSE),"-")</f>
        <v>-</v>
      </c>
      <c r="R21" s="73" t="str">
        <f>IFERROR(VLOOKUP(C21,Duplication!$B$62:$E$97,4,FALSE),"-")</f>
        <v>between species paralog</v>
      </c>
      <c r="S21" s="73" t="str">
        <f>IFERROR(VLOOKUP(B21,'Ensembl sorted'!$F$117:$H$127,3,FALSE),"-")</f>
        <v>ortholog one2one</v>
      </c>
      <c r="T21" s="73" t="str">
        <f>IFERROR(VLOOKUP(C21,'All Orthologs'!$B$146:$E$173,4,FALSE),"-")</f>
        <v>ortholog one2one</v>
      </c>
    </row>
    <row r="22" spans="1:20" x14ac:dyDescent="0.25">
      <c r="A22" s="30" t="s">
        <v>360</v>
      </c>
      <c r="B22" s="31" t="s">
        <v>269</v>
      </c>
      <c r="C22" s="32" t="str">
        <f>'Species names'!D19</f>
        <v>manLeu</v>
      </c>
      <c r="D22" s="31" t="s">
        <v>449</v>
      </c>
      <c r="E22" s="73" t="str">
        <f>IFERROR(VLOOKUP(B22,'Ensembl sorted'!$F$2:$H$19,3,FALSE),"-")</f>
        <v>ortholog one2one</v>
      </c>
      <c r="F22" s="73" t="str">
        <f>IFERROR(VLOOKUP(C22,'All Orthologs'!$B$2:$E$26,4,FALSE),"-")</f>
        <v>ortholog one2one</v>
      </c>
      <c r="G22" s="73" t="str">
        <f>IFERROR(VLOOKUP(B22,'Ensembl sorted'!$F$38:$H$59,3,FALSE),"-")</f>
        <v>ortholog one2one</v>
      </c>
      <c r="H22" s="73" t="str">
        <f>IFERROR(VLOOKUP(C22,'All Orthologs'!$B$27:$E$45,4,FALSE),"-")</f>
        <v>ortholog one2one</v>
      </c>
      <c r="I22" s="73" t="str">
        <f>IFERROR(VLOOKUP(B22,'Ensembl sorted'!$F$20:$H$37,3,FALSE),"-")</f>
        <v>ortholog one2one</v>
      </c>
      <c r="J22" s="73" t="str">
        <f>IFERROR(VLOOKUP(C22,'All Orthologs'!$B$46:$E$62,4,FALSE),"-")</f>
        <v>-</v>
      </c>
      <c r="K22" s="73" t="str">
        <f>IFERROR(VLOOKUP(B22,'Ensembl sorted'!$F$87:$H$107,3,FALSE),"-")</f>
        <v>ortholog one2many</v>
      </c>
      <c r="L22" s="73" t="str">
        <f>IFERROR(VLOOKUP(C22,Duplication!$B$2:$E$31,4,FALSE),"-")</f>
        <v>between species paralog</v>
      </c>
      <c r="M22" s="73" t="str">
        <f>IFERROR(VLOOKUP(B22,'Ensembl sorted'!$F$66:$H$86,3,FALSE),"-")</f>
        <v>ortholog one2many</v>
      </c>
      <c r="N22" s="73" t="str">
        <f>IFERROR(VLOOKUP(C22,Duplication!$B$32:$E$61,4,FALSE),"-")</f>
        <v>between species paralog</v>
      </c>
      <c r="O22" s="73" t="str">
        <f>IFERROR(VLOOKUP(B22,'Ensembl sorted'!$F$60:$H$65,3,FALSE),"-")</f>
        <v>ortholog one2one</v>
      </c>
      <c r="P22" s="73" t="str">
        <f>IFERROR(VLOOKUP(C22,'All Orthologs'!$B$111:$E$119,4,FALSE),"-")</f>
        <v>-</v>
      </c>
      <c r="Q22" s="73" t="str">
        <f>IFERROR(VLOOKUP(B22,'Ensembl sorted'!$F$108:$H$116,3,FALSE),"-")</f>
        <v>-</v>
      </c>
      <c r="R22" s="73" t="str">
        <f>IFERROR(VLOOKUP(C22,Duplication!$B$62:$E$97,4,FALSE),"-")</f>
        <v>between species paralog</v>
      </c>
      <c r="S22" s="73" t="str">
        <f>IFERROR(VLOOKUP(B22,'Ensembl sorted'!$F$117:$H$127,3,FALSE),"-")</f>
        <v>-</v>
      </c>
      <c r="T22" s="73" t="str">
        <f>IFERROR(VLOOKUP(C22,'All Orthologs'!$B$146:$E$173,4,FALSE),"-")</f>
        <v>ortholog one2one</v>
      </c>
    </row>
    <row r="23" spans="1:20" x14ac:dyDescent="0.25">
      <c r="A23" s="26" t="s">
        <v>392</v>
      </c>
      <c r="B23" s="27" t="s">
        <v>285</v>
      </c>
      <c r="C23" s="27" t="str">
        <f>'Species names'!D20</f>
        <v>papAnu</v>
      </c>
      <c r="D23" s="27" t="s">
        <v>451</v>
      </c>
      <c r="E23" s="73" t="str">
        <f>IFERROR(VLOOKUP(B23,'Ensembl sorted'!$F$2:$H$19,3,FALSE),"-")</f>
        <v>ortholog one2one</v>
      </c>
      <c r="F23" s="73" t="str">
        <f>IFERROR(VLOOKUP(C23,'All Orthologs'!$B$2:$E$26,4,FALSE),"-")</f>
        <v>ortholog one2one</v>
      </c>
      <c r="G23" s="73" t="str">
        <f>IFERROR(VLOOKUP(B23,'Ensembl sorted'!$F$38:$H$59,3,FALSE),"-")</f>
        <v>ortholog one2one</v>
      </c>
      <c r="H23" s="73" t="str">
        <f>IFERROR(VLOOKUP(C23,'All Orthologs'!$B$27:$E$45,4,FALSE),"-")</f>
        <v>ortholog one2one</v>
      </c>
      <c r="I23" s="73" t="str">
        <f>IFERROR(VLOOKUP(B23,'Ensembl sorted'!$F$20:$H$37,3,FALSE),"-")</f>
        <v>ortholog one2one</v>
      </c>
      <c r="J23" s="73" t="str">
        <f>IFERROR(VLOOKUP(C23,'All Orthologs'!$B$46:$E$62,4,FALSE),"-")</f>
        <v>ortholog one2one</v>
      </c>
      <c r="K23" s="73" t="str">
        <f>IFERROR(VLOOKUP(B23,'Ensembl sorted'!$F$87:$H$107,3,FALSE),"-")</f>
        <v>ortholog one2many</v>
      </c>
      <c r="L23" s="73" t="str">
        <f>IFERROR(VLOOKUP(C23,Duplication!$B$2:$E$31,4,FALSE),"-")</f>
        <v>between species paralog</v>
      </c>
      <c r="M23" s="73" t="str">
        <f>IFERROR(VLOOKUP(B23,'Ensembl sorted'!$F$66:$H$86,3,FALSE),"-")</f>
        <v>ortholog one2many</v>
      </c>
      <c r="N23" s="73" t="str">
        <f>IFERROR(VLOOKUP(C23,Duplication!$B$32:$E$61,4,FALSE),"-")</f>
        <v>between species paralog</v>
      </c>
      <c r="O23" s="73" t="str">
        <f>IFERROR(VLOOKUP(B23,'Ensembl sorted'!$F$60:$H$65,3,FALSE),"-")</f>
        <v>-</v>
      </c>
      <c r="P23" s="73" t="str">
        <f>IFERROR(VLOOKUP(C23,'All Orthologs'!$B$111:$E$119,4,FALSE),"-")</f>
        <v>-</v>
      </c>
      <c r="Q23" s="73" t="str">
        <f>IFERROR(VLOOKUP(B23,'Ensembl sorted'!$F$108:$H$116,3,FALSE),"-")</f>
        <v>-</v>
      </c>
      <c r="R23" s="73" t="str">
        <f>IFERROR(VLOOKUP(C23,Duplication!$B$62:$E$97,4,FALSE),"-")</f>
        <v>ortholog one2one</v>
      </c>
      <c r="S23" s="73" t="str">
        <f>IFERROR(VLOOKUP(B23,'Ensembl sorted'!$F$117:$H$127,3,FALSE),"-")</f>
        <v>-</v>
      </c>
      <c r="T23" s="73" t="str">
        <f>IFERROR(VLOOKUP(C23,'All Orthologs'!$B$146:$E$173,4,FALSE),"-")</f>
        <v>ortholog one2one</v>
      </c>
    </row>
    <row r="24" spans="1:20" x14ac:dyDescent="0.25">
      <c r="A24" s="28" t="s">
        <v>380</v>
      </c>
      <c r="B24" s="29" t="s">
        <v>298</v>
      </c>
      <c r="C24" s="29" t="str">
        <f>'Species names'!D21</f>
        <v>pilTep</v>
      </c>
      <c r="D24" s="29" t="s">
        <v>447</v>
      </c>
      <c r="E24" s="73" t="str">
        <f>IFERROR(VLOOKUP(B24,'Ensembl sorted'!$F$2:$H$19,3,FALSE),"-")</f>
        <v>ortholog one2one</v>
      </c>
      <c r="F24" s="73" t="str">
        <f>IFERROR(VLOOKUP(C24,'All Orthologs'!$B$2:$E$26,4,FALSE),"-")</f>
        <v>ortholog one2one</v>
      </c>
      <c r="G24" s="73" t="str">
        <f>IFERROR(VLOOKUP(B24,'Ensembl sorted'!$F$38:$H$59,3,FALSE),"-")</f>
        <v>ortholog one2one</v>
      </c>
      <c r="H24" s="73" t="str">
        <f>IFERROR(VLOOKUP(C24,'All Orthologs'!$B$27:$E$45,4,FALSE),"-")</f>
        <v>ortholog one2one</v>
      </c>
      <c r="I24" s="73" t="str">
        <f>IFERROR(VLOOKUP(B24,'Ensembl sorted'!$F$20:$H$37,3,FALSE),"-")</f>
        <v>ortholog one2one</v>
      </c>
      <c r="J24" s="73" t="str">
        <f>IFERROR(VLOOKUP(C24,'All Orthologs'!$B$46:$E$62,4,FALSE),"-")</f>
        <v>ortholog one2one</v>
      </c>
      <c r="K24" s="73" t="str">
        <f>IFERROR(VLOOKUP(B24,'Ensembl sorted'!$F$87:$H$107,3,FALSE),"-")</f>
        <v>ortholog one2many</v>
      </c>
      <c r="L24" s="73" t="str">
        <f>IFERROR(VLOOKUP(C24,Duplication!$B$2:$E$31,4,FALSE),"-")</f>
        <v>between species paralog</v>
      </c>
      <c r="M24" s="73" t="str">
        <f>IFERROR(VLOOKUP(B24,'Ensembl sorted'!$F$66:$H$86,3,FALSE),"-")</f>
        <v>ortholog one2many</v>
      </c>
      <c r="N24" s="73" t="str">
        <f>IFERROR(VLOOKUP(C24,Duplication!$B$32:$E$61,4,FALSE),"-")</f>
        <v>between species paralog</v>
      </c>
      <c r="O24" s="73" t="str">
        <f>IFERROR(VLOOKUP(B24,'Ensembl sorted'!$F$60:$H$65,3,FALSE),"-")</f>
        <v>-</v>
      </c>
      <c r="P24" s="73" t="str">
        <f>IFERROR(VLOOKUP(C24,'All Orthologs'!$B$111:$E$119,4,FALSE),"-")</f>
        <v>-</v>
      </c>
      <c r="Q24" s="73" t="str">
        <f>IFERROR(VLOOKUP(B24,'Ensembl sorted'!$F$108:$H$116,3,FALSE),"-")</f>
        <v>-</v>
      </c>
      <c r="R24" s="73" t="str">
        <f>IFERROR(VLOOKUP(C24,Duplication!$B$62:$E$97,4,FALSE),"-")</f>
        <v>ortholog one2one</v>
      </c>
      <c r="S24" s="73" t="str">
        <f>IFERROR(VLOOKUP(B24,'Ensembl sorted'!$F$117:$H$127,3,FALSE),"-")</f>
        <v>-</v>
      </c>
      <c r="T24" s="73" t="str">
        <f>IFERROR(VLOOKUP(C24,'All Orthologs'!$B$146:$E$173,4,FALSE),"-")</f>
        <v>ortholog one2one</v>
      </c>
    </row>
    <row r="25" spans="1:20" x14ac:dyDescent="0.25">
      <c r="A25" s="26" t="s">
        <v>388</v>
      </c>
      <c r="B25" s="27" t="s">
        <v>311</v>
      </c>
      <c r="C25" s="27" t="str">
        <f>'Species names'!D22</f>
        <v>rhiBie</v>
      </c>
      <c r="D25" s="27" t="s">
        <v>451</v>
      </c>
      <c r="E25" s="73" t="str">
        <f>IFERROR(VLOOKUP(B25,'Ensembl sorted'!$F$2:$H$19,3,FALSE),"-")</f>
        <v>ortholog one2one</v>
      </c>
      <c r="F25" s="73" t="str">
        <f>IFERROR(VLOOKUP(C25,'All Orthologs'!$B$2:$E$26,4,FALSE),"-")</f>
        <v>ortholog one2one</v>
      </c>
      <c r="G25" s="73" t="str">
        <f>IFERROR(VLOOKUP(B25,'Ensembl sorted'!$F$38:$H$59,3,FALSE),"-")</f>
        <v>ortholog one2one</v>
      </c>
      <c r="H25" s="73" t="str">
        <f>IFERROR(VLOOKUP(C25,'All Orthologs'!$B$27:$E$45,4,FALSE),"-")</f>
        <v>-</v>
      </c>
      <c r="I25" s="73" t="str">
        <f>IFERROR(VLOOKUP(B25,'Ensembl sorted'!$F$20:$H$37,3,FALSE),"-")</f>
        <v>ortholog one2one</v>
      </c>
      <c r="J25" s="73" t="str">
        <f>IFERROR(VLOOKUP(C25,'All Orthologs'!$B$46:$E$62,4,FALSE),"-")</f>
        <v>ortholog one2one</v>
      </c>
      <c r="K25" s="73" t="str">
        <f>IFERROR(VLOOKUP(B25,'Ensembl sorted'!$F$87:$H$107,3,FALSE),"-")</f>
        <v>ortholog one2many</v>
      </c>
      <c r="L25" s="73" t="str">
        <f>IFERROR(VLOOKUP(C25,Duplication!$B$2:$E$31,4,FALSE),"-")</f>
        <v>between species paralog</v>
      </c>
      <c r="M25" s="73" t="str">
        <f>IFERROR(VLOOKUP(B25,'Ensembl sorted'!$F$66:$H$86,3,FALSE),"-")</f>
        <v>ortholog one2many</v>
      </c>
      <c r="N25" s="73" t="str">
        <f>IFERROR(VLOOKUP(C25,Duplication!$B$32:$E$61,4,FALSE),"-")</f>
        <v>between species paralog</v>
      </c>
      <c r="O25" s="73" t="str">
        <f>IFERROR(VLOOKUP(B25,'Ensembl sorted'!$F$60:$H$65,3,FALSE),"-")</f>
        <v>-</v>
      </c>
      <c r="P25" s="73" t="str">
        <f>IFERROR(VLOOKUP(C25,'All Orthologs'!$B$111:$E$119,4,FALSE),"-")</f>
        <v>-</v>
      </c>
      <c r="Q25" s="73" t="str">
        <f>IFERROR(VLOOKUP(B25,'Ensembl sorted'!$F$108:$H$116,3,FALSE),"-")</f>
        <v>-</v>
      </c>
      <c r="R25" s="73" t="str">
        <f>IFERROR(VLOOKUP(C25,Duplication!$B$62:$E$97,4,FALSE),"-")</f>
        <v>between species paralog</v>
      </c>
      <c r="S25" s="73" t="str">
        <f>IFERROR(VLOOKUP(B25,'Ensembl sorted'!$F$117:$H$127,3,FALSE),"-")</f>
        <v>-</v>
      </c>
      <c r="T25" s="73" t="str">
        <f>IFERROR(VLOOKUP(C25,'All Orthologs'!$B$146:$E$173,4,FALSE),"-")</f>
        <v>ortholog one2one</v>
      </c>
    </row>
    <row r="26" spans="1:20" x14ac:dyDescent="0.25">
      <c r="A26" s="26" t="s">
        <v>390</v>
      </c>
      <c r="B26" s="27" t="s">
        <v>324</v>
      </c>
      <c r="C26" s="27" t="str">
        <f>'Species names'!D23</f>
        <v>rhiRox</v>
      </c>
      <c r="D26" s="27" t="s">
        <v>451</v>
      </c>
      <c r="E26" s="73" t="str">
        <f>IFERROR(VLOOKUP(B26,'Ensembl sorted'!$F$2:$H$19,3,FALSE),"-")</f>
        <v>ortholog one2one</v>
      </c>
      <c r="F26" s="73" t="str">
        <f>IFERROR(VLOOKUP(C26,'All Orthologs'!$B$2:$E$26,4,FALSE),"-")</f>
        <v>ortholog one2one</v>
      </c>
      <c r="G26" s="73" t="str">
        <f>IFERROR(VLOOKUP(B26,'Ensembl sorted'!$F$38:$H$59,3,FALSE),"-")</f>
        <v>ortholog one2one</v>
      </c>
      <c r="H26" s="73" t="str">
        <f>IFERROR(VLOOKUP(C26,'All Orthologs'!$B$27:$E$45,4,FALSE),"-")</f>
        <v>-</v>
      </c>
      <c r="I26" s="73" t="str">
        <f>IFERROR(VLOOKUP(B26,'Ensembl sorted'!$F$20:$H$37,3,FALSE),"-")</f>
        <v>ortholog one2one</v>
      </c>
      <c r="J26" s="73" t="str">
        <f>IFERROR(VLOOKUP(C26,'All Orthologs'!$B$46:$E$62,4,FALSE),"-")</f>
        <v>ortholog one2one</v>
      </c>
      <c r="K26" s="73" t="str">
        <f>IFERROR(VLOOKUP(B26,'Ensembl sorted'!$F$87:$H$107,3,FALSE),"-")</f>
        <v>-</v>
      </c>
      <c r="L26" s="73" t="str">
        <f>IFERROR(VLOOKUP(C26,Duplication!$B$2:$E$31,4,FALSE),"-")</f>
        <v>between species paralog</v>
      </c>
      <c r="M26" s="73" t="str">
        <f>IFERROR(VLOOKUP(B26,'Ensembl sorted'!$F$66:$H$86,3,FALSE),"-")</f>
        <v>-</v>
      </c>
      <c r="N26" s="73" t="str">
        <f>IFERROR(VLOOKUP(C26,Duplication!$B$32:$E$61,4,FALSE),"-")</f>
        <v>between species paralog</v>
      </c>
      <c r="O26" s="73" t="str">
        <f>IFERROR(VLOOKUP(B26,'Ensembl sorted'!$F$60:$H$65,3,FALSE),"-")</f>
        <v>-</v>
      </c>
      <c r="P26" s="73" t="str">
        <f>IFERROR(VLOOKUP(C26,'All Orthologs'!$B$111:$E$119,4,FALSE),"-")</f>
        <v>ortholog one2one</v>
      </c>
      <c r="Q26" s="73" t="str">
        <f>IFERROR(VLOOKUP(B26,'Ensembl sorted'!$F$108:$H$116,3,FALSE),"-")</f>
        <v>-</v>
      </c>
      <c r="R26" s="73" t="str">
        <f>IFERROR(VLOOKUP(C26,Duplication!$B$62:$E$97,4,FALSE),"-")</f>
        <v>ortholog one2one</v>
      </c>
      <c r="S26" s="73" t="str">
        <f>IFERROR(VLOOKUP(B26,'Ensembl sorted'!$F$117:$H$127,3,FALSE),"-")</f>
        <v>-</v>
      </c>
      <c r="T26" s="73" t="str">
        <f>IFERROR(VLOOKUP(C26,'All Orthologs'!$B$146:$E$173,4,FALSE),"-")</f>
        <v>ortholog one2one</v>
      </c>
    </row>
    <row r="27" spans="1:20" x14ac:dyDescent="0.25">
      <c r="A27" s="24" t="s">
        <v>368</v>
      </c>
      <c r="B27" s="25" t="s">
        <v>334</v>
      </c>
      <c r="C27" s="25" t="str">
        <f>'Species names'!D24</f>
        <v>theGel</v>
      </c>
      <c r="D27" s="25" t="s">
        <v>448</v>
      </c>
      <c r="E27" s="73" t="str">
        <f>IFERROR(VLOOKUP(B27,'Ensembl sorted'!$F$2:$H$19,3,FALSE),"-")</f>
        <v>-</v>
      </c>
      <c r="F27" s="73" t="str">
        <f>IFERROR(VLOOKUP(C27,'All Orthologs'!$B$2:$E$26,4,FALSE),"-")</f>
        <v>ortholog one2one</v>
      </c>
      <c r="G27" s="73" t="str">
        <f>IFERROR(VLOOKUP(B27,'Ensembl sorted'!$F$38:$H$59,3,FALSE),"-")</f>
        <v>ortholog one2one</v>
      </c>
      <c r="H27" s="73" t="str">
        <f>IFERROR(VLOOKUP(C27,'All Orthologs'!$B$27:$E$45,4,FALSE),"-")</f>
        <v>ortholog one2one</v>
      </c>
      <c r="I27" s="73" t="str">
        <f>IFERROR(VLOOKUP(B27,'Ensembl sorted'!$F$20:$H$37,3,FALSE),"-")</f>
        <v>ortholog one2one</v>
      </c>
      <c r="J27" s="73" t="str">
        <f>IFERROR(VLOOKUP(C27,'All Orthologs'!$B$46:$E$62,4,FALSE),"-")</f>
        <v>ortholog one2one</v>
      </c>
      <c r="K27" s="73" t="str">
        <f>IFERROR(VLOOKUP(B27,'Ensembl sorted'!$F$87:$H$107,3,FALSE),"-")</f>
        <v>-</v>
      </c>
      <c r="L27" s="73" t="str">
        <f>IFERROR(VLOOKUP(C27,Duplication!$B$2:$E$31,4,FALSE),"-")</f>
        <v>between species paralog</v>
      </c>
      <c r="M27" s="73" t="str">
        <f>IFERROR(VLOOKUP(B27,'Ensembl sorted'!$F$66:$H$86,3,FALSE),"-")</f>
        <v>-</v>
      </c>
      <c r="N27" s="73" t="str">
        <f>IFERROR(VLOOKUP(C27,Duplication!$B$32:$E$61,4,FALSE),"-")</f>
        <v>between species paralog</v>
      </c>
      <c r="O27" s="73" t="str">
        <f>IFERROR(VLOOKUP(B27,'Ensembl sorted'!$F$60:$H$65,3,FALSE),"-")</f>
        <v>-</v>
      </c>
      <c r="P27" s="73" t="str">
        <f>IFERROR(VLOOKUP(C27,'All Orthologs'!$B$111:$E$119,4,FALSE),"-")</f>
        <v>-</v>
      </c>
      <c r="Q27" s="73" t="str">
        <f>IFERROR(VLOOKUP(B27,'Ensembl sorted'!$F$108:$H$116,3,FALSE),"-")</f>
        <v>-</v>
      </c>
      <c r="R27" s="73" t="str">
        <f>IFERROR(VLOOKUP(C27,Duplication!$B$62:$E$97,4,FALSE),"-")</f>
        <v>ortholog one2one</v>
      </c>
      <c r="S27" s="73" t="str">
        <f>IFERROR(VLOOKUP(B27,'Ensembl sorted'!$F$117:$H$127,3,FALSE),"-")</f>
        <v>-</v>
      </c>
      <c r="T27" s="73" t="str">
        <f>IFERROR(VLOOKUP(C27,'All Orthologs'!$B$146:$E$173,4,FALSE),"-")</f>
        <v>ortholog one2one</v>
      </c>
    </row>
    <row r="28" spans="1:20" x14ac:dyDescent="0.25">
      <c r="A28" s="26" t="s">
        <v>403</v>
      </c>
      <c r="B28" s="27" t="s">
        <v>341</v>
      </c>
      <c r="C28" s="27" t="str">
        <f>'Species names'!D25</f>
        <v>traFra</v>
      </c>
      <c r="D28" s="27" t="s">
        <v>451</v>
      </c>
      <c r="E28" s="73" t="str">
        <f>IFERROR(VLOOKUP(B28,'Ensembl sorted'!$F$2:$H$19,3,FALSE),"-")</f>
        <v>ortholog one2one</v>
      </c>
      <c r="F28" s="73" t="str">
        <f>IFERROR(VLOOKUP(C28,'All Orthologs'!$B$2:$E$26,4,FALSE),"-")</f>
        <v>ortholog one2one</v>
      </c>
      <c r="G28" s="73" t="str">
        <f>IFERROR(VLOOKUP(B28,'Ensembl sorted'!$F$38:$H$59,3,FALSE),"-")</f>
        <v>ortholog one2one</v>
      </c>
      <c r="H28" s="73" t="str">
        <f>IFERROR(VLOOKUP(C28,'All Orthologs'!$B$27:$E$45,4,FALSE),"-")</f>
        <v>ortholog one2one</v>
      </c>
      <c r="I28" s="73" t="str">
        <f>IFERROR(VLOOKUP(B28,'Ensembl sorted'!$F$20:$H$37,3,FALSE),"-")</f>
        <v>-</v>
      </c>
      <c r="J28" s="73" t="str">
        <f>IFERROR(VLOOKUP(C28,'All Orthologs'!$B$46:$E$62,4,FALSE),"-")</f>
        <v>ortholog one2one</v>
      </c>
      <c r="K28" s="73" t="str">
        <f>IFERROR(VLOOKUP(B28,'Ensembl sorted'!$F$87:$H$107,3,FALSE),"-")</f>
        <v>ortholog one2many</v>
      </c>
      <c r="L28" s="73" t="str">
        <f>IFERROR(VLOOKUP(C28,Duplication!$B$2:$E$31,4,FALSE),"-")</f>
        <v>between species paralog</v>
      </c>
      <c r="M28" s="73" t="str">
        <f>IFERROR(VLOOKUP(B28,'Ensembl sorted'!$F$66:$H$86,3,FALSE),"-")</f>
        <v>ortholog one2many</v>
      </c>
      <c r="N28" s="73" t="str">
        <f>IFERROR(VLOOKUP(C28,Duplication!$B$32:$E$61,4,FALSE),"-")</f>
        <v>between species paralog</v>
      </c>
      <c r="O28" s="73" t="str">
        <f>IFERROR(VLOOKUP(B28,'Ensembl sorted'!$F$60:$H$65,3,FALSE),"-")</f>
        <v>-</v>
      </c>
      <c r="P28" s="73" t="str">
        <f>IFERROR(VLOOKUP(C28,'All Orthologs'!$B$111:$E$119,4,FALSE),"-")</f>
        <v>ortholog one2one</v>
      </c>
      <c r="Q28" s="73" t="str">
        <f>IFERROR(VLOOKUP(B28,'Ensembl sorted'!$F$108:$H$116,3,FALSE),"-")</f>
        <v>ortholog one2one</v>
      </c>
      <c r="R28" s="73" t="str">
        <f>IFERROR(VLOOKUP(C28,Duplication!$B$62:$E$97,4,FALSE),"-")</f>
        <v>ortholog one2one</v>
      </c>
      <c r="S28" s="73" t="str">
        <f>IFERROR(VLOOKUP(B28,'Ensembl sorted'!$F$117:$H$127,3,FALSE),"-")</f>
        <v>-</v>
      </c>
      <c r="T28" s="73" t="str">
        <f>IFERROR(VLOOKUP(C28,'All Orthologs'!$B$146:$E$173,4,FALSE),"-")</f>
        <v>ortholog one2one</v>
      </c>
    </row>
    <row r="29" spans="1:20" x14ac:dyDescent="0.25">
      <c r="A29" s="30" t="s">
        <v>366</v>
      </c>
      <c r="B29" s="31" t="s">
        <v>356</v>
      </c>
      <c r="C29" s="32">
        <f>'Species names'!D26</f>
        <v>0</v>
      </c>
      <c r="D29" s="31" t="s">
        <v>449</v>
      </c>
      <c r="E29" s="73" t="str">
        <f>IFERROR(VLOOKUP(B29,'Ensembl sorted'!$F$2:$H$19,3,FALSE),"-")</f>
        <v>-</v>
      </c>
      <c r="F29" s="73" t="str">
        <f>IFERROR(VLOOKUP(C29,'All Orthologs'!$B$2:$E$26,4,FALSE),"-")</f>
        <v>-</v>
      </c>
      <c r="G29" s="73" t="str">
        <f>IFERROR(VLOOKUP(B29,'Ensembl sorted'!$F$38:$H$59,3,FALSE),"-")</f>
        <v>ortholog one2one</v>
      </c>
      <c r="H29" s="73" t="str">
        <f>IFERROR(VLOOKUP(C29,'All Orthologs'!$B$27:$E$45,4,FALSE),"-")</f>
        <v>-</v>
      </c>
      <c r="I29" s="73" t="str">
        <f>IFERROR(VLOOKUP(B29,'Ensembl sorted'!$F$20:$H$37,3,FALSE),"-")</f>
        <v>-</v>
      </c>
      <c r="J29" s="73" t="str">
        <f>IFERROR(VLOOKUP(C29,'All Orthologs'!$B$46:$E$62,4,FALSE),"-")</f>
        <v>-</v>
      </c>
      <c r="K29" s="73" t="str">
        <f>IFERROR(VLOOKUP(B29,'Ensembl sorted'!$F$87:$H$107,3,FALSE),"-")</f>
        <v>-</v>
      </c>
      <c r="L29" s="73" t="str">
        <f>IFERROR(VLOOKUP(C29,Duplication!$B$2:$E$31,4,FALSE),"-")</f>
        <v>-</v>
      </c>
      <c r="M29" s="73" t="str">
        <f>IFERROR(VLOOKUP(B29,'Ensembl sorted'!$F$66:$H$86,3,FALSE),"-")</f>
        <v>-</v>
      </c>
      <c r="N29" s="73" t="str">
        <f>IFERROR(VLOOKUP(C29,Duplication!$B$32:$E$61,4,FALSE),"-")</f>
        <v>-</v>
      </c>
      <c r="O29" s="73" t="str">
        <f>IFERROR(VLOOKUP(B29,'Ensembl sorted'!$F$60:$H$65,3,FALSE),"-")</f>
        <v>-</v>
      </c>
      <c r="P29" s="73" t="str">
        <f>IFERROR(VLOOKUP(C29,'All Orthologs'!$B$111:$E$119,4,FALSE),"-")</f>
        <v>-</v>
      </c>
      <c r="Q29" s="73" t="str">
        <f>IFERROR(VLOOKUP(B29,'Ensembl sorted'!$F$108:$H$116,3,FALSE),"-")</f>
        <v>-</v>
      </c>
      <c r="R29" s="73" t="str">
        <f>IFERROR(VLOOKUP(C29,Duplication!$B$62:$E$97,4,FALSE),"-")</f>
        <v>-</v>
      </c>
      <c r="S29" s="73" t="str">
        <f>IFERROR(VLOOKUP(B29,'Ensembl sorted'!$F$117:$H$127,3,FALSE),"-")</f>
        <v>-</v>
      </c>
      <c r="T29" s="73" t="str">
        <f>IFERROR(VLOOKUP(C29,'All Orthologs'!$B$146:$E$173,4,FALSE),"-")</f>
        <v>-</v>
      </c>
    </row>
    <row r="30" spans="1:20" x14ac:dyDescent="0.25">
      <c r="A30" s="30" t="s">
        <v>420</v>
      </c>
      <c r="B30" s="31"/>
      <c r="C30" s="32" t="str">
        <f>'Species names'!D27</f>
        <v>carSyr</v>
      </c>
      <c r="D30" s="31" t="s">
        <v>449</v>
      </c>
      <c r="E30" s="73" t="str">
        <f>IFERROR(VLOOKUP(B30,'Ensembl sorted'!$F$2:$H$19,3,FALSE),"-")</f>
        <v>-</v>
      </c>
      <c r="F30" s="73" t="str">
        <f>IFERROR(VLOOKUP(C30,'All Orthologs'!$B$2:$E$26,4,FALSE),"-")</f>
        <v>ortholog one2one</v>
      </c>
      <c r="G30" s="73" t="str">
        <f>IFERROR(VLOOKUP(B30,'Ensembl sorted'!$F$38:$H$59,3,FALSE),"-")</f>
        <v>-</v>
      </c>
      <c r="H30" s="73" t="str">
        <f>IFERROR(VLOOKUP(C30,'All Orthologs'!$B$27:$E$45,4,FALSE),"-")</f>
        <v>ortholog one2one</v>
      </c>
      <c r="I30" s="73" t="str">
        <f>IFERROR(VLOOKUP(B30,'Ensembl sorted'!$F$20:$H$37,3,FALSE),"-")</f>
        <v>-</v>
      </c>
      <c r="J30" s="73" t="str">
        <f>IFERROR(VLOOKUP(C30,'All Orthologs'!$B$46:$E$62,4,FALSE),"-")</f>
        <v>-</v>
      </c>
      <c r="K30" s="73" t="str">
        <f>IFERROR(VLOOKUP(B30,'Ensembl sorted'!$F$87:$H$107,3,FALSE),"-")</f>
        <v>-</v>
      </c>
      <c r="L30" s="73" t="str">
        <f>IFERROR(VLOOKUP(C30,Duplication!$B$2:$E$31,4,FALSE),"-")</f>
        <v>-</v>
      </c>
      <c r="M30" s="73" t="str">
        <f>IFERROR(VLOOKUP(B30,'Ensembl sorted'!$F$66:$H$86,3,FALSE),"-")</f>
        <v>-</v>
      </c>
      <c r="N30" s="73" t="str">
        <f>IFERROR(VLOOKUP(C30,Duplication!$B$32:$E$61,4,FALSE),"-")</f>
        <v>-</v>
      </c>
      <c r="O30" s="73" t="str">
        <f>IFERROR(VLOOKUP(B30,'Ensembl sorted'!$F$60:$H$65,3,FALSE),"-")</f>
        <v>-</v>
      </c>
      <c r="P30" s="73" t="str">
        <f>IFERROR(VLOOKUP(C30,'All Orthologs'!$B$111:$E$119,4,FALSE),"-")</f>
        <v>-</v>
      </c>
      <c r="Q30" s="73" t="str">
        <f>IFERROR(VLOOKUP(B30,'Ensembl sorted'!$F$108:$H$116,3,FALSE),"-")</f>
        <v>-</v>
      </c>
      <c r="R30" s="73" t="str">
        <f>IFERROR(VLOOKUP(C30,Duplication!$B$62:$E$97,4,FALSE),"-")</f>
        <v>between species paralog</v>
      </c>
      <c r="S30" s="73" t="str">
        <f>IFERROR(VLOOKUP(B30,'Ensembl sorted'!$F$117:$H$127,3,FALSE),"-")</f>
        <v>-</v>
      </c>
      <c r="T30" s="73" t="str">
        <f>IFERROR(VLOOKUP(C30,'All Orthologs'!$B$146:$E$173,4,FALSE),"-")</f>
        <v>ortholog one2one</v>
      </c>
    </row>
    <row r="31" spans="1:20" x14ac:dyDescent="0.25">
      <c r="A31" s="26" t="s">
        <v>438</v>
      </c>
      <c r="B31" s="27"/>
      <c r="C31" s="27" t="str">
        <f>'Species names'!D28</f>
        <v>lemCat</v>
      </c>
      <c r="D31" s="27" t="s">
        <v>451</v>
      </c>
      <c r="E31" s="73" t="str">
        <f>IFERROR(VLOOKUP(B31,'Ensembl sorted'!$F$2:$H$19,3,FALSE),"-")</f>
        <v>-</v>
      </c>
      <c r="F31" s="73" t="str">
        <f>IFERROR(VLOOKUP(C31,'All Orthologs'!$B$2:$E$26,4,FALSE),"-")</f>
        <v>ortholog one2one</v>
      </c>
      <c r="G31" s="73" t="str">
        <f>IFERROR(VLOOKUP(B31,'Ensembl sorted'!$F$38:$H$59,3,FALSE),"-")</f>
        <v>-</v>
      </c>
      <c r="H31" s="73" t="str">
        <f>IFERROR(VLOOKUP(C31,'All Orthologs'!$B$27:$E$45,4,FALSE),"-")</f>
        <v>ortholog one2one</v>
      </c>
      <c r="I31" s="73" t="str">
        <f>IFERROR(VLOOKUP(B31,'Ensembl sorted'!$F$20:$H$37,3,FALSE),"-")</f>
        <v>-</v>
      </c>
      <c r="J31" s="73" t="str">
        <f>IFERROR(VLOOKUP(C31,'All Orthologs'!$B$46:$E$62,4,FALSE),"-")</f>
        <v>ortholog one2one</v>
      </c>
      <c r="K31" s="73" t="str">
        <f>IFERROR(VLOOKUP(B31,'Ensembl sorted'!$F$87:$H$107,3,FALSE),"-")</f>
        <v>-</v>
      </c>
      <c r="L31" s="73" t="str">
        <f>IFERROR(VLOOKUP(C31,Duplication!$B$2:$E$31,4,FALSE),"-")</f>
        <v>between species paralog</v>
      </c>
      <c r="M31" s="73" t="str">
        <f>IFERROR(VLOOKUP(B31,'Ensembl sorted'!$F$66:$H$86,3,FALSE),"-")</f>
        <v>-</v>
      </c>
      <c r="N31" s="73" t="str">
        <f>IFERROR(VLOOKUP(C31,Duplication!$B$32:$E$61,4,FALSE),"-")</f>
        <v>ortholog one2one</v>
      </c>
      <c r="O31" s="73" t="str">
        <f>IFERROR(VLOOKUP(B31,'Ensembl sorted'!$F$60:$H$65,3,FALSE),"-")</f>
        <v>-</v>
      </c>
      <c r="P31" s="73" t="str">
        <f>IFERROR(VLOOKUP(C31,'All Orthologs'!$B$111:$E$119,4,FALSE),"-")</f>
        <v>ortholog one2one</v>
      </c>
      <c r="Q31" s="73" t="str">
        <f>IFERROR(VLOOKUP(B31,'Ensembl sorted'!$F$108:$H$116,3,FALSE),"-")</f>
        <v>-</v>
      </c>
      <c r="R31" s="73" t="str">
        <f>IFERROR(VLOOKUP(C31,Duplication!$B$62:$E$97,4,FALSE),"-")</f>
        <v>between species paralog</v>
      </c>
      <c r="S31" s="73" t="str">
        <f>IFERROR(VLOOKUP(B31,'Ensembl sorted'!$F$117:$H$127,3,FALSE),"-")</f>
        <v>-</v>
      </c>
      <c r="T31" s="73" t="str">
        <f>IFERROR(VLOOKUP(C31,'All Orthologs'!$B$146:$E$173,4,FALSE),"-")</f>
        <v>between species paralog</v>
      </c>
    </row>
    <row r="32" spans="1:20" x14ac:dyDescent="0.25">
      <c r="A32" s="24" t="s">
        <v>440</v>
      </c>
      <c r="B32" s="25"/>
      <c r="C32" s="25" t="str">
        <f>'Species names'!D29</f>
        <v>micMur</v>
      </c>
      <c r="D32" s="25" t="s">
        <v>448</v>
      </c>
      <c r="E32" s="73" t="str">
        <f>IFERROR(VLOOKUP(B32,'Ensembl sorted'!$F$2:$H$19,3,FALSE),"-")</f>
        <v>-</v>
      </c>
      <c r="F32" s="73" t="str">
        <f>IFERROR(VLOOKUP(C32,'All Orthologs'!$B$2:$E$26,4,FALSE),"-")</f>
        <v>ortholog one2one</v>
      </c>
      <c r="G32" s="73" t="str">
        <f>IFERROR(VLOOKUP(B32,'Ensembl sorted'!$F$38:$H$59,3,FALSE),"-")</f>
        <v>-</v>
      </c>
      <c r="H32" s="73" t="str">
        <f>IFERROR(VLOOKUP(C32,'All Orthologs'!$B$27:$E$45,4,FALSE),"-")</f>
        <v>ortholog one2one</v>
      </c>
      <c r="I32" s="73" t="str">
        <f>IFERROR(VLOOKUP(B32,'Ensembl sorted'!$F$20:$H$37,3,FALSE),"-")</f>
        <v>-</v>
      </c>
      <c r="J32" s="73" t="str">
        <f>IFERROR(VLOOKUP(C32,'All Orthologs'!$B$46:$E$62,4,FALSE),"-")</f>
        <v>ortholog one2one</v>
      </c>
      <c r="K32" s="73" t="str">
        <f>IFERROR(VLOOKUP(B32,'Ensembl sorted'!$F$87:$H$107,3,FALSE),"-")</f>
        <v>-</v>
      </c>
      <c r="L32" s="73" t="str">
        <f>IFERROR(VLOOKUP(C32,Duplication!$B$2:$E$31,4,FALSE),"-")</f>
        <v>between species paralog</v>
      </c>
      <c r="M32" s="73" t="str">
        <f>IFERROR(VLOOKUP(B32,'Ensembl sorted'!$F$66:$H$86,3,FALSE),"-")</f>
        <v>-</v>
      </c>
      <c r="N32" s="73" t="str">
        <f>IFERROR(VLOOKUP(C32,Duplication!$B$32:$E$61,4,FALSE),"-")</f>
        <v>between species paralog</v>
      </c>
      <c r="O32" s="73" t="str">
        <f>IFERROR(VLOOKUP(B32,'Ensembl sorted'!$F$60:$H$65,3,FALSE),"-")</f>
        <v>-</v>
      </c>
      <c r="P32" s="73" t="str">
        <f>IFERROR(VLOOKUP(C32,'All Orthologs'!$B$111:$E$119,4,FALSE),"-")</f>
        <v>-</v>
      </c>
      <c r="Q32" s="73" t="str">
        <f>IFERROR(VLOOKUP(B32,'Ensembl sorted'!$F$108:$H$116,3,FALSE),"-")</f>
        <v>-</v>
      </c>
      <c r="R32" s="73" t="str">
        <f>IFERROR(VLOOKUP(C32,Duplication!$B$62:$E$97,4,FALSE),"-")</f>
        <v>between species paralog</v>
      </c>
      <c r="S32" s="73" t="str">
        <f>IFERROR(VLOOKUP(B32,'Ensembl sorted'!$F$117:$H$127,3,FALSE),"-")</f>
        <v>-</v>
      </c>
      <c r="T32" s="73" t="str">
        <f>IFERROR(VLOOKUP(C32,'All Orthologs'!$B$146:$E$173,4,FALSE),"-")</f>
        <v>ortholog one2one</v>
      </c>
    </row>
    <row r="33" spans="1:20" x14ac:dyDescent="0.25">
      <c r="A33" s="24" t="s">
        <v>442</v>
      </c>
      <c r="B33" s="25"/>
      <c r="C33" s="25" t="str">
        <f>'Species names'!D30</f>
        <v>otoGar</v>
      </c>
      <c r="D33" s="25" t="s">
        <v>448</v>
      </c>
      <c r="E33" s="73" t="str">
        <f>IFERROR(VLOOKUP(B33,'Ensembl sorted'!$F$2:$H$19,3,FALSE),"-")</f>
        <v>-</v>
      </c>
      <c r="F33" s="73" t="str">
        <f>IFERROR(VLOOKUP(C33,'All Orthologs'!$B$2:$E$26,4,FALSE),"-")</f>
        <v>ortholog one2one</v>
      </c>
      <c r="G33" s="73" t="str">
        <f>IFERROR(VLOOKUP(B33,'Ensembl sorted'!$F$38:$H$59,3,FALSE),"-")</f>
        <v>-</v>
      </c>
      <c r="H33" s="73" t="str">
        <f>IFERROR(VLOOKUP(C33,'All Orthologs'!$B$27:$E$45,4,FALSE),"-")</f>
        <v>-</v>
      </c>
      <c r="I33" s="73" t="str">
        <f>IFERROR(VLOOKUP(B33,'Ensembl sorted'!$F$20:$H$37,3,FALSE),"-")</f>
        <v>-</v>
      </c>
      <c r="J33" s="73" t="str">
        <f>IFERROR(VLOOKUP(C33,'All Orthologs'!$B$46:$E$62,4,FALSE),"-")</f>
        <v>ortholog one2one</v>
      </c>
      <c r="K33" s="73" t="str">
        <f>IFERROR(VLOOKUP(B33,'Ensembl sorted'!$F$87:$H$107,3,FALSE),"-")</f>
        <v>-</v>
      </c>
      <c r="L33" s="73" t="str">
        <f>IFERROR(VLOOKUP(C33,Duplication!$B$2:$E$31,4,FALSE),"-")</f>
        <v>between species paralog</v>
      </c>
      <c r="M33" s="73" t="str">
        <f>IFERROR(VLOOKUP(B33,'Ensembl sorted'!$F$66:$H$86,3,FALSE),"-")</f>
        <v>-</v>
      </c>
      <c r="N33" s="73" t="str">
        <f>IFERROR(VLOOKUP(C33,Duplication!$B$32:$E$61,4,FALSE),"-")</f>
        <v>between species paralog</v>
      </c>
      <c r="O33" s="73" t="str">
        <f>IFERROR(VLOOKUP(B33,'Ensembl sorted'!$F$60:$H$65,3,FALSE),"-")</f>
        <v>-</v>
      </c>
      <c r="P33" s="73" t="str">
        <f>IFERROR(VLOOKUP(C33,'All Orthologs'!$B$111:$E$119,4,FALSE),"-")</f>
        <v>-</v>
      </c>
      <c r="Q33" s="73" t="str">
        <f>IFERROR(VLOOKUP(B33,'Ensembl sorted'!$F$108:$H$116,3,FALSE),"-")</f>
        <v>-</v>
      </c>
      <c r="R33" s="73" t="str">
        <f>IFERROR(VLOOKUP(C33,Duplication!$B$62:$E$97,4,FALSE),"-")</f>
        <v>ortholog one2one</v>
      </c>
      <c r="S33" s="73" t="str">
        <f>IFERROR(VLOOKUP(B33,'Ensembl sorted'!$F$117:$H$127,3,FALSE),"-")</f>
        <v>-</v>
      </c>
      <c r="T33" s="73" t="str">
        <f>IFERROR(VLOOKUP(C33,'All Orthologs'!$B$146:$E$173,4,FALSE),"-")</f>
        <v>ortholog one2one</v>
      </c>
    </row>
  </sheetData>
  <autoFilter ref="A2:P33" xr:uid="{8EFEE01B-2B9D-4013-B72E-07AFA751518A}"/>
  <mergeCells count="9">
    <mergeCell ref="S1:T1"/>
    <mergeCell ref="M1:N1"/>
    <mergeCell ref="O1:P1"/>
    <mergeCell ref="A1:D1"/>
    <mergeCell ref="Q1:R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A3B19-DC65-4F13-867D-8AA0DB684567}">
  <sheetPr filterMode="1"/>
  <dimension ref="A1:G173"/>
  <sheetViews>
    <sheetView topLeftCell="A159" workbookViewId="0">
      <selection activeCell="E41" sqref="E41"/>
    </sheetView>
  </sheetViews>
  <sheetFormatPr defaultRowHeight="15.75" x14ac:dyDescent="0.25"/>
  <cols>
    <col min="1" max="1" width="9" customWidth="1"/>
    <col min="3" max="3" width="44.75" customWidth="1"/>
    <col min="5" max="5" width="20.625" customWidth="1"/>
    <col min="6" max="6" width="13.5" customWidth="1"/>
  </cols>
  <sheetData>
    <row r="1" spans="1:6" x14ac:dyDescent="0.25">
      <c r="A1" t="s">
        <v>556</v>
      </c>
      <c r="B1" t="s">
        <v>555</v>
      </c>
      <c r="C1" t="s">
        <v>557</v>
      </c>
      <c r="D1" t="s">
        <v>558</v>
      </c>
      <c r="E1" t="s">
        <v>560</v>
      </c>
      <c r="F1" t="s">
        <v>598</v>
      </c>
    </row>
    <row r="2" spans="1:6" x14ac:dyDescent="0.25">
      <c r="A2" t="s">
        <v>455</v>
      </c>
      <c r="B2" t="s">
        <v>437</v>
      </c>
      <c r="C2" t="s">
        <v>456</v>
      </c>
      <c r="D2">
        <v>1</v>
      </c>
      <c r="E2" t="s">
        <v>604</v>
      </c>
      <c r="F2" t="s">
        <v>600</v>
      </c>
    </row>
    <row r="3" spans="1:6" x14ac:dyDescent="0.25">
      <c r="A3" t="s">
        <v>455</v>
      </c>
      <c r="B3" t="s">
        <v>418</v>
      </c>
      <c r="C3" t="s">
        <v>456</v>
      </c>
      <c r="D3">
        <v>1</v>
      </c>
      <c r="E3" t="s">
        <v>604</v>
      </c>
      <c r="F3" t="s">
        <v>600</v>
      </c>
    </row>
    <row r="4" spans="1:6" x14ac:dyDescent="0.25">
      <c r="A4" t="s">
        <v>455</v>
      </c>
      <c r="B4" t="s">
        <v>427</v>
      </c>
      <c r="C4" t="s">
        <v>456</v>
      </c>
      <c r="D4">
        <v>1</v>
      </c>
      <c r="E4" t="s">
        <v>604</v>
      </c>
      <c r="F4" t="s">
        <v>600</v>
      </c>
    </row>
    <row r="5" spans="1:6" x14ac:dyDescent="0.25">
      <c r="A5" t="s">
        <v>455</v>
      </c>
      <c r="B5" t="s">
        <v>433</v>
      </c>
      <c r="C5" t="s">
        <v>456</v>
      </c>
      <c r="D5">
        <v>1</v>
      </c>
      <c r="E5" t="s">
        <v>604</v>
      </c>
      <c r="F5" t="s">
        <v>600</v>
      </c>
    </row>
    <row r="6" spans="1:6" x14ac:dyDescent="0.25">
      <c r="A6" t="s">
        <v>455</v>
      </c>
      <c r="B6" t="s">
        <v>457</v>
      </c>
      <c r="C6" t="s">
        <v>456</v>
      </c>
      <c r="D6">
        <v>1</v>
      </c>
      <c r="E6" t="s">
        <v>604</v>
      </c>
      <c r="F6" t="s">
        <v>600</v>
      </c>
    </row>
    <row r="7" spans="1:6" x14ac:dyDescent="0.25">
      <c r="A7" t="s">
        <v>455</v>
      </c>
      <c r="B7" t="s">
        <v>429</v>
      </c>
      <c r="C7" t="s">
        <v>456</v>
      </c>
      <c r="D7">
        <v>1</v>
      </c>
      <c r="E7" t="s">
        <v>604</v>
      </c>
      <c r="F7" t="s">
        <v>600</v>
      </c>
    </row>
    <row r="8" spans="1:6" x14ac:dyDescent="0.25">
      <c r="A8" t="s">
        <v>455</v>
      </c>
      <c r="B8" t="s">
        <v>430</v>
      </c>
      <c r="C8" t="s">
        <v>456</v>
      </c>
      <c r="D8">
        <v>1</v>
      </c>
      <c r="E8" t="s">
        <v>604</v>
      </c>
      <c r="F8" t="s">
        <v>600</v>
      </c>
    </row>
    <row r="9" spans="1:6" x14ac:dyDescent="0.25">
      <c r="A9" t="s">
        <v>455</v>
      </c>
      <c r="B9" t="s">
        <v>419</v>
      </c>
      <c r="C9" t="s">
        <v>456</v>
      </c>
      <c r="D9">
        <v>1</v>
      </c>
      <c r="E9" t="s">
        <v>18</v>
      </c>
      <c r="F9" t="s">
        <v>600</v>
      </c>
    </row>
    <row r="10" spans="1:6" x14ac:dyDescent="0.25">
      <c r="A10" t="s">
        <v>455</v>
      </c>
      <c r="B10" t="s">
        <v>417</v>
      </c>
      <c r="C10" t="s">
        <v>456</v>
      </c>
      <c r="D10">
        <v>1</v>
      </c>
      <c r="E10" t="s">
        <v>604</v>
      </c>
      <c r="F10" t="s">
        <v>600</v>
      </c>
    </row>
    <row r="11" spans="1:6" x14ac:dyDescent="0.25">
      <c r="A11" t="s">
        <v>455</v>
      </c>
      <c r="B11" t="s">
        <v>416</v>
      </c>
      <c r="C11" t="s">
        <v>456</v>
      </c>
      <c r="D11">
        <v>1</v>
      </c>
      <c r="E11" t="s">
        <v>604</v>
      </c>
      <c r="F11" t="s">
        <v>600</v>
      </c>
    </row>
    <row r="12" spans="1:6" x14ac:dyDescent="0.25">
      <c r="A12" t="s">
        <v>455</v>
      </c>
      <c r="B12" t="s">
        <v>414</v>
      </c>
      <c r="C12" t="s">
        <v>456</v>
      </c>
      <c r="D12">
        <v>1</v>
      </c>
      <c r="E12" t="s">
        <v>604</v>
      </c>
      <c r="F12" t="s">
        <v>600</v>
      </c>
    </row>
    <row r="13" spans="1:6" x14ac:dyDescent="0.25">
      <c r="A13" t="s">
        <v>455</v>
      </c>
      <c r="B13" t="s">
        <v>458</v>
      </c>
      <c r="C13" t="s">
        <v>456</v>
      </c>
      <c r="D13">
        <v>1</v>
      </c>
      <c r="E13" t="s">
        <v>604</v>
      </c>
      <c r="F13" t="s">
        <v>600</v>
      </c>
    </row>
    <row r="14" spans="1:6" x14ac:dyDescent="0.25">
      <c r="A14" t="s">
        <v>455</v>
      </c>
      <c r="B14" t="s">
        <v>428</v>
      </c>
      <c r="C14" t="s">
        <v>456</v>
      </c>
      <c r="D14">
        <v>1</v>
      </c>
      <c r="E14" t="s">
        <v>604</v>
      </c>
      <c r="F14" t="s">
        <v>600</v>
      </c>
    </row>
    <row r="15" spans="1:6" x14ac:dyDescent="0.25">
      <c r="A15" t="s">
        <v>455</v>
      </c>
      <c r="B15" t="s">
        <v>421</v>
      </c>
      <c r="C15" t="s">
        <v>456</v>
      </c>
      <c r="D15">
        <v>1</v>
      </c>
      <c r="E15" t="s">
        <v>604</v>
      </c>
      <c r="F15" t="s">
        <v>600</v>
      </c>
    </row>
    <row r="16" spans="1:6" x14ac:dyDescent="0.25">
      <c r="A16" t="s">
        <v>455</v>
      </c>
      <c r="B16" t="s">
        <v>426</v>
      </c>
      <c r="C16" t="s">
        <v>456</v>
      </c>
      <c r="D16">
        <v>1</v>
      </c>
      <c r="E16" t="s">
        <v>604</v>
      </c>
      <c r="F16" t="s">
        <v>600</v>
      </c>
    </row>
    <row r="17" spans="1:6" x14ac:dyDescent="0.25">
      <c r="A17" t="s">
        <v>455</v>
      </c>
      <c r="B17" t="s">
        <v>459</v>
      </c>
      <c r="C17" t="s">
        <v>456</v>
      </c>
      <c r="D17">
        <v>1</v>
      </c>
      <c r="E17" t="s">
        <v>604</v>
      </c>
      <c r="F17" t="s">
        <v>600</v>
      </c>
    </row>
    <row r="18" spans="1:6" x14ac:dyDescent="0.25">
      <c r="A18" t="s">
        <v>455</v>
      </c>
      <c r="B18" t="s">
        <v>432</v>
      </c>
      <c r="C18" t="s">
        <v>456</v>
      </c>
      <c r="D18">
        <v>1</v>
      </c>
      <c r="E18" t="s">
        <v>604</v>
      </c>
      <c r="F18" t="s">
        <v>600</v>
      </c>
    </row>
    <row r="19" spans="1:6" x14ac:dyDescent="0.25">
      <c r="A19" t="s">
        <v>455</v>
      </c>
      <c r="B19" t="s">
        <v>422</v>
      </c>
      <c r="C19" t="s">
        <v>456</v>
      </c>
      <c r="D19">
        <v>1</v>
      </c>
      <c r="E19" t="s">
        <v>604</v>
      </c>
      <c r="F19" t="s">
        <v>600</v>
      </c>
    </row>
    <row r="20" spans="1:6" x14ac:dyDescent="0.25">
      <c r="A20" t="s">
        <v>455</v>
      </c>
      <c r="B20" t="s">
        <v>423</v>
      </c>
      <c r="C20" t="s">
        <v>456</v>
      </c>
      <c r="D20">
        <v>1</v>
      </c>
      <c r="E20" t="s">
        <v>604</v>
      </c>
      <c r="F20" t="s">
        <v>600</v>
      </c>
    </row>
    <row r="21" spans="1:6" x14ac:dyDescent="0.25">
      <c r="A21" t="s">
        <v>455</v>
      </c>
      <c r="B21" t="s">
        <v>424</v>
      </c>
      <c r="C21" t="s">
        <v>456</v>
      </c>
      <c r="D21">
        <v>1</v>
      </c>
      <c r="E21" t="s">
        <v>604</v>
      </c>
      <c r="F21" t="s">
        <v>600</v>
      </c>
    </row>
    <row r="22" spans="1:6" x14ac:dyDescent="0.25">
      <c r="A22" t="s">
        <v>455</v>
      </c>
      <c r="B22" t="s">
        <v>431</v>
      </c>
      <c r="C22" t="s">
        <v>456</v>
      </c>
      <c r="D22">
        <v>1</v>
      </c>
      <c r="E22" t="s">
        <v>604</v>
      </c>
      <c r="F22" t="s">
        <v>600</v>
      </c>
    </row>
    <row r="23" spans="1:6" x14ac:dyDescent="0.25">
      <c r="A23" t="s">
        <v>455</v>
      </c>
      <c r="B23" t="s">
        <v>436</v>
      </c>
      <c r="C23" t="s">
        <v>456</v>
      </c>
      <c r="D23">
        <v>1</v>
      </c>
      <c r="E23" t="s">
        <v>604</v>
      </c>
      <c r="F23" t="s">
        <v>600</v>
      </c>
    </row>
    <row r="24" spans="1:6" x14ac:dyDescent="0.25">
      <c r="A24" t="s">
        <v>455</v>
      </c>
      <c r="B24" t="s">
        <v>425</v>
      </c>
      <c r="C24" t="s">
        <v>456</v>
      </c>
      <c r="D24">
        <v>1</v>
      </c>
      <c r="E24" t="s">
        <v>604</v>
      </c>
      <c r="F24" t="s">
        <v>600</v>
      </c>
    </row>
    <row r="25" spans="1:6" x14ac:dyDescent="0.25">
      <c r="A25" t="s">
        <v>455</v>
      </c>
      <c r="B25" t="s">
        <v>435</v>
      </c>
      <c r="C25" t="s">
        <v>456</v>
      </c>
      <c r="D25">
        <v>1</v>
      </c>
      <c r="E25" t="s">
        <v>604</v>
      </c>
      <c r="F25" t="s">
        <v>600</v>
      </c>
    </row>
    <row r="26" spans="1:6" x14ac:dyDescent="0.25">
      <c r="A26" t="s">
        <v>455</v>
      </c>
      <c r="B26" t="s">
        <v>434</v>
      </c>
      <c r="C26" t="s">
        <v>456</v>
      </c>
      <c r="D26">
        <v>1</v>
      </c>
      <c r="E26" t="s">
        <v>604</v>
      </c>
      <c r="F26" t="s">
        <v>600</v>
      </c>
    </row>
    <row r="27" spans="1:6" x14ac:dyDescent="0.25">
      <c r="A27" t="s">
        <v>460</v>
      </c>
      <c r="B27" t="s">
        <v>437</v>
      </c>
      <c r="C27" t="s">
        <v>461</v>
      </c>
      <c r="D27">
        <v>1</v>
      </c>
      <c r="E27" t="s">
        <v>604</v>
      </c>
      <c r="F27" t="s">
        <v>600</v>
      </c>
    </row>
    <row r="28" spans="1:6" x14ac:dyDescent="0.25">
      <c r="A28" t="s">
        <v>460</v>
      </c>
      <c r="B28" t="s">
        <v>432</v>
      </c>
      <c r="C28" t="s">
        <v>461</v>
      </c>
      <c r="D28">
        <v>1</v>
      </c>
      <c r="E28" t="s">
        <v>604</v>
      </c>
      <c r="F28" t="s">
        <v>600</v>
      </c>
    </row>
    <row r="29" spans="1:6" x14ac:dyDescent="0.25">
      <c r="A29" t="s">
        <v>460</v>
      </c>
      <c r="B29" t="s">
        <v>459</v>
      </c>
      <c r="C29" t="s">
        <v>462</v>
      </c>
      <c r="D29">
        <v>1</v>
      </c>
      <c r="E29" t="s">
        <v>604</v>
      </c>
      <c r="F29" t="s">
        <v>601</v>
      </c>
    </row>
    <row r="30" spans="1:6" x14ac:dyDescent="0.25">
      <c r="A30" t="s">
        <v>460</v>
      </c>
      <c r="B30" t="s">
        <v>418</v>
      </c>
      <c r="C30" t="s">
        <v>461</v>
      </c>
      <c r="D30">
        <v>1</v>
      </c>
      <c r="E30" t="s">
        <v>604</v>
      </c>
      <c r="F30" t="s">
        <v>600</v>
      </c>
    </row>
    <row r="31" spans="1:6" x14ac:dyDescent="0.25">
      <c r="A31" t="s">
        <v>460</v>
      </c>
      <c r="B31" t="s">
        <v>424</v>
      </c>
      <c r="C31" t="s">
        <v>463</v>
      </c>
      <c r="D31">
        <v>1</v>
      </c>
      <c r="E31" t="s">
        <v>604</v>
      </c>
      <c r="F31" t="s">
        <v>601</v>
      </c>
    </row>
    <row r="32" spans="1:6" x14ac:dyDescent="0.25">
      <c r="A32" t="s">
        <v>460</v>
      </c>
      <c r="B32" t="s">
        <v>422</v>
      </c>
      <c r="C32" t="s">
        <v>461</v>
      </c>
      <c r="D32">
        <v>1</v>
      </c>
      <c r="E32" t="s">
        <v>604</v>
      </c>
      <c r="F32" t="s">
        <v>600</v>
      </c>
    </row>
    <row r="33" spans="1:6" x14ac:dyDescent="0.25">
      <c r="A33" t="s">
        <v>460</v>
      </c>
      <c r="B33" t="s">
        <v>423</v>
      </c>
      <c r="C33" t="s">
        <v>464</v>
      </c>
      <c r="D33">
        <v>1</v>
      </c>
      <c r="E33" t="s">
        <v>604</v>
      </c>
      <c r="F33" t="s">
        <v>601</v>
      </c>
    </row>
    <row r="34" spans="1:6" x14ac:dyDescent="0.25">
      <c r="A34" t="s">
        <v>460</v>
      </c>
      <c r="B34" t="s">
        <v>425</v>
      </c>
      <c r="C34" t="s">
        <v>465</v>
      </c>
      <c r="D34">
        <v>1</v>
      </c>
      <c r="E34" t="s">
        <v>604</v>
      </c>
      <c r="F34" t="s">
        <v>601</v>
      </c>
    </row>
    <row r="35" spans="1:6" x14ac:dyDescent="0.25">
      <c r="A35" t="s">
        <v>460</v>
      </c>
      <c r="B35" t="s">
        <v>431</v>
      </c>
      <c r="C35" t="s">
        <v>461</v>
      </c>
      <c r="D35">
        <v>1</v>
      </c>
      <c r="E35" t="s">
        <v>604</v>
      </c>
      <c r="F35" t="s">
        <v>600</v>
      </c>
    </row>
    <row r="36" spans="1:6" x14ac:dyDescent="0.25">
      <c r="A36" t="s">
        <v>460</v>
      </c>
      <c r="B36" t="s">
        <v>436</v>
      </c>
      <c r="C36" t="s">
        <v>466</v>
      </c>
      <c r="D36">
        <v>1</v>
      </c>
      <c r="E36" t="s">
        <v>604</v>
      </c>
      <c r="F36" t="s">
        <v>601</v>
      </c>
    </row>
    <row r="37" spans="1:6" x14ac:dyDescent="0.25">
      <c r="A37" t="s">
        <v>460</v>
      </c>
      <c r="B37" t="s">
        <v>417</v>
      </c>
      <c r="C37" t="s">
        <v>467</v>
      </c>
      <c r="D37">
        <v>1</v>
      </c>
      <c r="E37" t="s">
        <v>604</v>
      </c>
      <c r="F37" t="s">
        <v>601</v>
      </c>
    </row>
    <row r="38" spans="1:6" x14ac:dyDescent="0.25">
      <c r="A38" t="s">
        <v>460</v>
      </c>
      <c r="B38" t="s">
        <v>421</v>
      </c>
      <c r="C38" t="s">
        <v>461</v>
      </c>
      <c r="D38">
        <v>1</v>
      </c>
      <c r="E38" t="s">
        <v>604</v>
      </c>
      <c r="F38" t="s">
        <v>600</v>
      </c>
    </row>
    <row r="39" spans="1:6" x14ac:dyDescent="0.25">
      <c r="A39" t="s">
        <v>460</v>
      </c>
      <c r="B39" t="s">
        <v>426</v>
      </c>
      <c r="C39" t="s">
        <v>468</v>
      </c>
      <c r="D39">
        <v>1</v>
      </c>
      <c r="E39" t="s">
        <v>604</v>
      </c>
      <c r="F39" t="s">
        <v>601</v>
      </c>
    </row>
    <row r="40" spans="1:6" x14ac:dyDescent="0.25">
      <c r="A40" t="s">
        <v>460</v>
      </c>
      <c r="B40" t="s">
        <v>414</v>
      </c>
      <c r="C40" t="s">
        <v>469</v>
      </c>
      <c r="D40">
        <v>1</v>
      </c>
      <c r="E40" t="s">
        <v>604</v>
      </c>
      <c r="F40" t="s">
        <v>601</v>
      </c>
    </row>
    <row r="41" spans="1:6" x14ac:dyDescent="0.25">
      <c r="A41" t="s">
        <v>460</v>
      </c>
      <c r="B41" t="s">
        <v>416</v>
      </c>
      <c r="C41" t="s">
        <v>470</v>
      </c>
      <c r="D41">
        <v>2</v>
      </c>
      <c r="E41" t="s">
        <v>604</v>
      </c>
      <c r="F41" t="s">
        <v>600</v>
      </c>
    </row>
    <row r="42" spans="1:6" x14ac:dyDescent="0.25">
      <c r="A42" t="s">
        <v>460</v>
      </c>
      <c r="B42" t="s">
        <v>427</v>
      </c>
      <c r="C42" t="s">
        <v>461</v>
      </c>
      <c r="D42">
        <v>1</v>
      </c>
      <c r="E42" t="s">
        <v>604</v>
      </c>
      <c r="F42" t="s">
        <v>600</v>
      </c>
    </row>
    <row r="43" spans="1:6" x14ac:dyDescent="0.25">
      <c r="A43" t="s">
        <v>460</v>
      </c>
      <c r="B43" t="s">
        <v>457</v>
      </c>
      <c r="C43" t="s">
        <v>461</v>
      </c>
      <c r="D43">
        <v>1</v>
      </c>
      <c r="E43" t="s">
        <v>604</v>
      </c>
      <c r="F43" t="s">
        <v>600</v>
      </c>
    </row>
    <row r="44" spans="1:6" x14ac:dyDescent="0.25">
      <c r="A44" t="s">
        <v>460</v>
      </c>
      <c r="B44" t="s">
        <v>419</v>
      </c>
      <c r="C44" t="s">
        <v>461</v>
      </c>
      <c r="D44">
        <v>1</v>
      </c>
      <c r="E44" t="s">
        <v>18</v>
      </c>
      <c r="F44" t="s">
        <v>600</v>
      </c>
    </row>
    <row r="45" spans="1:6" x14ac:dyDescent="0.25">
      <c r="A45" t="s">
        <v>460</v>
      </c>
      <c r="B45" t="s">
        <v>429</v>
      </c>
      <c r="C45" t="s">
        <v>461</v>
      </c>
      <c r="D45">
        <v>1</v>
      </c>
      <c r="E45" t="s">
        <v>604</v>
      </c>
      <c r="F45" t="s">
        <v>600</v>
      </c>
    </row>
    <row r="46" spans="1:6" x14ac:dyDescent="0.25">
      <c r="A46" t="s">
        <v>471</v>
      </c>
      <c r="B46" t="s">
        <v>428</v>
      </c>
      <c r="C46" t="s">
        <v>472</v>
      </c>
      <c r="D46">
        <v>1</v>
      </c>
      <c r="E46" t="s">
        <v>604</v>
      </c>
      <c r="F46" t="s">
        <v>601</v>
      </c>
    </row>
    <row r="47" spans="1:6" x14ac:dyDescent="0.25">
      <c r="A47" t="s">
        <v>471</v>
      </c>
      <c r="B47" t="s">
        <v>426</v>
      </c>
      <c r="C47" t="s">
        <v>473</v>
      </c>
      <c r="D47">
        <v>1</v>
      </c>
      <c r="E47" t="s">
        <v>604</v>
      </c>
      <c r="F47" t="s">
        <v>601</v>
      </c>
    </row>
    <row r="48" spans="1:6" x14ac:dyDescent="0.25">
      <c r="A48" t="s">
        <v>471</v>
      </c>
      <c r="B48" t="s">
        <v>421</v>
      </c>
      <c r="C48" t="s">
        <v>474</v>
      </c>
      <c r="D48">
        <v>1</v>
      </c>
      <c r="E48" t="s">
        <v>604</v>
      </c>
      <c r="F48" t="s">
        <v>600</v>
      </c>
    </row>
    <row r="49" spans="1:7" x14ac:dyDescent="0.25">
      <c r="A49" t="s">
        <v>471</v>
      </c>
      <c r="B49" t="s">
        <v>458</v>
      </c>
      <c r="C49" t="s">
        <v>474</v>
      </c>
      <c r="D49">
        <v>1</v>
      </c>
      <c r="E49" t="s">
        <v>604</v>
      </c>
      <c r="F49" t="s">
        <v>600</v>
      </c>
    </row>
    <row r="50" spans="1:7" x14ac:dyDescent="0.25">
      <c r="A50" t="s">
        <v>471</v>
      </c>
      <c r="B50" t="s">
        <v>432</v>
      </c>
      <c r="C50" t="s">
        <v>474</v>
      </c>
      <c r="D50">
        <v>1</v>
      </c>
      <c r="E50" t="s">
        <v>604</v>
      </c>
      <c r="F50" t="s">
        <v>600</v>
      </c>
    </row>
    <row r="51" spans="1:7" x14ac:dyDescent="0.25">
      <c r="A51" t="s">
        <v>471</v>
      </c>
      <c r="B51" t="s">
        <v>437</v>
      </c>
      <c r="C51" t="s">
        <v>474</v>
      </c>
      <c r="D51">
        <v>1</v>
      </c>
      <c r="E51" t="s">
        <v>604</v>
      </c>
      <c r="F51" t="s">
        <v>600</v>
      </c>
    </row>
    <row r="52" spans="1:7" x14ac:dyDescent="0.25">
      <c r="A52" t="s">
        <v>471</v>
      </c>
      <c r="B52" t="s">
        <v>434</v>
      </c>
      <c r="C52" t="s">
        <v>475</v>
      </c>
      <c r="D52">
        <v>1</v>
      </c>
      <c r="E52" t="s">
        <v>604</v>
      </c>
      <c r="F52" t="s">
        <v>601</v>
      </c>
    </row>
    <row r="53" spans="1:7" x14ac:dyDescent="0.25">
      <c r="A53" t="s">
        <v>471</v>
      </c>
      <c r="B53" t="s">
        <v>435</v>
      </c>
      <c r="C53" t="s">
        <v>476</v>
      </c>
      <c r="D53">
        <v>1</v>
      </c>
      <c r="E53" t="s">
        <v>604</v>
      </c>
      <c r="F53" t="s">
        <v>601</v>
      </c>
    </row>
    <row r="54" spans="1:7" x14ac:dyDescent="0.25">
      <c r="A54" t="s">
        <v>471</v>
      </c>
      <c r="B54" t="s">
        <v>422</v>
      </c>
      <c r="C54" t="s">
        <v>482</v>
      </c>
      <c r="D54">
        <v>2</v>
      </c>
      <c r="E54" t="s">
        <v>604</v>
      </c>
      <c r="F54" t="s">
        <v>600</v>
      </c>
      <c r="G54" t="s">
        <v>634</v>
      </c>
    </row>
    <row r="55" spans="1:7" x14ac:dyDescent="0.25">
      <c r="A55" t="s">
        <v>471</v>
      </c>
      <c r="B55" t="s">
        <v>418</v>
      </c>
      <c r="C55" t="s">
        <v>474</v>
      </c>
      <c r="D55">
        <v>1</v>
      </c>
      <c r="E55" t="s">
        <v>604</v>
      </c>
      <c r="F55" t="s">
        <v>600</v>
      </c>
    </row>
    <row r="56" spans="1:7" x14ac:dyDescent="0.25">
      <c r="A56" t="s">
        <v>471</v>
      </c>
      <c r="B56" t="s">
        <v>436</v>
      </c>
      <c r="C56" t="s">
        <v>477</v>
      </c>
      <c r="D56">
        <v>1</v>
      </c>
      <c r="E56" t="s">
        <v>604</v>
      </c>
      <c r="F56" t="s">
        <v>601</v>
      </c>
    </row>
    <row r="57" spans="1:7" x14ac:dyDescent="0.25">
      <c r="A57" t="s">
        <v>471</v>
      </c>
      <c r="B57" t="s">
        <v>431</v>
      </c>
      <c r="C57" t="s">
        <v>478</v>
      </c>
      <c r="D57">
        <v>1</v>
      </c>
      <c r="E57" t="s">
        <v>604</v>
      </c>
      <c r="F57" t="s">
        <v>601</v>
      </c>
    </row>
    <row r="58" spans="1:7" x14ac:dyDescent="0.25">
      <c r="A58" t="s">
        <v>471</v>
      </c>
      <c r="B58" t="s">
        <v>423</v>
      </c>
      <c r="C58" t="s">
        <v>479</v>
      </c>
      <c r="D58">
        <v>1</v>
      </c>
      <c r="E58" t="s">
        <v>604</v>
      </c>
      <c r="F58" t="s">
        <v>601</v>
      </c>
    </row>
    <row r="59" spans="1:7" x14ac:dyDescent="0.25">
      <c r="A59" t="s">
        <v>471</v>
      </c>
      <c r="B59" t="s">
        <v>424</v>
      </c>
      <c r="C59" t="s">
        <v>480</v>
      </c>
      <c r="D59">
        <v>1</v>
      </c>
      <c r="E59" t="s">
        <v>604</v>
      </c>
      <c r="F59" t="s">
        <v>601</v>
      </c>
    </row>
    <row r="60" spans="1:7" x14ac:dyDescent="0.25">
      <c r="A60" t="s">
        <v>471</v>
      </c>
      <c r="B60" t="s">
        <v>457</v>
      </c>
      <c r="C60" t="s">
        <v>481</v>
      </c>
      <c r="D60">
        <v>1</v>
      </c>
      <c r="E60" t="s">
        <v>604</v>
      </c>
      <c r="F60" t="s">
        <v>601</v>
      </c>
    </row>
    <row r="61" spans="1:7" x14ac:dyDescent="0.25">
      <c r="A61" t="s">
        <v>471</v>
      </c>
      <c r="B61" t="s">
        <v>419</v>
      </c>
      <c r="C61" t="s">
        <v>474</v>
      </c>
      <c r="D61">
        <v>1</v>
      </c>
      <c r="E61" t="s">
        <v>18</v>
      </c>
      <c r="F61" t="s">
        <v>600</v>
      </c>
    </row>
    <row r="62" spans="1:7" x14ac:dyDescent="0.25">
      <c r="A62" t="s">
        <v>471</v>
      </c>
      <c r="B62" t="s">
        <v>429</v>
      </c>
      <c r="C62" t="s">
        <v>474</v>
      </c>
      <c r="D62">
        <v>1</v>
      </c>
      <c r="E62" t="s">
        <v>604</v>
      </c>
      <c r="F62" t="s">
        <v>600</v>
      </c>
    </row>
    <row r="63" spans="1:7" hidden="1" x14ac:dyDescent="0.25">
      <c r="A63" t="s">
        <v>483</v>
      </c>
      <c r="B63" t="s">
        <v>459</v>
      </c>
      <c r="C63" t="s">
        <v>484</v>
      </c>
      <c r="D63">
        <v>1</v>
      </c>
      <c r="E63" t="s">
        <v>561</v>
      </c>
      <c r="F63" t="s">
        <v>601</v>
      </c>
    </row>
    <row r="64" spans="1:7" hidden="1" x14ac:dyDescent="0.25">
      <c r="A64" t="s">
        <v>483</v>
      </c>
      <c r="B64" t="s">
        <v>432</v>
      </c>
      <c r="C64" t="s">
        <v>485</v>
      </c>
      <c r="D64">
        <v>1</v>
      </c>
      <c r="E64" t="s">
        <v>561</v>
      </c>
      <c r="F64" t="s">
        <v>601</v>
      </c>
    </row>
    <row r="65" spans="1:6" hidden="1" x14ac:dyDescent="0.25">
      <c r="A65" t="s">
        <v>483</v>
      </c>
      <c r="B65" t="s">
        <v>418</v>
      </c>
      <c r="C65" t="s">
        <v>486</v>
      </c>
      <c r="D65">
        <v>1</v>
      </c>
      <c r="E65" t="s">
        <v>71</v>
      </c>
      <c r="F65" t="s">
        <v>600</v>
      </c>
    </row>
    <row r="66" spans="1:6" hidden="1" x14ac:dyDescent="0.25">
      <c r="A66" t="s">
        <v>483</v>
      </c>
      <c r="B66" t="s">
        <v>414</v>
      </c>
      <c r="C66" t="s">
        <v>486</v>
      </c>
      <c r="D66">
        <v>1</v>
      </c>
      <c r="E66" t="s">
        <v>71</v>
      </c>
      <c r="F66" t="s">
        <v>600</v>
      </c>
    </row>
    <row r="67" spans="1:6" hidden="1" x14ac:dyDescent="0.25">
      <c r="A67" t="s">
        <v>483</v>
      </c>
      <c r="B67" t="s">
        <v>416</v>
      </c>
      <c r="C67" t="s">
        <v>487</v>
      </c>
      <c r="D67">
        <v>2</v>
      </c>
      <c r="E67" t="s">
        <v>563</v>
      </c>
      <c r="F67" t="s">
        <v>602</v>
      </c>
    </row>
    <row r="68" spans="1:6" hidden="1" x14ac:dyDescent="0.25">
      <c r="A68" t="s">
        <v>483</v>
      </c>
      <c r="B68" t="s">
        <v>428</v>
      </c>
      <c r="C68" t="s">
        <v>488</v>
      </c>
      <c r="D68">
        <v>1</v>
      </c>
      <c r="E68" t="s">
        <v>561</v>
      </c>
      <c r="F68" t="s">
        <v>601</v>
      </c>
    </row>
    <row r="69" spans="1:6" hidden="1" x14ac:dyDescent="0.25">
      <c r="A69" t="s">
        <v>483</v>
      </c>
      <c r="B69" t="s">
        <v>421</v>
      </c>
      <c r="C69" t="s">
        <v>489</v>
      </c>
      <c r="D69">
        <v>1</v>
      </c>
      <c r="E69" t="s">
        <v>563</v>
      </c>
      <c r="F69" t="s">
        <v>600</v>
      </c>
    </row>
    <row r="70" spans="1:6" hidden="1" x14ac:dyDescent="0.25">
      <c r="A70" t="s">
        <v>483</v>
      </c>
      <c r="B70" t="s">
        <v>426</v>
      </c>
      <c r="C70" t="s">
        <v>490</v>
      </c>
      <c r="D70">
        <v>1</v>
      </c>
      <c r="E70" t="s">
        <v>561</v>
      </c>
      <c r="F70" t="s">
        <v>601</v>
      </c>
    </row>
    <row r="71" spans="1:6" hidden="1" x14ac:dyDescent="0.25">
      <c r="A71" t="s">
        <v>483</v>
      </c>
      <c r="B71" t="s">
        <v>433</v>
      </c>
      <c r="C71" t="s">
        <v>501</v>
      </c>
      <c r="D71">
        <v>3</v>
      </c>
      <c r="E71" t="s">
        <v>561</v>
      </c>
      <c r="F71" t="s">
        <v>602</v>
      </c>
    </row>
    <row r="72" spans="1:6" hidden="1" x14ac:dyDescent="0.25">
      <c r="A72" t="s">
        <v>483</v>
      </c>
      <c r="B72" t="s">
        <v>435</v>
      </c>
      <c r="C72" t="s">
        <v>509</v>
      </c>
      <c r="D72">
        <v>2</v>
      </c>
      <c r="E72" t="s">
        <v>561</v>
      </c>
      <c r="F72" t="s">
        <v>601</v>
      </c>
    </row>
    <row r="73" spans="1:6" hidden="1" x14ac:dyDescent="0.25">
      <c r="A73" t="s">
        <v>483</v>
      </c>
      <c r="B73" t="s">
        <v>436</v>
      </c>
      <c r="C73" t="s">
        <v>507</v>
      </c>
      <c r="D73">
        <v>2</v>
      </c>
      <c r="E73" t="s">
        <v>562</v>
      </c>
      <c r="F73" t="s">
        <v>600</v>
      </c>
    </row>
    <row r="74" spans="1:6" hidden="1" x14ac:dyDescent="0.25">
      <c r="A74" t="s">
        <v>483</v>
      </c>
      <c r="B74" t="s">
        <v>424</v>
      </c>
      <c r="C74" t="s">
        <v>502</v>
      </c>
      <c r="D74">
        <v>2</v>
      </c>
      <c r="E74" t="s">
        <v>561</v>
      </c>
      <c r="F74" t="s">
        <v>601</v>
      </c>
    </row>
    <row r="75" spans="1:6" hidden="1" x14ac:dyDescent="0.25">
      <c r="A75" t="s">
        <v>483</v>
      </c>
      <c r="B75" t="s">
        <v>422</v>
      </c>
      <c r="C75" t="s">
        <v>503</v>
      </c>
      <c r="D75">
        <v>2</v>
      </c>
      <c r="E75" t="s">
        <v>561</v>
      </c>
      <c r="F75" t="s">
        <v>601</v>
      </c>
    </row>
    <row r="76" spans="1:6" hidden="1" x14ac:dyDescent="0.25">
      <c r="A76" t="s">
        <v>483</v>
      </c>
      <c r="B76" t="s">
        <v>423</v>
      </c>
      <c r="C76" t="s">
        <v>504</v>
      </c>
      <c r="D76">
        <v>2</v>
      </c>
      <c r="E76" t="s">
        <v>71</v>
      </c>
      <c r="F76" t="s">
        <v>602</v>
      </c>
    </row>
    <row r="77" spans="1:6" hidden="1" x14ac:dyDescent="0.25">
      <c r="A77" t="s">
        <v>483</v>
      </c>
      <c r="B77" t="s">
        <v>457</v>
      </c>
      <c r="C77" t="s">
        <v>486</v>
      </c>
      <c r="D77">
        <v>1</v>
      </c>
      <c r="E77" t="s">
        <v>71</v>
      </c>
      <c r="F77" t="s">
        <v>600</v>
      </c>
    </row>
    <row r="78" spans="1:6" hidden="1" x14ac:dyDescent="0.25">
      <c r="A78" t="s">
        <v>483</v>
      </c>
      <c r="B78" t="s">
        <v>419</v>
      </c>
      <c r="C78" t="s">
        <v>496</v>
      </c>
      <c r="D78">
        <v>2</v>
      </c>
      <c r="E78" t="s">
        <v>18</v>
      </c>
      <c r="F78" t="s">
        <v>600</v>
      </c>
    </row>
    <row r="79" spans="1:6" hidden="1" x14ac:dyDescent="0.25">
      <c r="A79" t="s">
        <v>483</v>
      </c>
      <c r="B79" t="s">
        <v>429</v>
      </c>
      <c r="C79" t="s">
        <v>497</v>
      </c>
      <c r="D79">
        <v>1</v>
      </c>
      <c r="E79" t="s">
        <v>561</v>
      </c>
      <c r="F79" t="s">
        <v>601</v>
      </c>
    </row>
    <row r="80" spans="1:6" hidden="1" x14ac:dyDescent="0.25">
      <c r="A80" t="s">
        <v>483</v>
      </c>
      <c r="B80" t="s">
        <v>430</v>
      </c>
      <c r="C80" t="s">
        <v>500</v>
      </c>
      <c r="D80">
        <v>2</v>
      </c>
      <c r="E80" t="s">
        <v>71</v>
      </c>
      <c r="F80" t="s">
        <v>602</v>
      </c>
    </row>
    <row r="81" spans="1:6" hidden="1" x14ac:dyDescent="0.25">
      <c r="A81" t="s">
        <v>483</v>
      </c>
      <c r="B81" t="s">
        <v>498</v>
      </c>
      <c r="C81" t="s">
        <v>499</v>
      </c>
      <c r="D81">
        <v>1</v>
      </c>
      <c r="E81" t="s">
        <v>18</v>
      </c>
    </row>
    <row r="82" spans="1:6" hidden="1" x14ac:dyDescent="0.25">
      <c r="A82" t="s">
        <v>483</v>
      </c>
      <c r="B82" t="s">
        <v>427</v>
      </c>
      <c r="C82" t="s">
        <v>486</v>
      </c>
      <c r="D82">
        <v>1</v>
      </c>
      <c r="E82" t="s">
        <v>71</v>
      </c>
      <c r="F82" t="s">
        <v>600</v>
      </c>
    </row>
    <row r="83" spans="1:6" hidden="1" x14ac:dyDescent="0.25">
      <c r="A83" t="s">
        <v>483</v>
      </c>
      <c r="B83" t="s">
        <v>425</v>
      </c>
      <c r="C83" t="s">
        <v>505</v>
      </c>
      <c r="D83">
        <v>1</v>
      </c>
      <c r="E83" t="s">
        <v>561</v>
      </c>
      <c r="F83" t="s">
        <v>601</v>
      </c>
    </row>
    <row r="84" spans="1:6" hidden="1" x14ac:dyDescent="0.25">
      <c r="A84" t="s">
        <v>483</v>
      </c>
      <c r="B84" t="s">
        <v>431</v>
      </c>
      <c r="C84" t="s">
        <v>506</v>
      </c>
      <c r="D84">
        <v>1</v>
      </c>
      <c r="E84" t="s">
        <v>561</v>
      </c>
      <c r="F84" t="s">
        <v>601</v>
      </c>
    </row>
    <row r="85" spans="1:6" hidden="1" x14ac:dyDescent="0.25">
      <c r="A85" t="s">
        <v>483</v>
      </c>
      <c r="B85" t="s">
        <v>437</v>
      </c>
      <c r="C85" t="s">
        <v>508</v>
      </c>
      <c r="D85">
        <v>2</v>
      </c>
      <c r="E85" t="s">
        <v>561</v>
      </c>
      <c r="F85" t="s">
        <v>601</v>
      </c>
    </row>
    <row r="86" spans="1:6" hidden="1" x14ac:dyDescent="0.25">
      <c r="A86" t="s">
        <v>483</v>
      </c>
      <c r="B86" t="s">
        <v>434</v>
      </c>
      <c r="C86" t="s">
        <v>510</v>
      </c>
      <c r="D86">
        <v>1</v>
      </c>
      <c r="E86" t="s">
        <v>561</v>
      </c>
      <c r="F86" t="s">
        <v>601</v>
      </c>
    </row>
    <row r="87" spans="1:6" hidden="1" x14ac:dyDescent="0.25">
      <c r="A87" t="s">
        <v>511</v>
      </c>
      <c r="B87" t="s">
        <v>426</v>
      </c>
      <c r="C87" t="s">
        <v>490</v>
      </c>
      <c r="D87">
        <v>1</v>
      </c>
      <c r="E87" t="s">
        <v>561</v>
      </c>
      <c r="F87" t="s">
        <v>601</v>
      </c>
    </row>
    <row r="88" spans="1:6" hidden="1" x14ac:dyDescent="0.25">
      <c r="A88" t="s">
        <v>511</v>
      </c>
      <c r="B88" t="s">
        <v>421</v>
      </c>
      <c r="C88" t="s">
        <v>489</v>
      </c>
      <c r="D88">
        <v>1</v>
      </c>
      <c r="E88" t="s">
        <v>71</v>
      </c>
      <c r="F88" t="s">
        <v>600</v>
      </c>
    </row>
    <row r="89" spans="1:6" hidden="1" x14ac:dyDescent="0.25">
      <c r="A89" t="s">
        <v>511</v>
      </c>
      <c r="B89" t="s">
        <v>428</v>
      </c>
      <c r="C89" t="s">
        <v>488</v>
      </c>
      <c r="D89">
        <v>1</v>
      </c>
      <c r="E89" t="s">
        <v>561</v>
      </c>
      <c r="F89" t="s">
        <v>601</v>
      </c>
    </row>
    <row r="90" spans="1:6" hidden="1" x14ac:dyDescent="0.25">
      <c r="A90" t="s">
        <v>511</v>
      </c>
      <c r="B90" t="s">
        <v>433</v>
      </c>
      <c r="C90" t="s">
        <v>515</v>
      </c>
      <c r="D90">
        <v>3</v>
      </c>
      <c r="E90" t="s">
        <v>563</v>
      </c>
      <c r="F90" t="s">
        <v>602</v>
      </c>
    </row>
    <row r="91" spans="1:6" hidden="1" x14ac:dyDescent="0.25">
      <c r="A91" t="s">
        <v>511</v>
      </c>
      <c r="B91" t="s">
        <v>435</v>
      </c>
      <c r="C91" t="s">
        <v>509</v>
      </c>
      <c r="D91">
        <v>2</v>
      </c>
      <c r="E91" t="s">
        <v>561</v>
      </c>
      <c r="F91" t="s">
        <v>601</v>
      </c>
    </row>
    <row r="92" spans="1:6" hidden="1" x14ac:dyDescent="0.25">
      <c r="A92" t="s">
        <v>511</v>
      </c>
      <c r="B92" t="s">
        <v>436</v>
      </c>
      <c r="C92" t="s">
        <v>507</v>
      </c>
      <c r="D92">
        <v>2</v>
      </c>
      <c r="E92" t="s">
        <v>562</v>
      </c>
      <c r="F92" t="s">
        <v>600</v>
      </c>
    </row>
    <row r="93" spans="1:6" hidden="1" x14ac:dyDescent="0.25">
      <c r="A93" t="s">
        <v>511</v>
      </c>
      <c r="B93" t="s">
        <v>424</v>
      </c>
      <c r="C93" t="s">
        <v>502</v>
      </c>
      <c r="D93">
        <v>2</v>
      </c>
      <c r="E93" t="s">
        <v>561</v>
      </c>
      <c r="F93" t="s">
        <v>601</v>
      </c>
    </row>
    <row r="94" spans="1:6" hidden="1" x14ac:dyDescent="0.25">
      <c r="A94" t="s">
        <v>511</v>
      </c>
      <c r="B94" t="s">
        <v>423</v>
      </c>
      <c r="C94" t="s">
        <v>504</v>
      </c>
      <c r="D94">
        <v>2</v>
      </c>
      <c r="E94" t="s">
        <v>563</v>
      </c>
      <c r="F94" t="s">
        <v>602</v>
      </c>
    </row>
    <row r="95" spans="1:6" hidden="1" x14ac:dyDescent="0.25">
      <c r="A95" t="s">
        <v>511</v>
      </c>
      <c r="B95" t="s">
        <v>422</v>
      </c>
      <c r="C95" t="s">
        <v>503</v>
      </c>
      <c r="D95">
        <v>2</v>
      </c>
      <c r="E95" t="s">
        <v>561</v>
      </c>
      <c r="F95" t="s">
        <v>601</v>
      </c>
    </row>
    <row r="96" spans="1:6" hidden="1" x14ac:dyDescent="0.25">
      <c r="A96" t="s">
        <v>511</v>
      </c>
      <c r="B96" t="s">
        <v>414</v>
      </c>
      <c r="C96" t="s">
        <v>486</v>
      </c>
      <c r="D96">
        <v>1</v>
      </c>
      <c r="E96" t="s">
        <v>563</v>
      </c>
      <c r="F96" t="s">
        <v>600</v>
      </c>
    </row>
    <row r="97" spans="1:6" hidden="1" x14ac:dyDescent="0.25">
      <c r="A97" t="s">
        <v>511</v>
      </c>
      <c r="B97" t="s">
        <v>416</v>
      </c>
      <c r="C97" t="s">
        <v>512</v>
      </c>
      <c r="D97">
        <v>2</v>
      </c>
      <c r="E97" t="s">
        <v>71</v>
      </c>
      <c r="F97" t="s">
        <v>602</v>
      </c>
    </row>
    <row r="98" spans="1:6" hidden="1" x14ac:dyDescent="0.25">
      <c r="A98" t="s">
        <v>511</v>
      </c>
      <c r="B98" t="s">
        <v>457</v>
      </c>
      <c r="C98" t="s">
        <v>486</v>
      </c>
      <c r="D98">
        <v>1</v>
      </c>
      <c r="E98" t="s">
        <v>563</v>
      </c>
      <c r="F98" t="s">
        <v>600</v>
      </c>
    </row>
    <row r="99" spans="1:6" hidden="1" x14ac:dyDescent="0.25">
      <c r="A99" t="s">
        <v>511</v>
      </c>
      <c r="B99" t="s">
        <v>498</v>
      </c>
      <c r="C99" t="s">
        <v>513</v>
      </c>
      <c r="D99">
        <v>1</v>
      </c>
    </row>
    <row r="100" spans="1:6" hidden="1" x14ac:dyDescent="0.25">
      <c r="A100" t="s">
        <v>511</v>
      </c>
      <c r="B100" t="s">
        <v>430</v>
      </c>
      <c r="C100" t="s">
        <v>500</v>
      </c>
      <c r="D100">
        <v>2</v>
      </c>
      <c r="E100" t="s">
        <v>563</v>
      </c>
      <c r="F100" t="s">
        <v>602</v>
      </c>
    </row>
    <row r="101" spans="1:6" hidden="1" x14ac:dyDescent="0.25">
      <c r="A101" t="s">
        <v>511</v>
      </c>
      <c r="B101" t="s">
        <v>429</v>
      </c>
      <c r="C101" t="s">
        <v>514</v>
      </c>
      <c r="D101">
        <v>1</v>
      </c>
      <c r="E101" t="s">
        <v>561</v>
      </c>
      <c r="F101" t="s">
        <v>601</v>
      </c>
    </row>
    <row r="102" spans="1:6" hidden="1" x14ac:dyDescent="0.25">
      <c r="A102" t="s">
        <v>511</v>
      </c>
      <c r="B102" t="s">
        <v>419</v>
      </c>
      <c r="C102" t="s">
        <v>507</v>
      </c>
      <c r="D102">
        <v>2</v>
      </c>
      <c r="E102" t="s">
        <v>18</v>
      </c>
      <c r="F102" t="s">
        <v>600</v>
      </c>
    </row>
    <row r="103" spans="1:6" hidden="1" x14ac:dyDescent="0.25">
      <c r="A103" t="s">
        <v>511</v>
      </c>
      <c r="B103" t="s">
        <v>427</v>
      </c>
      <c r="C103" t="s">
        <v>486</v>
      </c>
      <c r="D103">
        <v>1</v>
      </c>
      <c r="E103" t="s">
        <v>563</v>
      </c>
      <c r="F103" t="s">
        <v>600</v>
      </c>
    </row>
    <row r="104" spans="1:6" hidden="1" x14ac:dyDescent="0.25">
      <c r="A104" t="s">
        <v>511</v>
      </c>
      <c r="B104" t="s">
        <v>418</v>
      </c>
      <c r="C104" t="s">
        <v>486</v>
      </c>
      <c r="D104">
        <v>1</v>
      </c>
      <c r="E104" t="s">
        <v>563</v>
      </c>
      <c r="F104" t="s">
        <v>600</v>
      </c>
    </row>
    <row r="105" spans="1:6" hidden="1" x14ac:dyDescent="0.25">
      <c r="A105" t="s">
        <v>511</v>
      </c>
      <c r="B105" t="s">
        <v>434</v>
      </c>
      <c r="C105" t="s">
        <v>510</v>
      </c>
      <c r="D105">
        <v>1</v>
      </c>
      <c r="E105" t="s">
        <v>561</v>
      </c>
      <c r="F105" t="s">
        <v>601</v>
      </c>
    </row>
    <row r="106" spans="1:6" hidden="1" x14ac:dyDescent="0.25">
      <c r="A106" t="s">
        <v>511</v>
      </c>
      <c r="B106" t="s">
        <v>437</v>
      </c>
      <c r="C106" t="s">
        <v>516</v>
      </c>
      <c r="D106">
        <v>2</v>
      </c>
      <c r="E106" t="s">
        <v>561</v>
      </c>
      <c r="F106" t="s">
        <v>601</v>
      </c>
    </row>
    <row r="107" spans="1:6" hidden="1" x14ac:dyDescent="0.25">
      <c r="A107" t="s">
        <v>511</v>
      </c>
      <c r="B107" t="s">
        <v>432</v>
      </c>
      <c r="C107" t="s">
        <v>485</v>
      </c>
      <c r="D107">
        <v>1</v>
      </c>
      <c r="E107" t="s">
        <v>561</v>
      </c>
      <c r="F107" t="s">
        <v>601</v>
      </c>
    </row>
    <row r="108" spans="1:6" hidden="1" x14ac:dyDescent="0.25">
      <c r="A108" t="s">
        <v>511</v>
      </c>
      <c r="B108" t="s">
        <v>459</v>
      </c>
      <c r="C108" t="s">
        <v>484</v>
      </c>
      <c r="D108">
        <v>1</v>
      </c>
      <c r="E108" t="s">
        <v>561</v>
      </c>
      <c r="F108" t="s">
        <v>601</v>
      </c>
    </row>
    <row r="109" spans="1:6" hidden="1" x14ac:dyDescent="0.25">
      <c r="A109" t="s">
        <v>511</v>
      </c>
      <c r="B109" t="s">
        <v>425</v>
      </c>
      <c r="C109" t="s">
        <v>505</v>
      </c>
      <c r="D109">
        <v>1</v>
      </c>
      <c r="E109" t="s">
        <v>561</v>
      </c>
      <c r="F109" t="s">
        <v>601</v>
      </c>
    </row>
    <row r="110" spans="1:6" hidden="1" x14ac:dyDescent="0.25">
      <c r="A110" t="s">
        <v>511</v>
      </c>
      <c r="B110" t="s">
        <v>431</v>
      </c>
      <c r="C110" t="s">
        <v>506</v>
      </c>
      <c r="D110">
        <v>1</v>
      </c>
      <c r="E110" t="s">
        <v>561</v>
      </c>
      <c r="F110" t="s">
        <v>601</v>
      </c>
    </row>
    <row r="111" spans="1:6" hidden="1" x14ac:dyDescent="0.25">
      <c r="A111" t="s">
        <v>517</v>
      </c>
      <c r="B111" t="s">
        <v>416</v>
      </c>
      <c r="C111" t="s">
        <v>518</v>
      </c>
      <c r="D111">
        <v>1</v>
      </c>
      <c r="E111" t="s">
        <v>604</v>
      </c>
      <c r="F111" t="s">
        <v>600</v>
      </c>
    </row>
    <row r="112" spans="1:6" hidden="1" x14ac:dyDescent="0.25">
      <c r="A112" t="s">
        <v>517</v>
      </c>
      <c r="B112" t="s">
        <v>458</v>
      </c>
      <c r="C112" t="s">
        <v>518</v>
      </c>
      <c r="D112">
        <v>1</v>
      </c>
      <c r="E112" t="s">
        <v>604</v>
      </c>
      <c r="F112" t="s">
        <v>600</v>
      </c>
    </row>
    <row r="113" spans="1:6" hidden="1" x14ac:dyDescent="0.25">
      <c r="A113" t="s">
        <v>517</v>
      </c>
      <c r="B113" t="s">
        <v>421</v>
      </c>
      <c r="C113" t="s">
        <v>518</v>
      </c>
      <c r="D113">
        <v>1</v>
      </c>
      <c r="E113" t="s">
        <v>604</v>
      </c>
      <c r="F113" t="s">
        <v>600</v>
      </c>
    </row>
    <row r="114" spans="1:6" hidden="1" x14ac:dyDescent="0.25">
      <c r="A114" t="s">
        <v>517</v>
      </c>
      <c r="B114" t="s">
        <v>429</v>
      </c>
      <c r="C114" t="s">
        <v>518</v>
      </c>
      <c r="D114">
        <v>1</v>
      </c>
      <c r="E114" t="s">
        <v>604</v>
      </c>
      <c r="F114" t="s">
        <v>600</v>
      </c>
    </row>
    <row r="115" spans="1:6" hidden="1" x14ac:dyDescent="0.25">
      <c r="A115" t="s">
        <v>517</v>
      </c>
      <c r="B115" t="s">
        <v>419</v>
      </c>
      <c r="C115" t="s">
        <v>519</v>
      </c>
      <c r="D115">
        <v>1</v>
      </c>
      <c r="E115" t="s">
        <v>18</v>
      </c>
      <c r="F115" t="s">
        <v>600</v>
      </c>
    </row>
    <row r="116" spans="1:6" hidden="1" x14ac:dyDescent="0.25">
      <c r="A116" t="s">
        <v>517</v>
      </c>
      <c r="B116" t="s">
        <v>418</v>
      </c>
      <c r="C116" t="s">
        <v>518</v>
      </c>
      <c r="D116">
        <v>1</v>
      </c>
      <c r="E116" t="s">
        <v>604</v>
      </c>
      <c r="F116" t="s">
        <v>600</v>
      </c>
    </row>
    <row r="117" spans="1:6" hidden="1" x14ac:dyDescent="0.25">
      <c r="A117" t="s">
        <v>517</v>
      </c>
      <c r="B117" t="s">
        <v>422</v>
      </c>
      <c r="C117" t="s">
        <v>518</v>
      </c>
      <c r="D117">
        <v>1</v>
      </c>
      <c r="E117" t="s">
        <v>604</v>
      </c>
      <c r="F117" t="s">
        <v>600</v>
      </c>
    </row>
    <row r="118" spans="1:6" hidden="1" x14ac:dyDescent="0.25">
      <c r="A118" t="s">
        <v>517</v>
      </c>
      <c r="B118" t="s">
        <v>435</v>
      </c>
      <c r="C118" t="s">
        <v>520</v>
      </c>
      <c r="D118">
        <v>1</v>
      </c>
      <c r="E118" t="s">
        <v>604</v>
      </c>
      <c r="F118" t="s">
        <v>601</v>
      </c>
    </row>
    <row r="119" spans="1:6" hidden="1" x14ac:dyDescent="0.25">
      <c r="A119" t="s">
        <v>517</v>
      </c>
      <c r="B119" t="s">
        <v>437</v>
      </c>
      <c r="C119" t="s">
        <v>518</v>
      </c>
      <c r="D119">
        <v>1</v>
      </c>
      <c r="E119" t="s">
        <v>604</v>
      </c>
      <c r="F119" t="s">
        <v>600</v>
      </c>
    </row>
    <row r="120" spans="1:6" hidden="1" x14ac:dyDescent="0.25">
      <c r="A120" t="s">
        <v>521</v>
      </c>
      <c r="B120" t="s">
        <v>437</v>
      </c>
      <c r="C120" t="s">
        <v>522</v>
      </c>
      <c r="D120">
        <v>1</v>
      </c>
      <c r="F120" t="s">
        <v>601</v>
      </c>
    </row>
    <row r="121" spans="1:6" hidden="1" x14ac:dyDescent="0.25">
      <c r="A121" t="s">
        <v>521</v>
      </c>
      <c r="B121" t="s">
        <v>432</v>
      </c>
      <c r="C121" t="s">
        <v>530</v>
      </c>
      <c r="D121">
        <v>2</v>
      </c>
      <c r="E121" t="s">
        <v>564</v>
      </c>
      <c r="F121" t="s">
        <v>602</v>
      </c>
    </row>
    <row r="122" spans="1:6" hidden="1" x14ac:dyDescent="0.25">
      <c r="A122" t="s">
        <v>521</v>
      </c>
      <c r="B122" t="s">
        <v>417</v>
      </c>
      <c r="C122" t="s">
        <v>524</v>
      </c>
      <c r="D122">
        <v>1</v>
      </c>
      <c r="F122" t="s">
        <v>601</v>
      </c>
    </row>
    <row r="123" spans="1:6" hidden="1" x14ac:dyDescent="0.25">
      <c r="A123" t="s">
        <v>521</v>
      </c>
      <c r="B123" t="s">
        <v>421</v>
      </c>
      <c r="C123" t="s">
        <v>525</v>
      </c>
      <c r="D123">
        <v>1</v>
      </c>
      <c r="F123" t="s">
        <v>601</v>
      </c>
    </row>
    <row r="124" spans="1:6" hidden="1" x14ac:dyDescent="0.25">
      <c r="A124" t="s">
        <v>521</v>
      </c>
      <c r="B124" t="s">
        <v>426</v>
      </c>
      <c r="C124" t="s">
        <v>526</v>
      </c>
      <c r="D124">
        <v>1</v>
      </c>
      <c r="F124" t="s">
        <v>601</v>
      </c>
    </row>
    <row r="125" spans="1:6" hidden="1" x14ac:dyDescent="0.25">
      <c r="A125" t="s">
        <v>521</v>
      </c>
      <c r="B125" t="s">
        <v>458</v>
      </c>
      <c r="C125" t="s">
        <v>527</v>
      </c>
      <c r="D125">
        <v>1</v>
      </c>
      <c r="F125" t="s">
        <v>601</v>
      </c>
    </row>
    <row r="126" spans="1:6" hidden="1" x14ac:dyDescent="0.25">
      <c r="A126" t="s">
        <v>521</v>
      </c>
      <c r="B126" t="s">
        <v>414</v>
      </c>
      <c r="C126" t="s">
        <v>537</v>
      </c>
      <c r="D126">
        <v>3</v>
      </c>
      <c r="E126" t="s">
        <v>564</v>
      </c>
      <c r="F126" t="s">
        <v>600</v>
      </c>
    </row>
    <row r="127" spans="1:6" hidden="1" x14ac:dyDescent="0.25">
      <c r="A127" t="s">
        <v>521</v>
      </c>
      <c r="B127" t="s">
        <v>416</v>
      </c>
      <c r="C127" t="s">
        <v>550</v>
      </c>
      <c r="D127">
        <v>3</v>
      </c>
      <c r="F127" t="s">
        <v>602</v>
      </c>
    </row>
    <row r="128" spans="1:6" hidden="1" x14ac:dyDescent="0.25">
      <c r="A128" t="s">
        <v>521</v>
      </c>
      <c r="B128" t="s">
        <v>419</v>
      </c>
      <c r="C128" t="s">
        <v>531</v>
      </c>
      <c r="D128">
        <v>1</v>
      </c>
      <c r="E128" t="s">
        <v>565</v>
      </c>
      <c r="F128" t="s">
        <v>600</v>
      </c>
    </row>
    <row r="129" spans="1:6" hidden="1" x14ac:dyDescent="0.25">
      <c r="A129" t="s">
        <v>521</v>
      </c>
      <c r="B129" t="s">
        <v>532</v>
      </c>
      <c r="C129" t="s">
        <v>533</v>
      </c>
      <c r="D129">
        <v>1</v>
      </c>
      <c r="E129" t="s">
        <v>18</v>
      </c>
    </row>
    <row r="130" spans="1:6" hidden="1" x14ac:dyDescent="0.25">
      <c r="A130" t="s">
        <v>521</v>
      </c>
      <c r="B130" t="s">
        <v>429</v>
      </c>
      <c r="C130" t="s">
        <v>541</v>
      </c>
      <c r="D130">
        <v>2</v>
      </c>
      <c r="E130" t="s">
        <v>564</v>
      </c>
      <c r="F130" t="s">
        <v>602</v>
      </c>
    </row>
    <row r="131" spans="1:6" hidden="1" x14ac:dyDescent="0.25">
      <c r="A131" t="s">
        <v>521</v>
      </c>
      <c r="B131" t="s">
        <v>430</v>
      </c>
      <c r="C131" t="s">
        <v>542</v>
      </c>
      <c r="D131">
        <v>2</v>
      </c>
      <c r="E131" t="s">
        <v>564</v>
      </c>
      <c r="F131" t="s">
        <v>602</v>
      </c>
    </row>
    <row r="132" spans="1:6" hidden="1" x14ac:dyDescent="0.25">
      <c r="A132" t="s">
        <v>521</v>
      </c>
      <c r="B132" t="s">
        <v>418</v>
      </c>
      <c r="C132" t="s">
        <v>548</v>
      </c>
      <c r="D132">
        <v>3</v>
      </c>
      <c r="F132" t="s">
        <v>601</v>
      </c>
    </row>
    <row r="133" spans="1:6" hidden="1" x14ac:dyDescent="0.25">
      <c r="A133" t="s">
        <v>521</v>
      </c>
      <c r="B133" t="s">
        <v>423</v>
      </c>
      <c r="C133" t="s">
        <v>553</v>
      </c>
      <c r="D133">
        <v>3</v>
      </c>
      <c r="E133" t="s">
        <v>564</v>
      </c>
      <c r="F133" t="s">
        <v>602</v>
      </c>
    </row>
    <row r="134" spans="1:6" hidden="1" x14ac:dyDescent="0.25">
      <c r="A134" t="s">
        <v>521</v>
      </c>
      <c r="B134" t="s">
        <v>436</v>
      </c>
      <c r="C134" t="s">
        <v>549</v>
      </c>
      <c r="D134">
        <v>2</v>
      </c>
      <c r="E134" t="s">
        <v>564</v>
      </c>
      <c r="F134" t="s">
        <v>602</v>
      </c>
    </row>
    <row r="135" spans="1:6" hidden="1" x14ac:dyDescent="0.25">
      <c r="A135" t="s">
        <v>521</v>
      </c>
      <c r="B135" t="s">
        <v>431</v>
      </c>
      <c r="C135" t="s">
        <v>547</v>
      </c>
      <c r="D135">
        <v>2</v>
      </c>
      <c r="E135" t="s">
        <v>564</v>
      </c>
      <c r="F135" t="s">
        <v>602</v>
      </c>
    </row>
    <row r="136" spans="1:6" hidden="1" x14ac:dyDescent="0.25">
      <c r="A136" t="s">
        <v>521</v>
      </c>
      <c r="B136" t="s">
        <v>424</v>
      </c>
      <c r="C136" t="s">
        <v>551</v>
      </c>
      <c r="D136">
        <v>2</v>
      </c>
      <c r="F136" t="s">
        <v>602</v>
      </c>
    </row>
    <row r="137" spans="1:6" hidden="1" x14ac:dyDescent="0.25">
      <c r="A137" t="s">
        <v>521</v>
      </c>
      <c r="B137" t="s">
        <v>422</v>
      </c>
      <c r="C137" t="s">
        <v>552</v>
      </c>
      <c r="D137">
        <v>3</v>
      </c>
      <c r="F137" t="s">
        <v>601</v>
      </c>
    </row>
    <row r="138" spans="1:6" hidden="1" x14ac:dyDescent="0.25">
      <c r="A138" t="s">
        <v>521</v>
      </c>
      <c r="B138" t="s">
        <v>433</v>
      </c>
      <c r="C138" t="s">
        <v>539</v>
      </c>
      <c r="D138">
        <v>1</v>
      </c>
      <c r="F138" t="s">
        <v>601</v>
      </c>
    </row>
    <row r="139" spans="1:6" hidden="1" x14ac:dyDescent="0.25">
      <c r="A139" t="s">
        <v>521</v>
      </c>
      <c r="B139" t="s">
        <v>427</v>
      </c>
      <c r="C139" t="s">
        <v>540</v>
      </c>
      <c r="D139">
        <v>1</v>
      </c>
      <c r="F139" t="s">
        <v>601</v>
      </c>
    </row>
    <row r="140" spans="1:6" hidden="1" x14ac:dyDescent="0.25">
      <c r="A140" t="s">
        <v>521</v>
      </c>
      <c r="B140" t="s">
        <v>428</v>
      </c>
      <c r="C140" t="s">
        <v>543</v>
      </c>
      <c r="D140">
        <v>1</v>
      </c>
      <c r="F140" t="s">
        <v>601</v>
      </c>
    </row>
    <row r="141" spans="1:6" hidden="1" x14ac:dyDescent="0.25">
      <c r="A141" t="s">
        <v>521</v>
      </c>
      <c r="B141" t="s">
        <v>457</v>
      </c>
      <c r="C141" t="s">
        <v>544</v>
      </c>
      <c r="D141">
        <v>1</v>
      </c>
      <c r="F141" t="s">
        <v>601</v>
      </c>
    </row>
    <row r="142" spans="1:6" hidden="1" x14ac:dyDescent="0.25">
      <c r="A142" t="s">
        <v>521</v>
      </c>
      <c r="B142" t="s">
        <v>419</v>
      </c>
      <c r="C142" t="s">
        <v>546</v>
      </c>
      <c r="D142">
        <v>1</v>
      </c>
      <c r="E142" t="s">
        <v>18</v>
      </c>
    </row>
    <row r="143" spans="1:6" hidden="1" x14ac:dyDescent="0.25">
      <c r="A143" t="s">
        <v>521</v>
      </c>
      <c r="B143" t="s">
        <v>425</v>
      </c>
      <c r="C143" t="s">
        <v>528</v>
      </c>
      <c r="D143">
        <v>1</v>
      </c>
      <c r="E143" t="s">
        <v>564</v>
      </c>
      <c r="F143" t="s">
        <v>600</v>
      </c>
    </row>
    <row r="144" spans="1:6" hidden="1" x14ac:dyDescent="0.25">
      <c r="A144" t="s">
        <v>521</v>
      </c>
      <c r="B144" t="s">
        <v>434</v>
      </c>
      <c r="C144" t="s">
        <v>528</v>
      </c>
      <c r="D144">
        <v>1</v>
      </c>
      <c r="E144" t="s">
        <v>564</v>
      </c>
      <c r="F144" t="s">
        <v>600</v>
      </c>
    </row>
    <row r="145" spans="1:6" hidden="1" x14ac:dyDescent="0.25">
      <c r="A145" t="s">
        <v>521</v>
      </c>
      <c r="B145" t="s">
        <v>435</v>
      </c>
      <c r="C145" t="s">
        <v>554</v>
      </c>
      <c r="D145">
        <v>1</v>
      </c>
      <c r="F145" t="s">
        <v>601</v>
      </c>
    </row>
    <row r="146" spans="1:6" x14ac:dyDescent="0.25">
      <c r="A146" t="s">
        <v>610</v>
      </c>
      <c r="B146" t="s">
        <v>437</v>
      </c>
      <c r="C146" t="s">
        <v>611</v>
      </c>
      <c r="D146">
        <v>3</v>
      </c>
      <c r="E146" t="s">
        <v>604</v>
      </c>
    </row>
    <row r="147" spans="1:6" x14ac:dyDescent="0.25">
      <c r="A147" t="s">
        <v>610</v>
      </c>
      <c r="B147" t="s">
        <v>422</v>
      </c>
      <c r="C147" t="s">
        <v>611</v>
      </c>
      <c r="D147">
        <v>3</v>
      </c>
      <c r="E147" t="s">
        <v>604</v>
      </c>
    </row>
    <row r="148" spans="1:6" x14ac:dyDescent="0.25">
      <c r="A148" t="s">
        <v>610</v>
      </c>
      <c r="B148" t="s">
        <v>414</v>
      </c>
      <c r="C148" t="s">
        <v>612</v>
      </c>
      <c r="D148">
        <v>2</v>
      </c>
      <c r="E148" t="s">
        <v>604</v>
      </c>
    </row>
    <row r="149" spans="1:6" x14ac:dyDescent="0.25">
      <c r="A149" t="s">
        <v>610</v>
      </c>
      <c r="B149" t="s">
        <v>426</v>
      </c>
      <c r="C149" t="s">
        <v>611</v>
      </c>
      <c r="D149">
        <v>3</v>
      </c>
      <c r="E149" t="s">
        <v>604</v>
      </c>
    </row>
    <row r="150" spans="1:6" x14ac:dyDescent="0.25">
      <c r="A150" t="s">
        <v>610</v>
      </c>
      <c r="B150" t="s">
        <v>421</v>
      </c>
      <c r="C150" t="s">
        <v>613</v>
      </c>
      <c r="D150">
        <v>2</v>
      </c>
      <c r="E150" t="s">
        <v>607</v>
      </c>
    </row>
    <row r="151" spans="1:6" x14ac:dyDescent="0.25">
      <c r="A151" t="s">
        <v>610</v>
      </c>
      <c r="B151" t="s">
        <v>443</v>
      </c>
      <c r="C151" t="s">
        <v>614</v>
      </c>
      <c r="D151">
        <v>3</v>
      </c>
      <c r="E151" t="s">
        <v>607</v>
      </c>
    </row>
    <row r="152" spans="1:6" x14ac:dyDescent="0.25">
      <c r="A152" t="s">
        <v>610</v>
      </c>
      <c r="B152" t="s">
        <v>428</v>
      </c>
      <c r="C152" t="s">
        <v>615</v>
      </c>
      <c r="D152">
        <v>2</v>
      </c>
      <c r="E152" t="s">
        <v>604</v>
      </c>
    </row>
    <row r="153" spans="1:6" x14ac:dyDescent="0.25">
      <c r="A153" t="s">
        <v>610</v>
      </c>
      <c r="B153" t="s">
        <v>417</v>
      </c>
      <c r="C153" t="s">
        <v>616</v>
      </c>
      <c r="D153">
        <v>1</v>
      </c>
      <c r="E153" t="s">
        <v>604</v>
      </c>
    </row>
    <row r="154" spans="1:6" x14ac:dyDescent="0.25">
      <c r="A154" t="s">
        <v>610</v>
      </c>
      <c r="B154" t="s">
        <v>427</v>
      </c>
      <c r="C154" t="s">
        <v>616</v>
      </c>
      <c r="D154">
        <v>1</v>
      </c>
      <c r="E154" t="s">
        <v>604</v>
      </c>
    </row>
    <row r="155" spans="1:6" x14ac:dyDescent="0.25">
      <c r="A155" t="s">
        <v>610</v>
      </c>
      <c r="B155" t="s">
        <v>433</v>
      </c>
      <c r="C155" t="s">
        <v>617</v>
      </c>
      <c r="D155">
        <v>2</v>
      </c>
      <c r="E155" t="s">
        <v>604</v>
      </c>
    </row>
    <row r="156" spans="1:6" x14ac:dyDescent="0.25">
      <c r="A156" t="s">
        <v>610</v>
      </c>
      <c r="B156" t="s">
        <v>457</v>
      </c>
      <c r="C156" t="s">
        <v>616</v>
      </c>
      <c r="D156">
        <v>1</v>
      </c>
      <c r="E156" t="s">
        <v>604</v>
      </c>
    </row>
    <row r="157" spans="1:6" x14ac:dyDescent="0.25">
      <c r="A157" t="s">
        <v>610</v>
      </c>
      <c r="B157" t="s">
        <v>419</v>
      </c>
      <c r="C157" t="s">
        <v>618</v>
      </c>
      <c r="D157">
        <v>4</v>
      </c>
      <c r="E157" t="s">
        <v>18</v>
      </c>
    </row>
    <row r="158" spans="1:6" x14ac:dyDescent="0.25">
      <c r="A158" t="s">
        <v>610</v>
      </c>
      <c r="B158" t="s">
        <v>619</v>
      </c>
      <c r="C158" t="s">
        <v>620</v>
      </c>
      <c r="D158">
        <v>8</v>
      </c>
      <c r="E158" t="s">
        <v>604</v>
      </c>
    </row>
    <row r="159" spans="1:6" x14ac:dyDescent="0.25">
      <c r="A159" t="s">
        <v>610</v>
      </c>
      <c r="B159" t="s">
        <v>429</v>
      </c>
      <c r="C159" t="s">
        <v>616</v>
      </c>
      <c r="D159">
        <v>1</v>
      </c>
      <c r="E159" t="s">
        <v>604</v>
      </c>
    </row>
    <row r="160" spans="1:6" x14ac:dyDescent="0.25">
      <c r="A160" t="s">
        <v>610</v>
      </c>
      <c r="B160" t="s">
        <v>621</v>
      </c>
      <c r="C160" t="s">
        <v>622</v>
      </c>
      <c r="D160">
        <v>1</v>
      </c>
      <c r="E160" t="s">
        <v>18</v>
      </c>
    </row>
    <row r="161" spans="1:5" x14ac:dyDescent="0.25">
      <c r="A161" t="s">
        <v>610</v>
      </c>
      <c r="B161" t="s">
        <v>430</v>
      </c>
      <c r="C161" t="s">
        <v>616</v>
      </c>
      <c r="D161">
        <v>1</v>
      </c>
      <c r="E161" t="s">
        <v>604</v>
      </c>
    </row>
    <row r="162" spans="1:5" x14ac:dyDescent="0.25">
      <c r="A162" t="s">
        <v>610</v>
      </c>
      <c r="B162" t="s">
        <v>459</v>
      </c>
      <c r="C162" t="s">
        <v>616</v>
      </c>
      <c r="D162">
        <v>1</v>
      </c>
      <c r="E162" t="s">
        <v>604</v>
      </c>
    </row>
    <row r="163" spans="1:5" x14ac:dyDescent="0.25">
      <c r="A163" t="s">
        <v>610</v>
      </c>
      <c r="B163" t="s">
        <v>435</v>
      </c>
      <c r="C163" t="s">
        <v>617</v>
      </c>
      <c r="D163">
        <v>2</v>
      </c>
      <c r="E163" t="s">
        <v>604</v>
      </c>
    </row>
    <row r="164" spans="1:5" x14ac:dyDescent="0.25">
      <c r="A164" t="s">
        <v>610</v>
      </c>
      <c r="B164" t="s">
        <v>434</v>
      </c>
      <c r="C164" t="s">
        <v>623</v>
      </c>
      <c r="D164">
        <v>3</v>
      </c>
      <c r="E164" t="s">
        <v>604</v>
      </c>
    </row>
    <row r="165" spans="1:5" x14ac:dyDescent="0.25">
      <c r="A165" t="s">
        <v>610</v>
      </c>
      <c r="B165" t="s">
        <v>432</v>
      </c>
      <c r="C165" t="s">
        <v>624</v>
      </c>
      <c r="D165">
        <v>4</v>
      </c>
      <c r="E165" t="s">
        <v>604</v>
      </c>
    </row>
    <row r="166" spans="1:5" x14ac:dyDescent="0.25">
      <c r="A166" t="s">
        <v>610</v>
      </c>
      <c r="B166" t="s">
        <v>418</v>
      </c>
      <c r="C166" t="s">
        <v>616</v>
      </c>
      <c r="D166">
        <v>1</v>
      </c>
      <c r="E166" t="s">
        <v>604</v>
      </c>
    </row>
    <row r="167" spans="1:5" x14ac:dyDescent="0.25">
      <c r="A167" t="s">
        <v>610</v>
      </c>
      <c r="B167" t="s">
        <v>425</v>
      </c>
      <c r="C167" t="s">
        <v>616</v>
      </c>
      <c r="D167">
        <v>1</v>
      </c>
      <c r="E167" t="s">
        <v>604</v>
      </c>
    </row>
    <row r="168" spans="1:5" x14ac:dyDescent="0.25">
      <c r="A168" t="s">
        <v>610</v>
      </c>
      <c r="B168" t="s">
        <v>436</v>
      </c>
      <c r="C168" t="s">
        <v>616</v>
      </c>
      <c r="D168">
        <v>1</v>
      </c>
      <c r="E168" t="s">
        <v>604</v>
      </c>
    </row>
    <row r="169" spans="1:5" x14ac:dyDescent="0.25">
      <c r="A169" t="s">
        <v>610</v>
      </c>
      <c r="B169" t="s">
        <v>423</v>
      </c>
      <c r="C169" t="s">
        <v>616</v>
      </c>
      <c r="D169">
        <v>1</v>
      </c>
      <c r="E169" t="s">
        <v>604</v>
      </c>
    </row>
    <row r="170" spans="1:5" x14ac:dyDescent="0.25">
      <c r="A170" t="s">
        <v>610</v>
      </c>
      <c r="B170" t="s">
        <v>431</v>
      </c>
      <c r="C170" t="s">
        <v>616</v>
      </c>
      <c r="D170">
        <v>1</v>
      </c>
      <c r="E170" t="s">
        <v>604</v>
      </c>
    </row>
    <row r="171" spans="1:5" x14ac:dyDescent="0.25">
      <c r="A171" t="s">
        <v>610</v>
      </c>
      <c r="B171" t="s">
        <v>424</v>
      </c>
      <c r="C171" t="s">
        <v>616</v>
      </c>
      <c r="D171">
        <v>1</v>
      </c>
      <c r="E171" t="s">
        <v>604</v>
      </c>
    </row>
    <row r="172" spans="1:5" x14ac:dyDescent="0.25">
      <c r="A172" t="s">
        <v>610</v>
      </c>
      <c r="B172" t="s">
        <v>416</v>
      </c>
      <c r="C172" t="s">
        <v>616</v>
      </c>
      <c r="D172">
        <v>1</v>
      </c>
      <c r="E172" t="s">
        <v>604</v>
      </c>
    </row>
    <row r="173" spans="1:5" x14ac:dyDescent="0.25">
      <c r="A173" t="s">
        <v>610</v>
      </c>
      <c r="B173" t="s">
        <v>458</v>
      </c>
      <c r="C173" t="s">
        <v>616</v>
      </c>
      <c r="D173">
        <v>1</v>
      </c>
      <c r="E173" t="s">
        <v>604</v>
      </c>
    </row>
  </sheetData>
  <autoFilter ref="A1:D145" xr:uid="{1E1A3B19-DC65-4F13-867D-8AA0DB684567}">
    <filterColumn colId="0">
      <filters>
        <filter val="ASCL5_sequences_filtered_longestORFs_mafft_mincov_prank.phylip_phyml_tree.txt"/>
        <filter val="ERFL_sequences_filtered_longestORFs_mafft_mincov_prank_clustiso.phylip_phyml_tree.txt"/>
        <filter val="FOXL3_sequences_filtered_longestORFs_mafft_mincov_prank_clustiso.phylip_phyml_tree.txt"/>
      </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FA73B452-B8C7-4768-81D7-CACE1F7BEBA4}">
          <x14:formula1>
            <xm:f>'Homology types'!$A$2:$A$8</xm:f>
          </x14:formula1>
          <xm:sqref>E2:E173</xm:sqref>
        </x14:dataValidation>
        <x14:dataValidation type="list" allowBlank="1" showInputMessage="1" showErrorMessage="1" xr:uid="{68CCA631-A4CE-49AC-BD18-91C6FB33B2EA}">
          <x14:formula1>
            <xm:f>'Sequence type'!$A$2:$A$4</xm:f>
          </x14:formula1>
          <xm:sqref>F1:F1048576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72F0-6CA4-4122-87D3-D15586686ACB}">
  <dimension ref="A1:E97"/>
  <sheetViews>
    <sheetView topLeftCell="A73" workbookViewId="0">
      <selection activeCell="E71" sqref="E71"/>
    </sheetView>
  </sheetViews>
  <sheetFormatPr defaultRowHeight="15.75" x14ac:dyDescent="0.25"/>
  <cols>
    <col min="1" max="1" width="62.125" customWidth="1"/>
    <col min="3" max="3" width="30.125" customWidth="1"/>
    <col min="5" max="5" width="22" customWidth="1"/>
  </cols>
  <sheetData>
    <row r="1" spans="1:5" x14ac:dyDescent="0.25">
      <c r="A1" t="s">
        <v>556</v>
      </c>
      <c r="B1" t="s">
        <v>555</v>
      </c>
      <c r="C1" t="s">
        <v>557</v>
      </c>
      <c r="D1" t="s">
        <v>558</v>
      </c>
      <c r="E1" t="s">
        <v>589</v>
      </c>
    </row>
    <row r="2" spans="1:5" x14ac:dyDescent="0.25">
      <c r="A2" t="s">
        <v>567</v>
      </c>
      <c r="B2" t="s">
        <v>437</v>
      </c>
      <c r="C2" t="s">
        <v>508</v>
      </c>
      <c r="D2">
        <v>2</v>
      </c>
      <c r="E2" t="s">
        <v>607</v>
      </c>
    </row>
    <row r="3" spans="1:5" x14ac:dyDescent="0.25">
      <c r="A3" t="s">
        <v>567</v>
      </c>
      <c r="B3" t="s">
        <v>434</v>
      </c>
      <c r="C3" t="s">
        <v>510</v>
      </c>
      <c r="D3">
        <v>1</v>
      </c>
      <c r="E3" t="s">
        <v>607</v>
      </c>
    </row>
    <row r="4" spans="1:5" x14ac:dyDescent="0.25">
      <c r="A4" t="s">
        <v>567</v>
      </c>
      <c r="B4" t="s">
        <v>435</v>
      </c>
      <c r="C4" t="s">
        <v>568</v>
      </c>
      <c r="D4">
        <v>1</v>
      </c>
      <c r="E4" t="s">
        <v>607</v>
      </c>
    </row>
    <row r="5" spans="1:5" x14ac:dyDescent="0.25">
      <c r="A5" t="s">
        <v>567</v>
      </c>
      <c r="B5" t="s">
        <v>459</v>
      </c>
      <c r="C5" t="s">
        <v>484</v>
      </c>
      <c r="D5">
        <v>1</v>
      </c>
      <c r="E5" t="s">
        <v>607</v>
      </c>
    </row>
    <row r="6" spans="1:5" x14ac:dyDescent="0.25">
      <c r="A6" t="s">
        <v>567</v>
      </c>
      <c r="B6" t="s">
        <v>432</v>
      </c>
      <c r="C6" t="s">
        <v>485</v>
      </c>
      <c r="D6">
        <v>1</v>
      </c>
      <c r="E6" t="s">
        <v>607</v>
      </c>
    </row>
    <row r="7" spans="1:5" x14ac:dyDescent="0.25">
      <c r="A7" t="s">
        <v>567</v>
      </c>
      <c r="B7" t="s">
        <v>424</v>
      </c>
      <c r="C7" t="s">
        <v>569</v>
      </c>
      <c r="D7">
        <v>1</v>
      </c>
      <c r="E7" t="s">
        <v>607</v>
      </c>
    </row>
    <row r="8" spans="1:5" x14ac:dyDescent="0.25">
      <c r="A8" t="s">
        <v>567</v>
      </c>
      <c r="B8" t="s">
        <v>423</v>
      </c>
      <c r="C8" t="s">
        <v>486</v>
      </c>
      <c r="D8">
        <v>1</v>
      </c>
      <c r="E8" t="s">
        <v>607</v>
      </c>
    </row>
    <row r="9" spans="1:5" x14ac:dyDescent="0.25">
      <c r="A9" t="s">
        <v>567</v>
      </c>
      <c r="B9" t="s">
        <v>422</v>
      </c>
      <c r="C9" t="s">
        <v>570</v>
      </c>
      <c r="D9">
        <v>1</v>
      </c>
      <c r="E9" t="s">
        <v>607</v>
      </c>
    </row>
    <row r="10" spans="1:5" x14ac:dyDescent="0.25">
      <c r="A10" t="s">
        <v>567</v>
      </c>
      <c r="B10" t="s">
        <v>431</v>
      </c>
      <c r="C10" t="s">
        <v>506</v>
      </c>
      <c r="D10">
        <v>1</v>
      </c>
      <c r="E10" t="s">
        <v>607</v>
      </c>
    </row>
    <row r="11" spans="1:5" x14ac:dyDescent="0.25">
      <c r="A11" t="s">
        <v>567</v>
      </c>
      <c r="B11" t="s">
        <v>436</v>
      </c>
      <c r="C11" t="s">
        <v>486</v>
      </c>
      <c r="D11">
        <v>1</v>
      </c>
      <c r="E11" t="s">
        <v>607</v>
      </c>
    </row>
    <row r="12" spans="1:5" x14ac:dyDescent="0.25">
      <c r="A12" t="s">
        <v>567</v>
      </c>
      <c r="B12" t="s">
        <v>425</v>
      </c>
      <c r="C12" t="s">
        <v>505</v>
      </c>
      <c r="D12">
        <v>1</v>
      </c>
      <c r="E12" t="s">
        <v>607</v>
      </c>
    </row>
    <row r="13" spans="1:5" x14ac:dyDescent="0.25">
      <c r="A13" t="s">
        <v>567</v>
      </c>
      <c r="B13" t="s">
        <v>418</v>
      </c>
      <c r="C13" t="s">
        <v>486</v>
      </c>
      <c r="D13">
        <v>1</v>
      </c>
      <c r="E13" t="s">
        <v>607</v>
      </c>
    </row>
    <row r="14" spans="1:5" x14ac:dyDescent="0.25">
      <c r="A14" t="s">
        <v>571</v>
      </c>
      <c r="B14" t="s">
        <v>416</v>
      </c>
      <c r="C14" t="s">
        <v>512</v>
      </c>
      <c r="D14">
        <v>2</v>
      </c>
      <c r="E14" t="s">
        <v>605</v>
      </c>
    </row>
    <row r="15" spans="1:5" x14ac:dyDescent="0.25">
      <c r="A15" t="s">
        <v>571</v>
      </c>
      <c r="B15" t="s">
        <v>414</v>
      </c>
      <c r="C15" t="s">
        <v>486</v>
      </c>
      <c r="D15">
        <v>1</v>
      </c>
      <c r="E15" t="s">
        <v>604</v>
      </c>
    </row>
    <row r="16" spans="1:5" x14ac:dyDescent="0.25">
      <c r="A16" t="s">
        <v>571</v>
      </c>
      <c r="B16" t="s">
        <v>498</v>
      </c>
      <c r="C16" t="s">
        <v>499</v>
      </c>
      <c r="D16">
        <v>1</v>
      </c>
      <c r="E16" t="s">
        <v>18</v>
      </c>
    </row>
    <row r="17" spans="1:5" x14ac:dyDescent="0.25">
      <c r="A17" t="s">
        <v>571</v>
      </c>
      <c r="B17" t="s">
        <v>433</v>
      </c>
      <c r="C17" t="s">
        <v>572</v>
      </c>
      <c r="D17">
        <v>2</v>
      </c>
      <c r="E17" t="s">
        <v>605</v>
      </c>
    </row>
    <row r="18" spans="1:5" x14ac:dyDescent="0.25">
      <c r="A18" t="s">
        <v>571</v>
      </c>
      <c r="B18" t="s">
        <v>427</v>
      </c>
      <c r="C18" t="s">
        <v>486</v>
      </c>
      <c r="D18">
        <v>1</v>
      </c>
      <c r="E18" t="s">
        <v>604</v>
      </c>
    </row>
    <row r="19" spans="1:5" x14ac:dyDescent="0.25">
      <c r="A19" t="s">
        <v>571</v>
      </c>
      <c r="B19" t="s">
        <v>457</v>
      </c>
      <c r="C19" t="s">
        <v>486</v>
      </c>
      <c r="D19">
        <v>1</v>
      </c>
      <c r="E19" t="s">
        <v>604</v>
      </c>
    </row>
    <row r="20" spans="1:5" x14ac:dyDescent="0.25">
      <c r="A20" t="s">
        <v>571</v>
      </c>
      <c r="B20" t="s">
        <v>419</v>
      </c>
      <c r="C20" t="s">
        <v>507</v>
      </c>
      <c r="D20">
        <v>2</v>
      </c>
      <c r="E20" t="s">
        <v>608</v>
      </c>
    </row>
    <row r="21" spans="1:5" x14ac:dyDescent="0.25">
      <c r="A21" t="s">
        <v>571</v>
      </c>
      <c r="B21" t="s">
        <v>430</v>
      </c>
      <c r="C21" t="s">
        <v>573</v>
      </c>
      <c r="D21">
        <v>2</v>
      </c>
      <c r="E21" t="s">
        <v>605</v>
      </c>
    </row>
    <row r="22" spans="1:5" x14ac:dyDescent="0.25">
      <c r="A22" t="s">
        <v>571</v>
      </c>
      <c r="B22" t="s">
        <v>429</v>
      </c>
      <c r="C22" t="s">
        <v>497</v>
      </c>
      <c r="D22">
        <v>1</v>
      </c>
      <c r="E22" t="s">
        <v>604</v>
      </c>
    </row>
    <row r="23" spans="1:5" x14ac:dyDescent="0.25">
      <c r="A23" t="s">
        <v>574</v>
      </c>
      <c r="B23" t="s">
        <v>428</v>
      </c>
      <c r="C23" t="s">
        <v>488</v>
      </c>
      <c r="D23">
        <v>1</v>
      </c>
      <c r="E23" t="s">
        <v>607</v>
      </c>
    </row>
    <row r="24" spans="1:5" x14ac:dyDescent="0.25">
      <c r="A24" t="s">
        <v>574</v>
      </c>
      <c r="B24" t="s">
        <v>421</v>
      </c>
      <c r="C24" t="s">
        <v>489</v>
      </c>
      <c r="D24">
        <v>1</v>
      </c>
      <c r="E24" t="s">
        <v>607</v>
      </c>
    </row>
    <row r="25" spans="1:5" x14ac:dyDescent="0.25">
      <c r="A25" t="s">
        <v>574</v>
      </c>
      <c r="B25" t="s">
        <v>426</v>
      </c>
      <c r="C25" t="s">
        <v>490</v>
      </c>
      <c r="D25">
        <v>1</v>
      </c>
      <c r="E25" t="s">
        <v>607</v>
      </c>
    </row>
    <row r="26" spans="1:5" x14ac:dyDescent="0.25">
      <c r="A26" t="s">
        <v>574</v>
      </c>
      <c r="B26" t="s">
        <v>433</v>
      </c>
      <c r="C26" t="s">
        <v>491</v>
      </c>
      <c r="D26">
        <v>1</v>
      </c>
      <c r="E26" t="s">
        <v>607</v>
      </c>
    </row>
    <row r="27" spans="1:5" x14ac:dyDescent="0.25">
      <c r="A27" t="s">
        <v>574</v>
      </c>
      <c r="B27" t="s">
        <v>435</v>
      </c>
      <c r="C27" t="s">
        <v>492</v>
      </c>
      <c r="D27">
        <v>1</v>
      </c>
      <c r="E27" t="s">
        <v>607</v>
      </c>
    </row>
    <row r="28" spans="1:5" x14ac:dyDescent="0.25">
      <c r="A28" t="s">
        <v>574</v>
      </c>
      <c r="B28" t="s">
        <v>436</v>
      </c>
      <c r="C28" t="s">
        <v>489</v>
      </c>
      <c r="D28">
        <v>1</v>
      </c>
      <c r="E28" t="s">
        <v>607</v>
      </c>
    </row>
    <row r="29" spans="1:5" x14ac:dyDescent="0.25">
      <c r="A29" t="s">
        <v>574</v>
      </c>
      <c r="B29" t="s">
        <v>424</v>
      </c>
      <c r="C29" t="s">
        <v>493</v>
      </c>
      <c r="D29">
        <v>1</v>
      </c>
      <c r="E29" t="s">
        <v>607</v>
      </c>
    </row>
    <row r="30" spans="1:5" x14ac:dyDescent="0.25">
      <c r="A30" t="s">
        <v>574</v>
      </c>
      <c r="B30" t="s">
        <v>423</v>
      </c>
      <c r="C30" t="s">
        <v>495</v>
      </c>
      <c r="D30">
        <v>1</v>
      </c>
      <c r="E30" t="s">
        <v>607</v>
      </c>
    </row>
    <row r="31" spans="1:5" x14ac:dyDescent="0.25">
      <c r="A31" t="s">
        <v>574</v>
      </c>
      <c r="B31" t="s">
        <v>422</v>
      </c>
      <c r="C31" t="s">
        <v>494</v>
      </c>
      <c r="D31">
        <v>1</v>
      </c>
      <c r="E31" t="s">
        <v>607</v>
      </c>
    </row>
    <row r="32" spans="1:5" x14ac:dyDescent="0.25">
      <c r="A32" t="s">
        <v>575</v>
      </c>
      <c r="B32" t="s">
        <v>437</v>
      </c>
      <c r="C32" t="s">
        <v>508</v>
      </c>
      <c r="D32">
        <v>2</v>
      </c>
      <c r="E32" t="s">
        <v>607</v>
      </c>
    </row>
    <row r="33" spans="1:5" x14ac:dyDescent="0.25">
      <c r="A33" t="s">
        <v>575</v>
      </c>
      <c r="B33" t="s">
        <v>435</v>
      </c>
      <c r="C33" t="s">
        <v>568</v>
      </c>
      <c r="D33">
        <v>1</v>
      </c>
      <c r="E33" t="s">
        <v>607</v>
      </c>
    </row>
    <row r="34" spans="1:5" x14ac:dyDescent="0.25">
      <c r="A34" t="s">
        <v>575</v>
      </c>
      <c r="B34" t="s">
        <v>434</v>
      </c>
      <c r="C34" t="s">
        <v>510</v>
      </c>
      <c r="D34">
        <v>1</v>
      </c>
      <c r="E34" t="s">
        <v>607</v>
      </c>
    </row>
    <row r="35" spans="1:5" x14ac:dyDescent="0.25">
      <c r="A35" t="s">
        <v>575</v>
      </c>
      <c r="B35" t="s">
        <v>459</v>
      </c>
      <c r="C35" t="s">
        <v>484</v>
      </c>
      <c r="D35">
        <v>1</v>
      </c>
      <c r="E35" t="s">
        <v>607</v>
      </c>
    </row>
    <row r="36" spans="1:5" x14ac:dyDescent="0.25">
      <c r="A36" t="s">
        <v>575</v>
      </c>
      <c r="B36" t="s">
        <v>432</v>
      </c>
      <c r="C36" t="s">
        <v>485</v>
      </c>
      <c r="D36">
        <v>1</v>
      </c>
      <c r="E36" t="s">
        <v>607</v>
      </c>
    </row>
    <row r="37" spans="1:5" x14ac:dyDescent="0.25">
      <c r="A37" t="s">
        <v>575</v>
      </c>
      <c r="B37" t="s">
        <v>424</v>
      </c>
      <c r="C37" t="s">
        <v>569</v>
      </c>
      <c r="D37">
        <v>1</v>
      </c>
      <c r="E37" t="s">
        <v>607</v>
      </c>
    </row>
    <row r="38" spans="1:5" x14ac:dyDescent="0.25">
      <c r="A38" t="s">
        <v>575</v>
      </c>
      <c r="B38" t="s">
        <v>422</v>
      </c>
      <c r="C38" t="s">
        <v>570</v>
      </c>
      <c r="D38">
        <v>1</v>
      </c>
      <c r="E38" t="s">
        <v>607</v>
      </c>
    </row>
    <row r="39" spans="1:5" x14ac:dyDescent="0.25">
      <c r="A39" t="s">
        <v>575</v>
      </c>
      <c r="B39" t="s">
        <v>423</v>
      </c>
      <c r="C39" t="s">
        <v>486</v>
      </c>
      <c r="D39">
        <v>1</v>
      </c>
      <c r="E39" t="s">
        <v>607</v>
      </c>
    </row>
    <row r="40" spans="1:5" x14ac:dyDescent="0.25">
      <c r="A40" t="s">
        <v>575</v>
      </c>
      <c r="B40" t="s">
        <v>431</v>
      </c>
      <c r="C40" t="s">
        <v>506</v>
      </c>
      <c r="D40">
        <v>1</v>
      </c>
      <c r="E40" t="s">
        <v>607</v>
      </c>
    </row>
    <row r="41" spans="1:5" x14ac:dyDescent="0.25">
      <c r="A41" t="s">
        <v>575</v>
      </c>
      <c r="B41" t="s">
        <v>436</v>
      </c>
      <c r="C41" t="s">
        <v>486</v>
      </c>
      <c r="D41">
        <v>1</v>
      </c>
      <c r="E41" t="s">
        <v>607</v>
      </c>
    </row>
    <row r="42" spans="1:5" x14ac:dyDescent="0.25">
      <c r="A42" t="s">
        <v>575</v>
      </c>
      <c r="B42" t="s">
        <v>418</v>
      </c>
      <c r="C42" t="s">
        <v>486</v>
      </c>
      <c r="D42">
        <v>1</v>
      </c>
      <c r="E42" t="s">
        <v>607</v>
      </c>
    </row>
    <row r="43" spans="1:5" x14ac:dyDescent="0.25">
      <c r="A43" t="s">
        <v>575</v>
      </c>
      <c r="B43" t="s">
        <v>425</v>
      </c>
      <c r="C43" t="s">
        <v>505</v>
      </c>
      <c r="D43">
        <v>1</v>
      </c>
      <c r="E43" t="s">
        <v>607</v>
      </c>
    </row>
    <row r="44" spans="1:5" x14ac:dyDescent="0.25">
      <c r="A44" t="s">
        <v>576</v>
      </c>
      <c r="B44" t="s">
        <v>416</v>
      </c>
      <c r="C44" t="s">
        <v>487</v>
      </c>
      <c r="D44">
        <v>2</v>
      </c>
      <c r="E44" t="s">
        <v>605</v>
      </c>
    </row>
    <row r="45" spans="1:5" x14ac:dyDescent="0.25">
      <c r="A45" t="s">
        <v>576</v>
      </c>
      <c r="B45" t="s">
        <v>414</v>
      </c>
      <c r="C45" t="s">
        <v>486</v>
      </c>
      <c r="D45">
        <v>1</v>
      </c>
      <c r="E45" t="s">
        <v>607</v>
      </c>
    </row>
    <row r="46" spans="1:5" x14ac:dyDescent="0.25">
      <c r="A46" t="s">
        <v>576</v>
      </c>
      <c r="B46" t="s">
        <v>498</v>
      </c>
      <c r="C46" t="s">
        <v>513</v>
      </c>
      <c r="D46">
        <v>1</v>
      </c>
      <c r="E46" t="s">
        <v>18</v>
      </c>
    </row>
    <row r="47" spans="1:5" x14ac:dyDescent="0.25">
      <c r="A47" t="s">
        <v>576</v>
      </c>
      <c r="B47" t="s">
        <v>433</v>
      </c>
      <c r="C47" t="s">
        <v>577</v>
      </c>
      <c r="D47">
        <v>2</v>
      </c>
      <c r="E47" t="s">
        <v>607</v>
      </c>
    </row>
    <row r="48" spans="1:5" x14ac:dyDescent="0.25">
      <c r="A48" t="s">
        <v>576</v>
      </c>
      <c r="B48" t="s">
        <v>427</v>
      </c>
      <c r="C48" t="s">
        <v>486</v>
      </c>
      <c r="D48">
        <v>1</v>
      </c>
      <c r="E48" t="s">
        <v>607</v>
      </c>
    </row>
    <row r="49" spans="1:5" x14ac:dyDescent="0.25">
      <c r="A49" t="s">
        <v>576</v>
      </c>
      <c r="B49" t="s">
        <v>457</v>
      </c>
      <c r="C49" t="s">
        <v>486</v>
      </c>
      <c r="D49">
        <v>1</v>
      </c>
      <c r="E49" t="s">
        <v>607</v>
      </c>
    </row>
    <row r="50" spans="1:5" x14ac:dyDescent="0.25">
      <c r="A50" t="s">
        <v>576</v>
      </c>
      <c r="B50" t="s">
        <v>419</v>
      </c>
      <c r="C50" t="s">
        <v>507</v>
      </c>
      <c r="D50">
        <v>2</v>
      </c>
      <c r="E50" t="s">
        <v>608</v>
      </c>
    </row>
    <row r="51" spans="1:5" x14ac:dyDescent="0.25">
      <c r="A51" t="s">
        <v>576</v>
      </c>
      <c r="B51" t="s">
        <v>430</v>
      </c>
      <c r="C51" t="s">
        <v>573</v>
      </c>
      <c r="D51">
        <v>2</v>
      </c>
      <c r="E51" t="s">
        <v>607</v>
      </c>
    </row>
    <row r="52" spans="1:5" x14ac:dyDescent="0.25">
      <c r="A52" t="s">
        <v>576</v>
      </c>
      <c r="B52" t="s">
        <v>429</v>
      </c>
      <c r="C52" t="s">
        <v>514</v>
      </c>
      <c r="D52">
        <v>1</v>
      </c>
      <c r="E52" t="s">
        <v>604</v>
      </c>
    </row>
    <row r="53" spans="1:5" x14ac:dyDescent="0.25">
      <c r="A53" t="s">
        <v>578</v>
      </c>
      <c r="B53" t="s">
        <v>428</v>
      </c>
      <c r="C53" t="s">
        <v>488</v>
      </c>
      <c r="D53">
        <v>1</v>
      </c>
      <c r="E53" t="s">
        <v>607</v>
      </c>
    </row>
    <row r="54" spans="1:5" x14ac:dyDescent="0.25">
      <c r="A54" t="s">
        <v>578</v>
      </c>
      <c r="B54" t="s">
        <v>426</v>
      </c>
      <c r="C54" t="s">
        <v>490</v>
      </c>
      <c r="D54">
        <v>1</v>
      </c>
      <c r="E54" t="s">
        <v>607</v>
      </c>
    </row>
    <row r="55" spans="1:5" x14ac:dyDescent="0.25">
      <c r="A55" t="s">
        <v>578</v>
      </c>
      <c r="B55" t="s">
        <v>421</v>
      </c>
      <c r="C55" t="s">
        <v>489</v>
      </c>
      <c r="D55">
        <v>1</v>
      </c>
      <c r="E55" t="s">
        <v>604</v>
      </c>
    </row>
    <row r="56" spans="1:5" x14ac:dyDescent="0.25">
      <c r="A56" t="s">
        <v>578</v>
      </c>
      <c r="B56" t="s">
        <v>433</v>
      </c>
      <c r="C56" t="s">
        <v>491</v>
      </c>
      <c r="D56">
        <v>1</v>
      </c>
      <c r="E56" t="s">
        <v>607</v>
      </c>
    </row>
    <row r="57" spans="1:5" x14ac:dyDescent="0.25">
      <c r="A57" t="s">
        <v>578</v>
      </c>
      <c r="B57" t="s">
        <v>435</v>
      </c>
      <c r="C57" t="s">
        <v>492</v>
      </c>
      <c r="D57">
        <v>1</v>
      </c>
      <c r="E57" t="s">
        <v>607</v>
      </c>
    </row>
    <row r="58" spans="1:5" x14ac:dyDescent="0.25">
      <c r="A58" t="s">
        <v>578</v>
      </c>
      <c r="B58" t="s">
        <v>436</v>
      </c>
      <c r="C58" t="s">
        <v>489</v>
      </c>
      <c r="D58">
        <v>1</v>
      </c>
      <c r="E58" t="s">
        <v>605</v>
      </c>
    </row>
    <row r="59" spans="1:5" x14ac:dyDescent="0.25">
      <c r="A59" t="s">
        <v>578</v>
      </c>
      <c r="B59" t="s">
        <v>424</v>
      </c>
      <c r="C59" t="s">
        <v>493</v>
      </c>
      <c r="D59">
        <v>1</v>
      </c>
      <c r="E59" t="s">
        <v>607</v>
      </c>
    </row>
    <row r="60" spans="1:5" x14ac:dyDescent="0.25">
      <c r="A60" t="s">
        <v>578</v>
      </c>
      <c r="B60" t="s">
        <v>423</v>
      </c>
      <c r="C60" t="s">
        <v>495</v>
      </c>
      <c r="D60">
        <v>1</v>
      </c>
      <c r="E60" t="s">
        <v>607</v>
      </c>
    </row>
    <row r="61" spans="1:5" x14ac:dyDescent="0.25">
      <c r="A61" t="s">
        <v>578</v>
      </c>
      <c r="B61" t="s">
        <v>422</v>
      </c>
      <c r="C61" t="s">
        <v>494</v>
      </c>
      <c r="D61">
        <v>1</v>
      </c>
      <c r="E61" t="s">
        <v>607</v>
      </c>
    </row>
    <row r="62" spans="1:5" x14ac:dyDescent="0.25">
      <c r="A62" t="s">
        <v>579</v>
      </c>
      <c r="B62" t="s">
        <v>427</v>
      </c>
      <c r="C62" t="s">
        <v>540</v>
      </c>
      <c r="D62">
        <v>1</v>
      </c>
      <c r="E62" t="s">
        <v>604</v>
      </c>
    </row>
    <row r="63" spans="1:5" x14ac:dyDescent="0.25">
      <c r="A63" t="s">
        <v>579</v>
      </c>
      <c r="B63" t="s">
        <v>433</v>
      </c>
      <c r="C63" t="s">
        <v>539</v>
      </c>
      <c r="D63">
        <v>1</v>
      </c>
      <c r="E63" t="s">
        <v>604</v>
      </c>
    </row>
    <row r="64" spans="1:5" x14ac:dyDescent="0.25">
      <c r="A64" t="s">
        <v>579</v>
      </c>
      <c r="B64" t="s">
        <v>429</v>
      </c>
      <c r="C64" t="s">
        <v>580</v>
      </c>
      <c r="D64">
        <v>1</v>
      </c>
      <c r="E64" t="s">
        <v>604</v>
      </c>
    </row>
    <row r="65" spans="1:5" x14ac:dyDescent="0.25">
      <c r="A65" t="s">
        <v>579</v>
      </c>
      <c r="B65" t="s">
        <v>430</v>
      </c>
      <c r="C65" t="s">
        <v>581</v>
      </c>
      <c r="D65">
        <v>1</v>
      </c>
      <c r="E65" t="s">
        <v>604</v>
      </c>
    </row>
    <row r="66" spans="1:5" x14ac:dyDescent="0.25">
      <c r="A66" t="s">
        <v>579</v>
      </c>
      <c r="B66" t="s">
        <v>428</v>
      </c>
      <c r="C66" t="s">
        <v>543</v>
      </c>
      <c r="D66">
        <v>1</v>
      </c>
      <c r="E66" t="s">
        <v>604</v>
      </c>
    </row>
    <row r="67" spans="1:5" x14ac:dyDescent="0.25">
      <c r="A67" t="s">
        <v>579</v>
      </c>
      <c r="B67" t="s">
        <v>457</v>
      </c>
      <c r="C67" t="s">
        <v>544</v>
      </c>
      <c r="D67">
        <v>1</v>
      </c>
      <c r="E67" t="s">
        <v>604</v>
      </c>
    </row>
    <row r="68" spans="1:5" x14ac:dyDescent="0.25">
      <c r="A68" t="s">
        <v>579</v>
      </c>
      <c r="B68" t="s">
        <v>545</v>
      </c>
      <c r="C68" t="s">
        <v>546</v>
      </c>
      <c r="D68">
        <v>1</v>
      </c>
    </row>
    <row r="69" spans="1:5" x14ac:dyDescent="0.25">
      <c r="A69" t="s">
        <v>579</v>
      </c>
      <c r="B69" t="s">
        <v>418</v>
      </c>
      <c r="C69" t="s">
        <v>582</v>
      </c>
      <c r="D69">
        <v>1</v>
      </c>
      <c r="E69" t="s">
        <v>604</v>
      </c>
    </row>
    <row r="70" spans="1:5" x14ac:dyDescent="0.25">
      <c r="A70" t="s">
        <v>579</v>
      </c>
      <c r="B70" t="s">
        <v>431</v>
      </c>
      <c r="C70" t="s">
        <v>583</v>
      </c>
      <c r="D70">
        <v>1</v>
      </c>
      <c r="E70" t="s">
        <v>604</v>
      </c>
    </row>
    <row r="71" spans="1:5" x14ac:dyDescent="0.25">
      <c r="A71" t="s">
        <v>579</v>
      </c>
      <c r="B71" t="s">
        <v>422</v>
      </c>
      <c r="C71" t="s">
        <v>584</v>
      </c>
      <c r="D71">
        <v>2</v>
      </c>
      <c r="E71" t="s">
        <v>605</v>
      </c>
    </row>
    <row r="72" spans="1:5" x14ac:dyDescent="0.25">
      <c r="A72" t="s">
        <v>579</v>
      </c>
      <c r="B72" t="s">
        <v>423</v>
      </c>
      <c r="C72" t="s">
        <v>585</v>
      </c>
      <c r="D72">
        <v>2</v>
      </c>
      <c r="E72" t="s">
        <v>605</v>
      </c>
    </row>
    <row r="73" spans="1:5" x14ac:dyDescent="0.25">
      <c r="A73" t="s">
        <v>579</v>
      </c>
      <c r="B73" t="s">
        <v>424</v>
      </c>
      <c r="C73" t="s">
        <v>528</v>
      </c>
      <c r="D73">
        <v>1</v>
      </c>
      <c r="E73" t="s">
        <v>607</v>
      </c>
    </row>
    <row r="74" spans="1:5" x14ac:dyDescent="0.25">
      <c r="A74" t="s">
        <v>579</v>
      </c>
      <c r="B74" t="s">
        <v>425</v>
      </c>
      <c r="C74" t="s">
        <v>528</v>
      </c>
      <c r="D74">
        <v>1</v>
      </c>
      <c r="E74" t="s">
        <v>607</v>
      </c>
    </row>
    <row r="75" spans="1:5" x14ac:dyDescent="0.25">
      <c r="A75" t="s">
        <v>579</v>
      </c>
      <c r="B75" t="s">
        <v>436</v>
      </c>
      <c r="C75" t="s">
        <v>586</v>
      </c>
      <c r="D75">
        <v>1</v>
      </c>
      <c r="E75" t="s">
        <v>604</v>
      </c>
    </row>
    <row r="76" spans="1:5" x14ac:dyDescent="0.25">
      <c r="A76" t="s">
        <v>579</v>
      </c>
      <c r="B76" t="s">
        <v>416</v>
      </c>
      <c r="C76" t="s">
        <v>529</v>
      </c>
      <c r="D76">
        <v>1</v>
      </c>
      <c r="E76" t="s">
        <v>604</v>
      </c>
    </row>
    <row r="77" spans="1:5" x14ac:dyDescent="0.25">
      <c r="A77" t="s">
        <v>579</v>
      </c>
      <c r="B77" t="s">
        <v>432</v>
      </c>
      <c r="C77" t="s">
        <v>523</v>
      </c>
      <c r="D77">
        <v>1</v>
      </c>
      <c r="E77" t="s">
        <v>604</v>
      </c>
    </row>
    <row r="78" spans="1:5" x14ac:dyDescent="0.25">
      <c r="A78" t="s">
        <v>579</v>
      </c>
      <c r="B78" t="s">
        <v>437</v>
      </c>
      <c r="C78" t="s">
        <v>522</v>
      </c>
      <c r="D78">
        <v>1</v>
      </c>
      <c r="E78" t="s">
        <v>604</v>
      </c>
    </row>
    <row r="79" spans="1:5" x14ac:dyDescent="0.25">
      <c r="A79" t="s">
        <v>579</v>
      </c>
      <c r="B79" t="s">
        <v>435</v>
      </c>
      <c r="C79" t="s">
        <v>554</v>
      </c>
      <c r="D79">
        <v>1</v>
      </c>
      <c r="E79" t="s">
        <v>604</v>
      </c>
    </row>
    <row r="80" spans="1:5" x14ac:dyDescent="0.25">
      <c r="A80" t="s">
        <v>579</v>
      </c>
      <c r="B80" t="s">
        <v>434</v>
      </c>
      <c r="C80" t="s">
        <v>528</v>
      </c>
      <c r="D80">
        <v>1</v>
      </c>
      <c r="E80" t="s">
        <v>607</v>
      </c>
    </row>
    <row r="81" spans="1:5" x14ac:dyDescent="0.25">
      <c r="A81" t="s">
        <v>587</v>
      </c>
      <c r="B81" t="s">
        <v>421</v>
      </c>
      <c r="C81" t="s">
        <v>525</v>
      </c>
      <c r="D81">
        <v>1</v>
      </c>
      <c r="E81" t="s">
        <v>607</v>
      </c>
    </row>
    <row r="82" spans="1:5" x14ac:dyDescent="0.25">
      <c r="A82" t="s">
        <v>587</v>
      </c>
      <c r="B82" t="s">
        <v>426</v>
      </c>
      <c r="C82" t="s">
        <v>526</v>
      </c>
      <c r="D82">
        <v>1</v>
      </c>
      <c r="E82" t="s">
        <v>607</v>
      </c>
    </row>
    <row r="83" spans="1:5" x14ac:dyDescent="0.25">
      <c r="A83" t="s">
        <v>587</v>
      </c>
      <c r="B83" t="s">
        <v>417</v>
      </c>
      <c r="C83" t="s">
        <v>524</v>
      </c>
      <c r="D83">
        <v>1</v>
      </c>
      <c r="E83" t="s">
        <v>607</v>
      </c>
    </row>
    <row r="84" spans="1:5" x14ac:dyDescent="0.25">
      <c r="A84" t="s">
        <v>587</v>
      </c>
      <c r="B84" t="s">
        <v>458</v>
      </c>
      <c r="C84" t="s">
        <v>527</v>
      </c>
      <c r="D84">
        <v>1</v>
      </c>
      <c r="E84" t="s">
        <v>607</v>
      </c>
    </row>
    <row r="85" spans="1:5" x14ac:dyDescent="0.25">
      <c r="A85" t="s">
        <v>587</v>
      </c>
      <c r="B85" t="s">
        <v>416</v>
      </c>
      <c r="C85" t="s">
        <v>538</v>
      </c>
      <c r="D85">
        <v>2</v>
      </c>
      <c r="E85" t="s">
        <v>607</v>
      </c>
    </row>
    <row r="86" spans="1:5" x14ac:dyDescent="0.25">
      <c r="A86" t="s">
        <v>587</v>
      </c>
      <c r="B86" t="s">
        <v>414</v>
      </c>
      <c r="C86" t="s">
        <v>588</v>
      </c>
      <c r="D86">
        <v>3</v>
      </c>
      <c r="E86" t="s">
        <v>607</v>
      </c>
    </row>
    <row r="87" spans="1:5" x14ac:dyDescent="0.25">
      <c r="A87" t="s">
        <v>587</v>
      </c>
      <c r="B87" t="s">
        <v>432</v>
      </c>
      <c r="C87" t="s">
        <v>531</v>
      </c>
      <c r="D87">
        <v>1</v>
      </c>
      <c r="E87" t="s">
        <v>607</v>
      </c>
    </row>
    <row r="88" spans="1:5" x14ac:dyDescent="0.25">
      <c r="A88" t="s">
        <v>587</v>
      </c>
      <c r="B88" t="s">
        <v>419</v>
      </c>
      <c r="C88" t="s">
        <v>531</v>
      </c>
      <c r="D88">
        <v>1</v>
      </c>
      <c r="E88" t="s">
        <v>18</v>
      </c>
    </row>
    <row r="89" spans="1:5" x14ac:dyDescent="0.25">
      <c r="A89" t="s">
        <v>587</v>
      </c>
      <c r="B89" t="s">
        <v>532</v>
      </c>
      <c r="C89" t="s">
        <v>533</v>
      </c>
      <c r="D89">
        <v>1</v>
      </c>
      <c r="E89" t="s">
        <v>18</v>
      </c>
    </row>
    <row r="90" spans="1:5" x14ac:dyDescent="0.25">
      <c r="A90" t="s">
        <v>587</v>
      </c>
      <c r="B90" t="s">
        <v>429</v>
      </c>
      <c r="C90" t="s">
        <v>531</v>
      </c>
      <c r="D90">
        <v>1</v>
      </c>
      <c r="E90" t="s">
        <v>607</v>
      </c>
    </row>
    <row r="91" spans="1:5" x14ac:dyDescent="0.25">
      <c r="A91" t="s">
        <v>587</v>
      </c>
      <c r="B91" t="s">
        <v>430</v>
      </c>
      <c r="C91" t="s">
        <v>531</v>
      </c>
      <c r="D91">
        <v>1</v>
      </c>
      <c r="E91" t="s">
        <v>607</v>
      </c>
    </row>
    <row r="92" spans="1:5" x14ac:dyDescent="0.25">
      <c r="A92" t="s">
        <v>587</v>
      </c>
      <c r="B92" t="s">
        <v>418</v>
      </c>
      <c r="C92" t="s">
        <v>534</v>
      </c>
      <c r="D92">
        <v>2</v>
      </c>
      <c r="E92" t="s">
        <v>607</v>
      </c>
    </row>
    <row r="93" spans="1:5" x14ac:dyDescent="0.25">
      <c r="A93" t="s">
        <v>587</v>
      </c>
      <c r="B93" t="s">
        <v>422</v>
      </c>
      <c r="C93" t="s">
        <v>536</v>
      </c>
      <c r="D93">
        <v>1</v>
      </c>
      <c r="E93" t="s">
        <v>607</v>
      </c>
    </row>
    <row r="94" spans="1:5" x14ac:dyDescent="0.25">
      <c r="A94" t="s">
        <v>587</v>
      </c>
      <c r="B94" t="s">
        <v>424</v>
      </c>
      <c r="C94" t="s">
        <v>535</v>
      </c>
      <c r="D94">
        <v>1</v>
      </c>
      <c r="E94" t="s">
        <v>607</v>
      </c>
    </row>
    <row r="95" spans="1:5" x14ac:dyDescent="0.25">
      <c r="A95" t="s">
        <v>587</v>
      </c>
      <c r="B95" t="s">
        <v>423</v>
      </c>
      <c r="C95" t="s">
        <v>531</v>
      </c>
      <c r="D95">
        <v>1</v>
      </c>
      <c r="E95" t="s">
        <v>607</v>
      </c>
    </row>
    <row r="96" spans="1:5" x14ac:dyDescent="0.25">
      <c r="A96" t="s">
        <v>587</v>
      </c>
      <c r="B96" t="s">
        <v>436</v>
      </c>
      <c r="C96" t="s">
        <v>531</v>
      </c>
      <c r="D96">
        <v>1</v>
      </c>
      <c r="E96" t="s">
        <v>607</v>
      </c>
    </row>
    <row r="97" spans="1:5" x14ac:dyDescent="0.25">
      <c r="A97" t="s">
        <v>587</v>
      </c>
      <c r="B97" t="s">
        <v>431</v>
      </c>
      <c r="C97" t="s">
        <v>531</v>
      </c>
      <c r="D97">
        <v>1</v>
      </c>
      <c r="E97" t="s">
        <v>607</v>
      </c>
    </row>
  </sheetData>
  <autoFilter ref="A1:D97" xr:uid="{A96D72F0-6CA4-4122-87D3-D15586686ACB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8850FA8-0745-4E4F-B94F-157AD47F6658}">
          <x14:formula1>
            <xm:f>'Homology types'!$A$2:$A$8</xm:f>
          </x14:formula1>
          <xm:sqref>E1:E1048576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workbookViewId="0">
      <selection activeCell="H16" sqref="H16"/>
    </sheetView>
  </sheetViews>
  <sheetFormatPr defaultColWidth="11" defaultRowHeight="15.75" x14ac:dyDescent="0.25"/>
  <cols>
    <col min="1" max="1" width="13.625" customWidth="1"/>
    <col min="2" max="2" width="25.5" style="19" customWidth="1"/>
    <col min="3" max="3" width="21.125" customWidth="1"/>
    <col min="5" max="5" width="19.75" customWidth="1"/>
  </cols>
  <sheetData>
    <row r="1" spans="1:5" s="20" customFormat="1" x14ac:dyDescent="0.25">
      <c r="A1" s="20" t="s">
        <v>411</v>
      </c>
      <c r="B1" s="46" t="s">
        <v>413</v>
      </c>
      <c r="C1" s="46" t="s">
        <v>412</v>
      </c>
      <c r="D1" s="46" t="s">
        <v>415</v>
      </c>
      <c r="E1" s="46" t="s">
        <v>626</v>
      </c>
    </row>
    <row r="2" spans="1:5" x14ac:dyDescent="0.25">
      <c r="A2" t="s">
        <v>379</v>
      </c>
      <c r="B2" s="59" t="s">
        <v>378</v>
      </c>
      <c r="C2" s="49" t="s">
        <v>131</v>
      </c>
      <c r="D2" s="49" t="s">
        <v>457</v>
      </c>
      <c r="E2" s="60" t="s">
        <v>447</v>
      </c>
    </row>
    <row r="3" spans="1:5" x14ac:dyDescent="0.25">
      <c r="A3" t="s">
        <v>385</v>
      </c>
      <c r="B3" s="59" t="s">
        <v>384</v>
      </c>
      <c r="C3" s="49" t="s">
        <v>17</v>
      </c>
      <c r="D3" s="49" t="s">
        <v>419</v>
      </c>
      <c r="E3" s="60" t="s">
        <v>447</v>
      </c>
    </row>
    <row r="4" spans="1:5" x14ac:dyDescent="0.25">
      <c r="A4" t="s">
        <v>387</v>
      </c>
      <c r="B4" s="59" t="s">
        <v>386</v>
      </c>
      <c r="C4" s="49" t="s">
        <v>213</v>
      </c>
      <c r="D4" s="49" t="s">
        <v>427</v>
      </c>
      <c r="E4" s="60" t="s">
        <v>447</v>
      </c>
    </row>
    <row r="5" spans="1:5" x14ac:dyDescent="0.25">
      <c r="A5" t="s">
        <v>383</v>
      </c>
      <c r="B5" s="59" t="s">
        <v>382</v>
      </c>
      <c r="C5" s="49" t="s">
        <v>262</v>
      </c>
      <c r="D5" s="49" t="s">
        <v>429</v>
      </c>
      <c r="E5" s="60" t="s">
        <v>447</v>
      </c>
    </row>
    <row r="6" spans="1:5" x14ac:dyDescent="0.25">
      <c r="A6" t="s">
        <v>381</v>
      </c>
      <c r="B6" s="59" t="s">
        <v>380</v>
      </c>
      <c r="C6" s="49" t="s">
        <v>298</v>
      </c>
      <c r="D6" s="49" t="s">
        <v>430</v>
      </c>
      <c r="E6" s="60" t="s">
        <v>447</v>
      </c>
    </row>
    <row r="7" spans="1:5" x14ac:dyDescent="0.25">
      <c r="A7" t="s">
        <v>377</v>
      </c>
      <c r="B7" s="59" t="s">
        <v>376</v>
      </c>
      <c r="C7" s="49" t="s">
        <v>238</v>
      </c>
      <c r="D7" s="49" t="s">
        <v>433</v>
      </c>
      <c r="E7" s="60" t="s">
        <v>447</v>
      </c>
    </row>
    <row r="8" spans="1:5" x14ac:dyDescent="0.25">
      <c r="A8" t="s">
        <v>375</v>
      </c>
      <c r="B8" s="59" t="s">
        <v>374</v>
      </c>
      <c r="C8" s="49" t="s">
        <v>69</v>
      </c>
      <c r="D8" s="49" t="s">
        <v>414</v>
      </c>
      <c r="E8" s="61" t="s">
        <v>448</v>
      </c>
    </row>
    <row r="9" spans="1:5" x14ac:dyDescent="0.25">
      <c r="B9" s="59" t="s">
        <v>627</v>
      </c>
      <c r="C9" s="49"/>
      <c r="D9" s="49" t="s">
        <v>439</v>
      </c>
      <c r="E9" s="61" t="s">
        <v>448</v>
      </c>
    </row>
    <row r="10" spans="1:5" x14ac:dyDescent="0.25">
      <c r="A10" t="s">
        <v>373</v>
      </c>
      <c r="B10" s="59" t="s">
        <v>372</v>
      </c>
      <c r="C10" s="49" t="s">
        <v>108</v>
      </c>
      <c r="D10" s="49" t="s">
        <v>416</v>
      </c>
      <c r="E10" s="61" t="s">
        <v>448</v>
      </c>
    </row>
    <row r="11" spans="1:5" x14ac:dyDescent="0.25">
      <c r="A11" t="s">
        <v>371</v>
      </c>
      <c r="B11" s="59" t="s">
        <v>370</v>
      </c>
      <c r="C11" s="49" t="s">
        <v>98</v>
      </c>
      <c r="D11" s="49" t="s">
        <v>444</v>
      </c>
      <c r="E11" s="61" t="s">
        <v>448</v>
      </c>
    </row>
    <row r="12" spans="1:5" x14ac:dyDescent="0.25">
      <c r="B12" s="59" t="s">
        <v>628</v>
      </c>
      <c r="C12" s="49"/>
      <c r="D12" s="49" t="s">
        <v>441</v>
      </c>
      <c r="E12" s="61" t="s">
        <v>448</v>
      </c>
    </row>
    <row r="13" spans="1:5" x14ac:dyDescent="0.25">
      <c r="A13" t="s">
        <v>369</v>
      </c>
      <c r="B13" s="59" t="s">
        <v>368</v>
      </c>
      <c r="C13" s="49" t="s">
        <v>334</v>
      </c>
      <c r="D13" s="49" t="s">
        <v>458</v>
      </c>
      <c r="E13" s="61" t="s">
        <v>448</v>
      </c>
    </row>
    <row r="14" spans="1:5" x14ac:dyDescent="0.25">
      <c r="A14" t="s">
        <v>410</v>
      </c>
      <c r="B14" s="59" t="s">
        <v>409</v>
      </c>
      <c r="C14" s="49" t="s">
        <v>124</v>
      </c>
      <c r="D14" s="49" t="s">
        <v>418</v>
      </c>
      <c r="E14" s="62" t="s">
        <v>451</v>
      </c>
    </row>
    <row r="15" spans="1:5" x14ac:dyDescent="0.25">
      <c r="A15" t="s">
        <v>394</v>
      </c>
      <c r="B15" s="59" t="s">
        <v>450</v>
      </c>
      <c r="C15" s="49" t="s">
        <v>78</v>
      </c>
      <c r="D15" s="49" t="s">
        <v>459</v>
      </c>
      <c r="E15" s="62" t="s">
        <v>451</v>
      </c>
    </row>
    <row r="16" spans="1:5" x14ac:dyDescent="0.25">
      <c r="A16" t="s">
        <v>398</v>
      </c>
      <c r="B16" s="59" t="s">
        <v>397</v>
      </c>
      <c r="C16" s="49" t="s">
        <v>141</v>
      </c>
      <c r="D16" s="49" t="s">
        <v>422</v>
      </c>
      <c r="E16" s="62" t="s">
        <v>451</v>
      </c>
    </row>
    <row r="17" spans="1:5" x14ac:dyDescent="0.25">
      <c r="A17" t="s">
        <v>396</v>
      </c>
      <c r="B17" s="59" t="s">
        <v>395</v>
      </c>
      <c r="C17" s="49" t="s">
        <v>161</v>
      </c>
      <c r="D17" s="49" t="s">
        <v>423</v>
      </c>
      <c r="E17" s="62" t="s">
        <v>451</v>
      </c>
    </row>
    <row r="18" spans="1:5" x14ac:dyDescent="0.25">
      <c r="A18" t="s">
        <v>400</v>
      </c>
      <c r="B18" s="59" t="s">
        <v>399</v>
      </c>
      <c r="C18" s="49" t="s">
        <v>200</v>
      </c>
      <c r="D18" s="49" t="s">
        <v>424</v>
      </c>
      <c r="E18" s="62" t="s">
        <v>451</v>
      </c>
    </row>
    <row r="19" spans="1:5" x14ac:dyDescent="0.25">
      <c r="A19" t="s">
        <v>406</v>
      </c>
      <c r="B19" s="59" t="s">
        <v>405</v>
      </c>
      <c r="C19" s="49" t="s">
        <v>151</v>
      </c>
      <c r="D19" s="49" t="s">
        <v>425</v>
      </c>
      <c r="E19" s="62" t="s">
        <v>451</v>
      </c>
    </row>
    <row r="20" spans="1:5" x14ac:dyDescent="0.25">
      <c r="A20" t="s">
        <v>402</v>
      </c>
      <c r="B20" s="59" t="s">
        <v>401</v>
      </c>
      <c r="C20" s="49" t="s">
        <v>242</v>
      </c>
      <c r="D20" s="49" t="s">
        <v>431</v>
      </c>
      <c r="E20" s="62" t="s">
        <v>451</v>
      </c>
    </row>
    <row r="21" spans="1:5" x14ac:dyDescent="0.25">
      <c r="A21" t="s">
        <v>393</v>
      </c>
      <c r="B21" s="59" t="s">
        <v>392</v>
      </c>
      <c r="C21" s="49" t="s">
        <v>285</v>
      </c>
      <c r="D21" s="49" t="s">
        <v>432</v>
      </c>
      <c r="E21" s="62" t="s">
        <v>451</v>
      </c>
    </row>
    <row r="22" spans="1:5" x14ac:dyDescent="0.25">
      <c r="A22" t="s">
        <v>389</v>
      </c>
      <c r="B22" s="59" t="s">
        <v>388</v>
      </c>
      <c r="C22" s="49" t="s">
        <v>311</v>
      </c>
      <c r="D22" s="49" t="s">
        <v>434</v>
      </c>
      <c r="E22" s="62" t="s">
        <v>451</v>
      </c>
    </row>
    <row r="23" spans="1:5" x14ac:dyDescent="0.25">
      <c r="A23" t="s">
        <v>391</v>
      </c>
      <c r="B23" s="59" t="s">
        <v>390</v>
      </c>
      <c r="C23" s="49" t="s">
        <v>324</v>
      </c>
      <c r="D23" s="49" t="s">
        <v>435</v>
      </c>
      <c r="E23" s="62" t="s">
        <v>451</v>
      </c>
    </row>
    <row r="24" spans="1:5" x14ac:dyDescent="0.25">
      <c r="A24" t="s">
        <v>404</v>
      </c>
      <c r="B24" s="59" t="s">
        <v>403</v>
      </c>
      <c r="C24" s="49" t="s">
        <v>341</v>
      </c>
      <c r="D24" s="49" t="s">
        <v>436</v>
      </c>
      <c r="E24" s="62" t="s">
        <v>451</v>
      </c>
    </row>
    <row r="25" spans="1:5" x14ac:dyDescent="0.25">
      <c r="B25" s="59" t="s">
        <v>629</v>
      </c>
      <c r="C25" s="49"/>
      <c r="D25" s="49" t="s">
        <v>437</v>
      </c>
      <c r="E25" s="62" t="s">
        <v>451</v>
      </c>
    </row>
    <row r="26" spans="1:5" x14ac:dyDescent="0.25">
      <c r="A26" t="s">
        <v>408</v>
      </c>
      <c r="B26" s="59" t="s">
        <v>630</v>
      </c>
      <c r="C26" s="49" t="s">
        <v>85</v>
      </c>
      <c r="D26" s="49"/>
      <c r="E26" s="62" t="s">
        <v>452</v>
      </c>
    </row>
    <row r="27" spans="1:5" x14ac:dyDescent="0.25">
      <c r="A27" t="s">
        <v>367</v>
      </c>
      <c r="B27" s="59" t="s">
        <v>366</v>
      </c>
      <c r="C27" s="49" t="s">
        <v>356</v>
      </c>
      <c r="D27" s="49" t="s">
        <v>417</v>
      </c>
      <c r="E27" s="63" t="s">
        <v>449</v>
      </c>
    </row>
    <row r="28" spans="1:5" x14ac:dyDescent="0.25">
      <c r="B28" s="59" t="s">
        <v>631</v>
      </c>
      <c r="C28" s="49"/>
      <c r="D28" s="49" t="s">
        <v>421</v>
      </c>
      <c r="E28" s="63" t="s">
        <v>449</v>
      </c>
    </row>
    <row r="29" spans="1:5" x14ac:dyDescent="0.25">
      <c r="A29" t="s">
        <v>365</v>
      </c>
      <c r="B29" s="59" t="s">
        <v>364</v>
      </c>
      <c r="C29" s="49" t="s">
        <v>190</v>
      </c>
      <c r="D29" s="49" t="s">
        <v>426</v>
      </c>
      <c r="E29" s="63" t="s">
        <v>449</v>
      </c>
    </row>
    <row r="30" spans="1:5" x14ac:dyDescent="0.25">
      <c r="A30" t="s">
        <v>359</v>
      </c>
      <c r="B30" s="64" t="s">
        <v>358</v>
      </c>
      <c r="C30" s="49" t="s">
        <v>223</v>
      </c>
      <c r="D30" s="49" t="s">
        <v>428</v>
      </c>
      <c r="E30" s="63" t="s">
        <v>449</v>
      </c>
    </row>
    <row r="31" spans="1:5" x14ac:dyDescent="0.25">
      <c r="A31" t="s">
        <v>363</v>
      </c>
      <c r="B31" s="59" t="s">
        <v>632</v>
      </c>
      <c r="C31" s="49" t="s">
        <v>255</v>
      </c>
      <c r="D31" s="49"/>
      <c r="E31" s="63" t="s">
        <v>449</v>
      </c>
    </row>
    <row r="32" spans="1:5" x14ac:dyDescent="0.25">
      <c r="A32" t="s">
        <v>361</v>
      </c>
      <c r="B32" s="59" t="s">
        <v>633</v>
      </c>
      <c r="C32" s="49" t="s">
        <v>269</v>
      </c>
      <c r="D32" s="49"/>
      <c r="E32" s="63" t="s">
        <v>449</v>
      </c>
    </row>
  </sheetData>
  <autoFilter ref="A1:E32" xr:uid="{00000000-0001-0000-0100-000000000000}">
    <sortState xmlns:xlrd2="http://schemas.microsoft.com/office/spreadsheetml/2017/richdata2" ref="A2:E32">
      <sortCondition ref="E1:E32"/>
    </sortState>
  </autoFilter>
  <sortState xmlns:xlrd2="http://schemas.microsoft.com/office/spreadsheetml/2017/richdata2" ref="A2:B26">
    <sortCondition ref="A1:A26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9DBDA-981D-4B3F-9F49-3D97952E7201}">
  <dimension ref="A1:A8"/>
  <sheetViews>
    <sheetView workbookViewId="0">
      <selection activeCell="G17" sqref="G17"/>
    </sheetView>
  </sheetViews>
  <sheetFormatPr defaultRowHeight="15.75" x14ac:dyDescent="0.25"/>
  <cols>
    <col min="1" max="1" width="22.375" customWidth="1"/>
  </cols>
  <sheetData>
    <row r="1" spans="1:1" x14ac:dyDescent="0.25">
      <c r="A1" t="s">
        <v>566</v>
      </c>
    </row>
    <row r="2" spans="1:1" x14ac:dyDescent="0.25">
      <c r="A2" t="s">
        <v>604</v>
      </c>
    </row>
    <row r="3" spans="1:1" x14ac:dyDescent="0.25">
      <c r="A3" t="s">
        <v>605</v>
      </c>
    </row>
    <row r="4" spans="1:1" x14ac:dyDescent="0.25">
      <c r="A4" t="s">
        <v>606</v>
      </c>
    </row>
    <row r="5" spans="1:1" x14ac:dyDescent="0.25">
      <c r="A5" t="s">
        <v>607</v>
      </c>
    </row>
    <row r="6" spans="1:1" x14ac:dyDescent="0.25">
      <c r="A6" t="s">
        <v>608</v>
      </c>
    </row>
    <row r="7" spans="1:1" x14ac:dyDescent="0.25">
      <c r="A7" t="s">
        <v>18</v>
      </c>
    </row>
    <row r="8" spans="1:1" x14ac:dyDescent="0.25">
      <c r="A8" t="s">
        <v>561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744D-224D-4543-A645-44BC4B36AD74}">
  <dimension ref="A1:A4"/>
  <sheetViews>
    <sheetView workbookViewId="0">
      <selection activeCell="A5" sqref="A5"/>
    </sheetView>
  </sheetViews>
  <sheetFormatPr defaultRowHeight="15.75" x14ac:dyDescent="0.25"/>
  <cols>
    <col min="1" max="1" width="13.375" customWidth="1"/>
  </cols>
  <sheetData>
    <row r="1" spans="1:1" x14ac:dyDescent="0.25">
      <c r="A1" t="s">
        <v>599</v>
      </c>
    </row>
    <row r="2" spans="1:1" x14ac:dyDescent="0.25">
      <c r="A2" t="s">
        <v>600</v>
      </c>
    </row>
    <row r="3" spans="1:1" x14ac:dyDescent="0.25">
      <c r="A3" t="s">
        <v>601</v>
      </c>
    </row>
    <row r="4" spans="1:1" x14ac:dyDescent="0.25">
      <c r="A4" t="s">
        <v>602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44A2-71B5-454E-88C0-B74379F61710}">
  <dimension ref="A1:E5"/>
  <sheetViews>
    <sheetView workbookViewId="0">
      <selection sqref="A1:E5"/>
    </sheetView>
  </sheetViews>
  <sheetFormatPr defaultRowHeight="15.75" x14ac:dyDescent="0.25"/>
  <cols>
    <col min="2" max="2" width="11.625" customWidth="1"/>
    <col min="3" max="3" width="11.375" customWidth="1"/>
    <col min="4" max="4" width="10.25" customWidth="1"/>
    <col min="5" max="5" width="12.625" customWidth="1"/>
  </cols>
  <sheetData>
    <row r="1" spans="1:5" s="67" customFormat="1" ht="69" customHeight="1" x14ac:dyDescent="0.25">
      <c r="A1" s="74" t="s">
        <v>635</v>
      </c>
      <c r="B1" s="74" t="s">
        <v>636</v>
      </c>
      <c r="C1" s="74" t="s">
        <v>637</v>
      </c>
      <c r="D1" s="74" t="s">
        <v>638</v>
      </c>
      <c r="E1" s="74" t="s">
        <v>639</v>
      </c>
    </row>
    <row r="2" spans="1:5" x14ac:dyDescent="0.25">
      <c r="A2" s="49" t="s">
        <v>38</v>
      </c>
      <c r="B2" s="49">
        <f>COUNTIF(ASCL5!G:G,"&lt;2")</f>
        <v>14</v>
      </c>
      <c r="C2" s="49">
        <f>COUNTIF(ASCL5!G:G,"3")</f>
        <v>2</v>
      </c>
      <c r="D2" s="49">
        <f>COUNTIF(ASCL5!G:G,"2")</f>
        <v>10</v>
      </c>
      <c r="E2" s="49">
        <f>COUNTA(ASCL5!G:G)-1</f>
        <v>26</v>
      </c>
    </row>
    <row r="3" spans="1:5" x14ac:dyDescent="0.25">
      <c r="A3" s="49" t="s">
        <v>53</v>
      </c>
      <c r="B3" s="49">
        <f>COUNTIF(ERFL!G:G,"&lt;2")</f>
        <v>13</v>
      </c>
      <c r="C3" s="49">
        <f>COUNTIF(ERFL!G:G,"3")</f>
        <v>8</v>
      </c>
      <c r="D3" s="49">
        <f>COUNTIF(ERFL!G:G,"2")</f>
        <v>5</v>
      </c>
      <c r="E3" s="49">
        <f>COUNTA(ERFL!G:G)-1</f>
        <v>26</v>
      </c>
    </row>
    <row r="4" spans="1:5" x14ac:dyDescent="0.25">
      <c r="A4" s="49" t="s">
        <v>13</v>
      </c>
      <c r="B4" s="49">
        <f>COUNTIF(FOXL3!G:G,"&lt;2")</f>
        <v>10</v>
      </c>
      <c r="C4" s="49">
        <f>COUNTIF(FOXL3!G:G,"3")</f>
        <v>6</v>
      </c>
      <c r="D4" s="49">
        <f>COUNTIF(FOXL3!G:G,"2")</f>
        <v>6</v>
      </c>
      <c r="E4" s="49">
        <f>COUNTA(FOXL3!G:G)-1</f>
        <v>22</v>
      </c>
    </row>
    <row r="5" spans="1:5" x14ac:dyDescent="0.25">
      <c r="A5" s="49" t="s">
        <v>32</v>
      </c>
      <c r="B5" s="49">
        <f>COUNTIF(NFILZ!G:G,"&lt;2")</f>
        <v>1</v>
      </c>
      <c r="C5" s="49">
        <f>COUNTIF(NFILZ!G:G,"3")</f>
        <v>2</v>
      </c>
      <c r="D5" s="49">
        <f>COUNTIF(NFILZ!G:G,"2")</f>
        <v>7</v>
      </c>
      <c r="E5" s="49">
        <f>COUNTA(NFILZ!G:G)-1</f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ensemble orthologs data</vt:lpstr>
      <vt:lpstr>Ensembl sorted</vt:lpstr>
      <vt:lpstr>orthologs</vt:lpstr>
      <vt:lpstr>All Orthologs</vt:lpstr>
      <vt:lpstr>Duplication</vt:lpstr>
      <vt:lpstr>Species names</vt:lpstr>
      <vt:lpstr>Homology types</vt:lpstr>
      <vt:lpstr>Sequence type</vt:lpstr>
      <vt:lpstr>Number of orthologs</vt:lpstr>
      <vt:lpstr>ASCL5</vt:lpstr>
      <vt:lpstr>ERFL</vt:lpstr>
      <vt:lpstr>FOXL3</vt:lpstr>
      <vt:lpstr>NFILZ</vt:lpstr>
      <vt:lpstr>HSFX3</vt:lpstr>
      <vt:lpstr>HSFX3&amp;HSFX4</vt:lpstr>
      <vt:lpstr>HSFX3&amp;HSFX4 temp</vt:lpstr>
      <vt:lpstr>novel ZNF</vt:lpstr>
      <vt:lpstr>novel</vt:lpstr>
      <vt:lpstr>'Homology types'!ht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Katherina Dieser</cp:lastModifiedBy>
  <dcterms:created xsi:type="dcterms:W3CDTF">2022-06-09T08:15:44Z</dcterms:created>
  <dcterms:modified xsi:type="dcterms:W3CDTF">2022-08-30T14:08:45Z</dcterms:modified>
</cp:coreProperties>
</file>