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 activeTab="1"/>
  </bookViews>
  <sheets>
    <sheet name="QSOs" sheetId="1" r:id="rId1"/>
    <sheet name="SDSS mag2flux" sheetId="3" r:id="rId2"/>
  </sheets>
  <calcPr calcId="144525"/>
</workbook>
</file>

<file path=xl/calcChain.xml><?xml version="1.0" encoding="utf-8"?>
<calcChain xmlns="http://schemas.openxmlformats.org/spreadsheetml/2006/main">
  <c r="I46" i="3" l="1"/>
  <c r="G45" i="3"/>
  <c r="G46" i="3"/>
  <c r="G47" i="3"/>
  <c r="G48" i="3"/>
  <c r="G44" i="3"/>
  <c r="G26" i="3"/>
  <c r="I28" i="3"/>
  <c r="I37" i="3"/>
  <c r="I34" i="3"/>
  <c r="I31" i="3"/>
  <c r="H46" i="3"/>
  <c r="F48" i="3"/>
  <c r="F45" i="3"/>
  <c r="F46" i="3"/>
  <c r="F47" i="3"/>
  <c r="F44" i="3"/>
  <c r="H37" i="3" l="1"/>
  <c r="H34" i="3"/>
  <c r="H31" i="3"/>
  <c r="H28" i="3"/>
  <c r="J27" i="3"/>
  <c r="J28" i="3"/>
  <c r="J29" i="3"/>
  <c r="J30" i="3"/>
  <c r="J31" i="3"/>
  <c r="J32" i="3"/>
  <c r="J33" i="3"/>
  <c r="J34" i="3"/>
  <c r="J35" i="3"/>
  <c r="J36" i="3"/>
  <c r="J37" i="3"/>
  <c r="J26" i="3"/>
  <c r="G24" i="3"/>
  <c r="G27" i="3"/>
  <c r="G28" i="3"/>
  <c r="G29" i="3"/>
  <c r="G30" i="3"/>
  <c r="G31" i="3"/>
  <c r="G32" i="3"/>
  <c r="G33" i="3"/>
  <c r="G34" i="3"/>
  <c r="G35" i="3"/>
  <c r="G36" i="3"/>
  <c r="G37" i="3"/>
  <c r="F23" i="3"/>
  <c r="G23" i="3" s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2" i="3"/>
  <c r="G22" i="3" s="1"/>
  <c r="F14" i="3" l="1"/>
  <c r="G14" i="3" s="1"/>
  <c r="F15" i="3"/>
  <c r="G15" i="3" s="1"/>
  <c r="F16" i="3"/>
  <c r="G16" i="3" s="1"/>
  <c r="F17" i="3"/>
  <c r="G17" i="3" s="1"/>
  <c r="F13" i="3"/>
  <c r="G13" i="3" s="1"/>
  <c r="D14" i="3" l="1"/>
  <c r="D15" i="3"/>
  <c r="D16" i="3"/>
  <c r="D17" i="3"/>
  <c r="D13" i="3"/>
  <c r="E14" i="3" l="1"/>
  <c r="E15" i="3"/>
  <c r="E16" i="3"/>
  <c r="E17" i="3"/>
  <c r="E13" i="3"/>
</calcChain>
</file>

<file path=xl/sharedStrings.xml><?xml version="1.0" encoding="utf-8"?>
<sst xmlns="http://schemas.openxmlformats.org/spreadsheetml/2006/main" count="97" uniqueCount="48">
  <si>
    <t>target</t>
  </si>
  <si>
    <t>band</t>
  </si>
  <si>
    <t>mag</t>
  </si>
  <si>
    <t>magerr</t>
  </si>
  <si>
    <t>fluxerr</t>
  </si>
  <si>
    <t>zeromag star</t>
  </si>
  <si>
    <t>J0806+2006</t>
  </si>
  <si>
    <t>u</t>
  </si>
  <si>
    <t>g</t>
  </si>
  <si>
    <t>r</t>
  </si>
  <si>
    <t>i</t>
  </si>
  <si>
    <t>z</t>
  </si>
  <si>
    <t>freq (um)</t>
  </si>
  <si>
    <t>flux (mJy)</t>
  </si>
  <si>
    <t>AB zeropoint flux</t>
  </si>
  <si>
    <t>Jy</t>
  </si>
  <si>
    <t>Band</t>
  </si>
  <si>
    <t>Bands</t>
  </si>
  <si>
    <t>AB corr</t>
  </si>
  <si>
    <t>b</t>
  </si>
  <si>
    <t>f/f_0</t>
  </si>
  <si>
    <t>Source:</t>
  </si>
  <si>
    <t>https://www.sdss.org/dr12/algorithms/magnitudes/#asinh</t>
  </si>
  <si>
    <t>https://www.sdss.org/dr12/algorithms/fluxcal/#SDSStoAB</t>
  </si>
  <si>
    <t>df/dm</t>
  </si>
  <si>
    <t>flux err</t>
  </si>
  <si>
    <t>SDSS Measurements</t>
  </si>
  <si>
    <t>Vega system</t>
  </si>
  <si>
    <t>mag err</t>
  </si>
  <si>
    <t>Component</t>
  </si>
  <si>
    <t>K</t>
  </si>
  <si>
    <t>A</t>
  </si>
  <si>
    <t>B</t>
  </si>
  <si>
    <t>L</t>
  </si>
  <si>
    <t>lower limit</t>
  </si>
  <si>
    <t>upper limit</t>
  </si>
  <si>
    <t>V</t>
  </si>
  <si>
    <t>R</t>
  </si>
  <si>
    <t>I</t>
  </si>
  <si>
    <t>H</t>
  </si>
  <si>
    <t>G</t>
  </si>
  <si>
    <t>K'</t>
  </si>
  <si>
    <t>wavelength (Angstrom)</t>
  </si>
  <si>
    <t>err % of flux</t>
  </si>
  <si>
    <t>total</t>
  </si>
  <si>
    <t>PanSTARRS</t>
  </si>
  <si>
    <t>wavelength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</si>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</sst>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2" xfId="0" applyNumberFormat="1" applyBorder="1"/>
    <xf numFmtId="0" fontId="0" fillId="0" borderId="0" xfId="0" applyFont="1"/>
    <xf numFmtId="0" fontId="0" fillId="0" borderId="0" xfId="0" applyFont="1" applyFill="1" applyBorder="1"/>
    <xf numFmtId="11" fontId="0" fillId="0" borderId="0" xfId="0" applyNumberFormat="1"/>
    <xf numFmtId="0" fontId="2" fillId="0" borderId="0" xfId="1"/>
    <xf numFmtId="0" fontId="0" fillId="0" borderId="3" xfId="0" applyBorder="1"/>
    <xf numFmtId="0" fontId="0" fillId="0" borderId="2" xfId="0" applyBorder="1"/>
    <xf numFmtId="0" fontId="0" fillId="0" borderId="0" xfId="0"/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dss.org/dr12/algorithms/fluxcal/" TargetMode="External"/><Relationship Id="rId1" Type="http://schemas.openxmlformats.org/officeDocument/2006/relationships/hyperlink" Target="https://www.sdss.org/dr12/algorithms/magnitud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" sqref="D2:E6"/>
    </sheetView>
  </sheetViews>
  <sheetFormatPr defaultRowHeight="15" x14ac:dyDescent="0.25"/>
  <cols>
    <col min="1" max="1" width="10.710937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5</v>
      </c>
      <c r="G1" s="2" t="s">
        <v>13</v>
      </c>
      <c r="H1" s="2" t="s">
        <v>4</v>
      </c>
    </row>
    <row r="2" spans="1:8" x14ac:dyDescent="0.25">
      <c r="A2" t="s">
        <v>6</v>
      </c>
      <c r="B2" t="s">
        <v>7</v>
      </c>
      <c r="C2">
        <v>0.35510000000000003</v>
      </c>
      <c r="D2">
        <v>19.66</v>
      </c>
      <c r="E2">
        <v>0.03</v>
      </c>
    </row>
    <row r="3" spans="1:8" x14ac:dyDescent="0.25">
      <c r="A3" t="s">
        <v>6</v>
      </c>
      <c r="B3" t="s">
        <v>8</v>
      </c>
      <c r="C3">
        <v>0.46860000000000002</v>
      </c>
      <c r="D3">
        <v>19.260000000000002</v>
      </c>
      <c r="E3">
        <v>0.01</v>
      </c>
    </row>
    <row r="4" spans="1:8" x14ac:dyDescent="0.25">
      <c r="A4" t="s">
        <v>6</v>
      </c>
      <c r="B4" t="s">
        <v>9</v>
      </c>
      <c r="C4">
        <v>0.61660000000000004</v>
      </c>
      <c r="D4">
        <v>18.940000000000001</v>
      </c>
      <c r="E4">
        <v>0.01</v>
      </c>
    </row>
    <row r="5" spans="1:8" x14ac:dyDescent="0.25">
      <c r="A5" t="s">
        <v>6</v>
      </c>
      <c r="B5" t="s">
        <v>10</v>
      </c>
      <c r="C5" s="1">
        <v>0.748</v>
      </c>
      <c r="D5">
        <v>18.64</v>
      </c>
      <c r="E5">
        <v>0.01</v>
      </c>
    </row>
    <row r="6" spans="1:8" x14ac:dyDescent="0.25">
      <c r="A6" t="s">
        <v>6</v>
      </c>
      <c r="B6" t="s">
        <v>11</v>
      </c>
      <c r="C6">
        <v>0.89319999999999999</v>
      </c>
      <c r="D6">
        <v>18.489999999999998</v>
      </c>
      <c r="E6">
        <v>0.03</v>
      </c>
    </row>
    <row r="7" spans="1:8" x14ac:dyDescent="0.25">
      <c r="A7" t="s">
        <v>6</v>
      </c>
      <c r="C7">
        <v>250</v>
      </c>
      <c r="G7">
        <v>40</v>
      </c>
      <c r="H7">
        <v>9</v>
      </c>
    </row>
    <row r="8" spans="1:8" x14ac:dyDescent="0.25">
      <c r="A8" t="s">
        <v>6</v>
      </c>
    </row>
    <row r="9" spans="1:8" x14ac:dyDescent="0.25">
      <c r="A9" t="s">
        <v>6</v>
      </c>
    </row>
    <row r="10" spans="1:8" x14ac:dyDescent="0.25">
      <c r="A10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16" workbookViewId="0">
      <selection activeCell="I46" sqref="I46"/>
    </sheetView>
  </sheetViews>
  <sheetFormatPr defaultRowHeight="15" x14ac:dyDescent="0.25"/>
  <cols>
    <col min="4" max="4" width="12" bestFit="1" customWidth="1"/>
  </cols>
  <sheetData>
    <row r="1" spans="1:7" x14ac:dyDescent="0.25">
      <c r="A1" s="3" t="s">
        <v>14</v>
      </c>
      <c r="B1" s="4"/>
      <c r="C1" s="4">
        <v>3631</v>
      </c>
      <c r="D1" s="4" t="s">
        <v>15</v>
      </c>
    </row>
    <row r="2" spans="1:7" s="2" customFormat="1" x14ac:dyDescent="0.25">
      <c r="A2" s="2" t="s">
        <v>17</v>
      </c>
      <c r="B2" s="2" t="s">
        <v>18</v>
      </c>
      <c r="C2" s="2" t="s">
        <v>42</v>
      </c>
      <c r="D2" s="2" t="s">
        <v>19</v>
      </c>
    </row>
    <row r="3" spans="1:7" x14ac:dyDescent="0.25">
      <c r="A3" t="s">
        <v>7</v>
      </c>
      <c r="B3" s="5">
        <v>-0.04</v>
      </c>
      <c r="C3">
        <v>3551</v>
      </c>
      <c r="D3" s="8">
        <v>1.4000000000000001E-10</v>
      </c>
    </row>
    <row r="4" spans="1:7" x14ac:dyDescent="0.25">
      <c r="A4" t="s">
        <v>8</v>
      </c>
      <c r="B4" s="5">
        <v>0</v>
      </c>
      <c r="C4">
        <v>4686</v>
      </c>
      <c r="D4" s="8">
        <v>8.9999999999999999E-11</v>
      </c>
    </row>
    <row r="5" spans="1:7" x14ac:dyDescent="0.25">
      <c r="A5" t="s">
        <v>9</v>
      </c>
      <c r="B5" s="5">
        <v>0</v>
      </c>
      <c r="C5">
        <v>6166</v>
      </c>
      <c r="D5" s="8">
        <v>1.2E-10</v>
      </c>
    </row>
    <row r="6" spans="1:7" x14ac:dyDescent="0.25">
      <c r="A6" t="s">
        <v>10</v>
      </c>
      <c r="B6" s="5">
        <v>0</v>
      </c>
      <c r="C6" s="15">
        <v>7480</v>
      </c>
      <c r="D6" s="8">
        <v>1.8E-10</v>
      </c>
    </row>
    <row r="7" spans="1:7" x14ac:dyDescent="0.25">
      <c r="A7" t="s">
        <v>11</v>
      </c>
      <c r="B7" s="5">
        <v>0.02</v>
      </c>
      <c r="C7">
        <v>8932</v>
      </c>
      <c r="D7" s="8">
        <v>7.4000000000000003E-10</v>
      </c>
    </row>
    <row r="8" spans="1:7" x14ac:dyDescent="0.25">
      <c r="A8" t="s">
        <v>21</v>
      </c>
      <c r="B8" s="9" t="s">
        <v>22</v>
      </c>
    </row>
    <row r="9" spans="1:7" x14ac:dyDescent="0.25">
      <c r="A9" t="s">
        <v>21</v>
      </c>
      <c r="B9" s="9" t="s">
        <v>23</v>
      </c>
    </row>
    <row r="10" spans="1:7" x14ac:dyDescent="0.25">
      <c r="B10" s="9"/>
    </row>
    <row r="11" spans="1:7" x14ac:dyDescent="0.25">
      <c r="A11" s="2" t="s">
        <v>26</v>
      </c>
    </row>
    <row r="12" spans="1:7" s="2" customFormat="1" x14ac:dyDescent="0.25">
      <c r="A12" s="3" t="s">
        <v>16</v>
      </c>
      <c r="B12" s="3" t="s">
        <v>2</v>
      </c>
      <c r="C12" s="3" t="s">
        <v>3</v>
      </c>
      <c r="D12" s="3" t="s">
        <v>20</v>
      </c>
      <c r="E12" s="3" t="s">
        <v>13</v>
      </c>
      <c r="F12" s="3" t="s">
        <v>24</v>
      </c>
      <c r="G12" s="14" t="s">
        <v>25</v>
      </c>
    </row>
    <row r="13" spans="1:7" x14ac:dyDescent="0.25">
      <c r="A13" s="6" t="s">
        <v>7</v>
      </c>
      <c r="B13" s="10">
        <v>19.66</v>
      </c>
      <c r="C13">
        <v>0.03</v>
      </c>
      <c r="D13" s="8">
        <f>2*D3*SINH((-B13*LN(10)/2.5 - LN(D3)))</f>
        <v>1.367585522335485E-8</v>
      </c>
      <c r="E13">
        <f>D13*3631000</f>
        <v>4.9657030316001459E-2</v>
      </c>
      <c r="F13">
        <f>2*D3*3631000*COSH((-1*B13*LN(10)/2.5)-LN(D3))*(-LN(10)/2.5)</f>
        <v>-4.5745400016234582E-2</v>
      </c>
      <c r="G13">
        <f>ABS(F13*C13)</f>
        <v>1.3723620004870373E-3</v>
      </c>
    </row>
    <row r="14" spans="1:7" x14ac:dyDescent="0.25">
      <c r="A14" s="7" t="s">
        <v>8</v>
      </c>
      <c r="B14" s="11">
        <v>19.260000000000002</v>
      </c>
      <c r="C14">
        <v>0.01</v>
      </c>
      <c r="D14" s="8">
        <f t="shared" ref="D14:D17" si="0">2*D4*SINH((-B14*LN(10)/2.5 - LN(D4)))</f>
        <v>1.9769286683142291E-8</v>
      </c>
      <c r="E14">
        <f t="shared" ref="E14:E17" si="1">D14*3631000</f>
        <v>7.1782279946489655E-2</v>
      </c>
      <c r="F14" s="12">
        <f t="shared" ref="F14:F17" si="2">2*D4*3631000*COSH((-1*B14*LN(10)/2.5)-LN(D4))*(-LN(10)/2.5)</f>
        <v>-6.6116663517198138E-2</v>
      </c>
      <c r="G14" s="12">
        <f t="shared" ref="G14:G17" si="3">ABS(F14*C14)</f>
        <v>6.6116663517198134E-4</v>
      </c>
    </row>
    <row r="15" spans="1:7" x14ac:dyDescent="0.25">
      <c r="A15" s="7" t="s">
        <v>9</v>
      </c>
      <c r="B15" s="11">
        <v>18.940000000000001</v>
      </c>
      <c r="C15">
        <v>0.01</v>
      </c>
      <c r="D15" s="8">
        <f t="shared" si="0"/>
        <v>2.6545513166284782E-8</v>
      </c>
      <c r="E15">
        <f t="shared" si="1"/>
        <v>9.6386758306780049E-2</v>
      </c>
      <c r="F15" s="12">
        <f t="shared" si="2"/>
        <v>-8.8779113362399242E-2</v>
      </c>
      <c r="G15" s="12">
        <f t="shared" si="3"/>
        <v>8.8779113362399248E-4</v>
      </c>
    </row>
    <row r="16" spans="1:7" x14ac:dyDescent="0.25">
      <c r="A16" s="7" t="s">
        <v>10</v>
      </c>
      <c r="B16" s="11">
        <v>18.64</v>
      </c>
      <c r="C16">
        <v>0.01</v>
      </c>
      <c r="D16" s="8">
        <f t="shared" si="0"/>
        <v>3.499359084349956E-8</v>
      </c>
      <c r="E16">
        <f t="shared" si="1"/>
        <v>0.1270617283527469</v>
      </c>
      <c r="F16" s="12">
        <f t="shared" si="2"/>
        <v>-0.11703436929373878</v>
      </c>
      <c r="G16" s="12">
        <f t="shared" si="3"/>
        <v>1.1703436929373879E-3</v>
      </c>
    </row>
    <row r="17" spans="1:10" x14ac:dyDescent="0.25">
      <c r="A17" s="7" t="s">
        <v>11</v>
      </c>
      <c r="B17" s="11">
        <v>18.489999999999998</v>
      </c>
      <c r="C17">
        <v>0.03</v>
      </c>
      <c r="D17" s="8">
        <f t="shared" si="0"/>
        <v>4.0165452102218971E-8</v>
      </c>
      <c r="E17">
        <f t="shared" si="1"/>
        <v>0.14584075658315709</v>
      </c>
      <c r="F17" s="12">
        <f t="shared" si="2"/>
        <v>-0.13441545894460935</v>
      </c>
      <c r="G17" s="12">
        <f t="shared" si="3"/>
        <v>4.0324637683382802E-3</v>
      </c>
    </row>
    <row r="20" spans="1:10" x14ac:dyDescent="0.25">
      <c r="A20" s="13" t="s">
        <v>27</v>
      </c>
    </row>
    <row r="21" spans="1:10" s="13" customFormat="1" x14ac:dyDescent="0.25">
      <c r="A21" s="13" t="s">
        <v>16</v>
      </c>
      <c r="B21" s="13" t="s">
        <v>42</v>
      </c>
      <c r="C21" s="13" t="s">
        <v>29</v>
      </c>
      <c r="D21" s="13" t="s">
        <v>2</v>
      </c>
      <c r="E21" s="13" t="s">
        <v>28</v>
      </c>
      <c r="F21" s="13" t="s">
        <v>13</v>
      </c>
      <c r="G21" s="13" t="s">
        <v>25</v>
      </c>
      <c r="H21" s="13" t="s">
        <v>44</v>
      </c>
      <c r="J21" s="13" t="s">
        <v>43</v>
      </c>
    </row>
    <row r="22" spans="1:10" x14ac:dyDescent="0.25">
      <c r="A22" t="s">
        <v>30</v>
      </c>
      <c r="B22">
        <v>22000</v>
      </c>
      <c r="C22" t="s">
        <v>31</v>
      </c>
      <c r="D22">
        <v>16.95</v>
      </c>
      <c r="F22">
        <f>3650000*POWER(10,-D22/2.5)</f>
        <v>0.60574922121471009</v>
      </c>
      <c r="G22">
        <f>ABS(-LN(10)/2.5*F22*E22)</f>
        <v>0</v>
      </c>
    </row>
    <row r="23" spans="1:10" x14ac:dyDescent="0.25">
      <c r="C23" t="s">
        <v>32</v>
      </c>
      <c r="D23">
        <v>17.93</v>
      </c>
      <c r="F23" s="12">
        <f t="shared" ref="F23:F37" si="4">3650000*POWER(10,-D23/2.5)</f>
        <v>0.24563647954377588</v>
      </c>
      <c r="G23" s="12">
        <f t="shared" ref="G23:G37" si="5">ABS(-LN(10)/2.5*F23*E23)</f>
        <v>0</v>
      </c>
    </row>
    <row r="24" spans="1:10" x14ac:dyDescent="0.25">
      <c r="A24" t="s">
        <v>33</v>
      </c>
      <c r="B24">
        <v>38000</v>
      </c>
      <c r="C24" t="s">
        <v>31</v>
      </c>
      <c r="D24">
        <v>15.25</v>
      </c>
      <c r="F24" s="12">
        <f t="shared" si="4"/>
        <v>2.8992980567436262</v>
      </c>
      <c r="G24" s="12">
        <f t="shared" si="5"/>
        <v>0</v>
      </c>
    </row>
    <row r="25" spans="1:10" x14ac:dyDescent="0.25">
      <c r="C25" t="s">
        <v>32</v>
      </c>
      <c r="D25">
        <v>17.21</v>
      </c>
      <c r="E25" t="s">
        <v>34</v>
      </c>
      <c r="F25" s="12">
        <f t="shared" si="4"/>
        <v>0.47675237416812077</v>
      </c>
      <c r="G25" s="12" t="s">
        <v>35</v>
      </c>
    </row>
    <row r="26" spans="1:10" x14ac:dyDescent="0.25">
      <c r="A26" t="s">
        <v>36</v>
      </c>
      <c r="C26" t="s">
        <v>31</v>
      </c>
      <c r="D26">
        <v>19.23</v>
      </c>
      <c r="E26">
        <v>0.01</v>
      </c>
      <c r="F26" s="12">
        <f t="shared" si="4"/>
        <v>7.4181030899171913E-2</v>
      </c>
      <c r="G26" s="12">
        <f t="shared" si="5"/>
        <v>6.8323254372545581E-4</v>
      </c>
      <c r="J26" s="16">
        <f>G26/F26</f>
        <v>9.2103403719761834E-3</v>
      </c>
    </row>
    <row r="27" spans="1:10" x14ac:dyDescent="0.25">
      <c r="C27" t="s">
        <v>32</v>
      </c>
      <c r="D27">
        <v>19.82</v>
      </c>
      <c r="E27">
        <v>0.02</v>
      </c>
      <c r="F27" s="12">
        <f t="shared" si="4"/>
        <v>4.3081703201288089E-2</v>
      </c>
      <c r="G27" s="12">
        <f t="shared" si="5"/>
        <v>7.9359430057663856E-4</v>
      </c>
      <c r="J27" s="16">
        <f>G27/F27</f>
        <v>1.8420680743952367E-2</v>
      </c>
    </row>
    <row r="28" spans="1:10" x14ac:dyDescent="0.25">
      <c r="C28" t="s">
        <v>40</v>
      </c>
      <c r="D28">
        <v>22.27</v>
      </c>
      <c r="E28">
        <v>7.0000000000000007E-2</v>
      </c>
      <c r="F28" s="12">
        <f t="shared" si="4"/>
        <v>4.5112081320724529E-3</v>
      </c>
      <c r="G28" s="12">
        <f t="shared" si="5"/>
        <v>2.9084833669649931E-4</v>
      </c>
      <c r="H28">
        <f>SUM(F26:F28)</f>
        <v>0.12177394223253246</v>
      </c>
      <c r="I28">
        <f>SUM(G26:G28)</f>
        <v>1.7676751809985937E-3</v>
      </c>
      <c r="J28" s="16">
        <f>G28/F28</f>
        <v>6.4472382603833298E-2</v>
      </c>
    </row>
    <row r="29" spans="1:10" x14ac:dyDescent="0.25">
      <c r="A29" t="s">
        <v>37</v>
      </c>
      <c r="C29" s="12" t="s">
        <v>31</v>
      </c>
      <c r="D29">
        <v>18.93</v>
      </c>
      <c r="E29">
        <v>0.01</v>
      </c>
      <c r="F29" s="12">
        <f t="shared" si="4"/>
        <v>9.7789643855894656E-2</v>
      </c>
      <c r="G29" s="12">
        <f t="shared" si="5"/>
        <v>9.0067590476711928E-4</v>
      </c>
      <c r="J29" s="16">
        <f>G29/F29</f>
        <v>9.2103403719761834E-3</v>
      </c>
    </row>
    <row r="30" spans="1:10" x14ac:dyDescent="0.25">
      <c r="C30" s="12" t="s">
        <v>32</v>
      </c>
      <c r="D30">
        <v>19.36</v>
      </c>
      <c r="E30">
        <v>0.02</v>
      </c>
      <c r="F30" s="12">
        <f t="shared" si="4"/>
        <v>6.5810147541374264E-2</v>
      </c>
      <c r="G30" s="12">
        <f t="shared" si="5"/>
        <v>1.2122677175720571E-3</v>
      </c>
      <c r="J30" s="16">
        <f>G30/F30</f>
        <v>1.8420680743952367E-2</v>
      </c>
    </row>
    <row r="31" spans="1:10" x14ac:dyDescent="0.25">
      <c r="C31" s="12" t="s">
        <v>40</v>
      </c>
      <c r="D31">
        <v>21.2</v>
      </c>
      <c r="E31">
        <v>0.04</v>
      </c>
      <c r="F31" s="12">
        <f t="shared" si="4"/>
        <v>1.2086285934114522E-2</v>
      </c>
      <c r="G31" s="12">
        <f t="shared" si="5"/>
        <v>4.4527522914489145E-4</v>
      </c>
      <c r="H31" s="12">
        <f>SUM(F29:F31)</f>
        <v>0.17568607733138344</v>
      </c>
      <c r="I31" s="12">
        <f>SUM(G29:G31)</f>
        <v>2.5582188514840678E-3</v>
      </c>
      <c r="J31" s="16">
        <f>G31/F31</f>
        <v>3.6841361487904734E-2</v>
      </c>
    </row>
    <row r="32" spans="1:10" x14ac:dyDescent="0.25">
      <c r="A32" t="s">
        <v>38</v>
      </c>
      <c r="C32" s="12" t="s">
        <v>31</v>
      </c>
      <c r="D32">
        <v>18.54</v>
      </c>
      <c r="E32">
        <v>0.01</v>
      </c>
      <c r="F32" s="12">
        <f t="shared" si="4"/>
        <v>0.14005314460468163</v>
      </c>
      <c r="G32" s="12">
        <f t="shared" si="5"/>
        <v>1.2899371319747177E-3</v>
      </c>
      <c r="J32" s="16">
        <f>G32/F32</f>
        <v>9.2103403719761851E-3</v>
      </c>
    </row>
    <row r="33" spans="1:10" x14ac:dyDescent="0.25">
      <c r="C33" s="12" t="s">
        <v>32</v>
      </c>
      <c r="D33">
        <v>18.84</v>
      </c>
      <c r="E33">
        <v>0.01</v>
      </c>
      <c r="F33" s="12">
        <f t="shared" si="4"/>
        <v>0.10624117480943113</v>
      </c>
      <c r="G33" s="12">
        <f t="shared" si="5"/>
        <v>9.7851738151348263E-4</v>
      </c>
      <c r="J33" s="16">
        <f>G33/F33</f>
        <v>9.2103403719761834E-3</v>
      </c>
    </row>
    <row r="34" spans="1:10" x14ac:dyDescent="0.25">
      <c r="C34" s="12" t="s">
        <v>40</v>
      </c>
      <c r="D34">
        <v>20.16</v>
      </c>
      <c r="E34">
        <v>0.03</v>
      </c>
      <c r="F34" s="12">
        <f t="shared" si="4"/>
        <v>3.1498716993494408E-2</v>
      </c>
      <c r="G34" s="12">
        <f t="shared" si="5"/>
        <v>8.7034171437190143E-4</v>
      </c>
      <c r="H34" s="12">
        <f>SUM(F32:F34)</f>
        <v>0.27779303640760716</v>
      </c>
      <c r="I34" s="12">
        <f>SUM(G32:G34)</f>
        <v>3.1387962278601016E-3</v>
      </c>
      <c r="J34" s="16">
        <f>G34/F34</f>
        <v>2.763102111592855E-2</v>
      </c>
    </row>
    <row r="35" spans="1:10" x14ac:dyDescent="0.25">
      <c r="A35" t="s">
        <v>39</v>
      </c>
      <c r="C35" s="12" t="s">
        <v>31</v>
      </c>
      <c r="D35">
        <v>16.87</v>
      </c>
      <c r="E35">
        <v>0.01</v>
      </c>
      <c r="F35" s="12">
        <f t="shared" si="4"/>
        <v>0.65206796482099749</v>
      </c>
      <c r="G35" s="12">
        <f t="shared" si="5"/>
        <v>6.0057679016631794E-3</v>
      </c>
      <c r="J35" s="16">
        <f>G35/F35</f>
        <v>9.2103403719761834E-3</v>
      </c>
    </row>
    <row r="36" spans="1:10" x14ac:dyDescent="0.25">
      <c r="C36" s="12" t="s">
        <v>32</v>
      </c>
      <c r="D36">
        <v>17.34</v>
      </c>
      <c r="E36">
        <v>0.02</v>
      </c>
      <c r="F36" s="12">
        <f t="shared" si="4"/>
        <v>0.4229537349966202</v>
      </c>
      <c r="G36" s="12">
        <f t="shared" si="5"/>
        <v>7.7910957218349742E-3</v>
      </c>
      <c r="J36" s="16">
        <f>G36/F36</f>
        <v>1.8420680743952367E-2</v>
      </c>
    </row>
    <row r="37" spans="1:10" x14ac:dyDescent="0.25">
      <c r="C37" s="12" t="s">
        <v>40</v>
      </c>
      <c r="D37">
        <v>17.899999999999999</v>
      </c>
      <c r="E37">
        <v>0.05</v>
      </c>
      <c r="F37" s="12">
        <f t="shared" si="4"/>
        <v>0.25251830438541206</v>
      </c>
      <c r="G37" s="12">
        <f t="shared" si="5"/>
        <v>1.1628897667719656E-2</v>
      </c>
      <c r="H37" s="12">
        <f>SUM(F35:F37)</f>
        <v>1.3275400042030296</v>
      </c>
      <c r="I37" s="12">
        <f>SUM(G35:G37)</f>
        <v>2.5425761291217812E-2</v>
      </c>
      <c r="J37" s="16">
        <f>G37/F37</f>
        <v>4.6051701859880917E-2</v>
      </c>
    </row>
    <row r="38" spans="1:10" x14ac:dyDescent="0.25">
      <c r="A38" t="s">
        <v>41</v>
      </c>
    </row>
    <row r="42" spans="1:10" s="13" customFormat="1" x14ac:dyDescent="0.25">
      <c r="A42" s="13" t="s">
        <v>45</v>
      </c>
    </row>
    <row r="43" spans="1:10" s="13" customFormat="1" x14ac:dyDescent="0.25">
      <c r="A43" s="13" t="s">
        <v>16</v>
      </c>
      <c r="B43" s="13" t="s">
        <v>46</v>
      </c>
      <c r="D43" s="13" t="s">
        <v>2</v>
      </c>
      <c r="E43" s="13" t="s">
        <v>28</v>
      </c>
      <c r="F43" s="13" t="s">
        <v>13</v>
      </c>
      <c r="G43" s="13" t="s">
        <v>25</v>
      </c>
    </row>
    <row r="44" spans="1:10" x14ac:dyDescent="0.25">
      <c r="A44" t="s">
        <v>8</v>
      </c>
      <c r="B44" s="8">
        <v>4810</v>
      </c>
      <c r="D44">
        <v>20.993500000000001</v>
      </c>
      <c r="E44">
        <v>0.17213000000000001</v>
      </c>
      <c r="F44">
        <f>$C$1*POWER(10,3)*POWER(10,D44/-2.5)</f>
        <v>1.4542070605108452E-2</v>
      </c>
      <c r="G44">
        <f>ABS(-LN(10)/2.5*E44*F44)</f>
        <v>2.3054648102251887E-3</v>
      </c>
    </row>
    <row r="45" spans="1:10" x14ac:dyDescent="0.25">
      <c r="A45" t="s">
        <v>9</v>
      </c>
      <c r="B45" s="8">
        <v>6170</v>
      </c>
      <c r="D45">
        <v>19.880299999999998</v>
      </c>
      <c r="E45">
        <v>0.18981999999999999</v>
      </c>
      <c r="F45" s="12">
        <f t="shared" ref="F45:F47" si="6">$C$1*POWER(10,3)*POWER(10,D45/-2.5)</f>
        <v>4.0542100782700874E-2</v>
      </c>
      <c r="G45" s="12">
        <f t="shared" ref="G45:G48" si="7">ABS(-LN(10)/2.5*E45*F45)</f>
        <v>7.0880030866122389E-3</v>
      </c>
    </row>
    <row r="46" spans="1:10" x14ac:dyDescent="0.25">
      <c r="A46" t="s">
        <v>10</v>
      </c>
      <c r="B46" s="8">
        <v>7520</v>
      </c>
      <c r="D46">
        <v>17.1692</v>
      </c>
      <c r="E46">
        <v>2.5857999999999999E-2</v>
      </c>
      <c r="F46" s="12">
        <f t="shared" si="6"/>
        <v>0.49243197927442073</v>
      </c>
      <c r="G46" s="12">
        <f t="shared" si="7"/>
        <v>1.1727808342648555E-2</v>
      </c>
      <c r="H46">
        <f>F45+F46</f>
        <v>0.53297408005712166</v>
      </c>
      <c r="I46">
        <f>SUM(G45:G46)</f>
        <v>1.8815811429260795E-2</v>
      </c>
    </row>
    <row r="47" spans="1:10" x14ac:dyDescent="0.25">
      <c r="A47" t="s">
        <v>11</v>
      </c>
      <c r="B47" s="8">
        <v>8660</v>
      </c>
      <c r="F47" s="12">
        <f t="shared" si="6"/>
        <v>3631000</v>
      </c>
      <c r="G47" s="12">
        <f t="shared" si="7"/>
        <v>0</v>
      </c>
    </row>
    <row r="48" spans="1:10" x14ac:dyDescent="0.25">
      <c r="A48" t="s">
        <v>47</v>
      </c>
      <c r="B48" s="8">
        <v>9620</v>
      </c>
      <c r="F48" s="12">
        <f>$C$1*POWER(10,3)*POWER(10,D48/-2.5)</f>
        <v>3631000</v>
      </c>
      <c r="G48" s="12">
        <f t="shared" si="7"/>
        <v>0</v>
      </c>
    </row>
  </sheetData>
  <hyperlinks>
    <hyperlink ref="B8" r:id="rId1" location="asinh"/>
    <hyperlink ref="B9" r:id="rId2" location="SDSStoAB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QSOs</vt:lpstr>
      <vt:lpstr>SDSS mag2flux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2022-02-21T08:37:12Z</dcterms:created>
  <dcterms:modified xsi:type="dcterms:W3CDTF">2022-02-24T12:20:58Z</dcterms:modified>
</cp:coreProperties>
</file>