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81CA66E5-2C15-48FA-89C6-5EF743250729}" xr6:coauthVersionLast="47" xr6:coauthVersionMax="47" xr10:uidLastSave="{00000000-0000-0000-0000-000000000000}"/>
  <bookViews>
    <workbookView xWindow="-120" yWindow="-120" windowWidth="20730" windowHeight="11760" activeTab="3" xr2:uid="{54C0DF45-9900-4BA2-BA80-3326D3A3B266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Sheet1!$G$4:$G$47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" i="3" l="1"/>
  <c r="V9" i="3"/>
  <c r="V8" i="4"/>
  <c r="V6" i="4"/>
  <c r="V7" i="4"/>
  <c r="R3" i="4"/>
  <c r="L4" i="4"/>
  <c r="N48" i="4"/>
  <c r="M48" i="4"/>
  <c r="L48" i="4"/>
  <c r="N47" i="4"/>
  <c r="M47" i="4"/>
  <c r="L47" i="4"/>
  <c r="N46" i="4"/>
  <c r="M46" i="4"/>
  <c r="L46" i="4"/>
  <c r="N45" i="4"/>
  <c r="M45" i="4"/>
  <c r="L45" i="4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H6" i="4"/>
  <c r="N5" i="4"/>
  <c r="M5" i="4"/>
  <c r="L5" i="4"/>
  <c r="H5" i="4"/>
  <c r="N4" i="4"/>
  <c r="M4" i="4"/>
  <c r="H4" i="4"/>
  <c r="I3" i="4"/>
  <c r="H3" i="4"/>
  <c r="O4" i="4" s="1"/>
  <c r="R3" i="3"/>
  <c r="H4" i="3"/>
  <c r="H3" i="3"/>
  <c r="I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L9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" i="3"/>
  <c r="M4" i="3"/>
  <c r="N4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K5" i="2"/>
  <c r="H7" i="3"/>
  <c r="H6" i="3"/>
  <c r="H5" i="3"/>
  <c r="O4" i="3"/>
  <c r="K6" i="2"/>
  <c r="K7" i="2"/>
  <c r="K8" i="2"/>
  <c r="K9" i="2"/>
  <c r="L5" i="2"/>
  <c r="M5" i="2"/>
  <c r="N5" i="2"/>
  <c r="L6" i="2"/>
  <c r="L7" i="2"/>
  <c r="L8" i="2"/>
  <c r="L9" i="2"/>
  <c r="M6" i="2"/>
  <c r="M7" i="2"/>
  <c r="M8" i="2"/>
  <c r="N6" i="2"/>
  <c r="N7" i="2"/>
  <c r="N8" i="2"/>
  <c r="N9" i="2"/>
  <c r="M9" i="2"/>
  <c r="H7" i="2"/>
  <c r="H6" i="2"/>
  <c r="H5" i="2"/>
  <c r="H4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3" i="1"/>
  <c r="O5" i="4" l="1"/>
  <c r="R4" i="4" s="1"/>
  <c r="O6" i="4"/>
  <c r="R5" i="4" s="1"/>
  <c r="O7" i="4"/>
  <c r="R6" i="4" s="1"/>
  <c r="O8" i="4"/>
  <c r="R7" i="4" s="1"/>
  <c r="O9" i="4"/>
  <c r="R8" i="4" s="1"/>
  <c r="O10" i="4"/>
  <c r="R9" i="4" s="1"/>
  <c r="O11" i="4"/>
  <c r="R10" i="4" s="1"/>
  <c r="O12" i="4"/>
  <c r="R11" i="4" s="1"/>
  <c r="O13" i="4"/>
  <c r="R12" i="4" s="1"/>
  <c r="O14" i="4"/>
  <c r="R13" i="4" s="1"/>
  <c r="O15" i="4"/>
  <c r="R14" i="4" s="1"/>
  <c r="O16" i="4"/>
  <c r="R15" i="4" s="1"/>
  <c r="O17" i="4"/>
  <c r="R16" i="4" s="1"/>
  <c r="O18" i="4"/>
  <c r="R17" i="4" s="1"/>
  <c r="O19" i="4"/>
  <c r="R18" i="4" s="1"/>
  <c r="O20" i="4"/>
  <c r="R19" i="4" s="1"/>
  <c r="O21" i="4"/>
  <c r="R20" i="4" s="1"/>
  <c r="O22" i="4"/>
  <c r="R21" i="4" s="1"/>
  <c r="O23" i="4"/>
  <c r="R22" i="4" s="1"/>
  <c r="O24" i="4"/>
  <c r="R23" i="4" s="1"/>
  <c r="O25" i="4"/>
  <c r="R24" i="4" s="1"/>
  <c r="O26" i="4"/>
  <c r="R25" i="4" s="1"/>
  <c r="O27" i="4"/>
  <c r="R26" i="4" s="1"/>
  <c r="O28" i="4"/>
  <c r="R27" i="4" s="1"/>
  <c r="O29" i="4"/>
  <c r="R28" i="4" s="1"/>
  <c r="O30" i="4"/>
  <c r="R29" i="4" s="1"/>
  <c r="O31" i="4"/>
  <c r="R30" i="4" s="1"/>
  <c r="O32" i="4"/>
  <c r="R31" i="4" s="1"/>
  <c r="O33" i="4"/>
  <c r="R32" i="4" s="1"/>
  <c r="O34" i="4"/>
  <c r="R33" i="4" s="1"/>
  <c r="O35" i="4"/>
  <c r="R34" i="4" s="1"/>
  <c r="O36" i="4"/>
  <c r="R35" i="4" s="1"/>
  <c r="O37" i="4"/>
  <c r="R36" i="4" s="1"/>
  <c r="O38" i="4"/>
  <c r="R37" i="4" s="1"/>
  <c r="O39" i="4"/>
  <c r="R38" i="4" s="1"/>
  <c r="O40" i="4"/>
  <c r="R39" i="4" s="1"/>
  <c r="O41" i="4"/>
  <c r="R40" i="4" s="1"/>
  <c r="O42" i="4"/>
  <c r="R41" i="4" s="1"/>
  <c r="O43" i="4"/>
  <c r="R42" i="4" s="1"/>
  <c r="O44" i="4"/>
  <c r="R43" i="4" s="1"/>
  <c r="O45" i="4"/>
  <c r="R44" i="4" s="1"/>
  <c r="O46" i="4"/>
  <c r="R45" i="4" s="1"/>
  <c r="O47" i="4"/>
  <c r="R46" i="4" s="1"/>
  <c r="O48" i="4"/>
  <c r="R47" i="4" s="1"/>
  <c r="O5" i="3"/>
  <c r="R4" i="3" s="1"/>
  <c r="O6" i="3"/>
  <c r="R5" i="3" s="1"/>
  <c r="O7" i="3"/>
  <c r="R6" i="3" s="1"/>
  <c r="O8" i="3"/>
  <c r="R7" i="3" s="1"/>
  <c r="O9" i="3"/>
  <c r="R8" i="3" s="1"/>
  <c r="O10" i="3"/>
  <c r="R9" i="3" s="1"/>
  <c r="O11" i="3"/>
  <c r="R10" i="3" s="1"/>
  <c r="O12" i="3"/>
  <c r="R11" i="3" s="1"/>
  <c r="O13" i="3"/>
  <c r="R12" i="3" s="1"/>
  <c r="O14" i="3"/>
  <c r="R13" i="3" s="1"/>
  <c r="O15" i="3"/>
  <c r="R14" i="3" s="1"/>
  <c r="O16" i="3"/>
  <c r="R15" i="3" s="1"/>
  <c r="O17" i="3"/>
  <c r="R16" i="3" s="1"/>
  <c r="O18" i="3"/>
  <c r="R17" i="3" s="1"/>
  <c r="O19" i="3"/>
  <c r="R18" i="3" s="1"/>
  <c r="O20" i="3"/>
  <c r="R19" i="3" s="1"/>
  <c r="O21" i="3"/>
  <c r="R20" i="3" s="1"/>
  <c r="O22" i="3"/>
  <c r="R21" i="3" s="1"/>
  <c r="O23" i="3"/>
  <c r="R22" i="3" s="1"/>
  <c r="O24" i="3"/>
  <c r="R23" i="3" s="1"/>
  <c r="O25" i="3"/>
  <c r="R24" i="3" s="1"/>
  <c r="O26" i="3"/>
  <c r="R25" i="3" s="1"/>
  <c r="O27" i="3"/>
  <c r="R26" i="3" s="1"/>
  <c r="O28" i="3"/>
  <c r="R27" i="3" s="1"/>
  <c r="O29" i="3"/>
  <c r="R28" i="3" s="1"/>
  <c r="O30" i="3"/>
  <c r="R29" i="3" s="1"/>
  <c r="O31" i="3"/>
  <c r="R30" i="3" s="1"/>
  <c r="O32" i="3"/>
  <c r="R31" i="3" s="1"/>
  <c r="O33" i="3"/>
  <c r="R32" i="3" s="1"/>
  <c r="O34" i="3"/>
  <c r="R33" i="3" s="1"/>
  <c r="O35" i="3"/>
  <c r="R34" i="3" s="1"/>
  <c r="O36" i="3"/>
  <c r="R35" i="3" s="1"/>
  <c r="O37" i="3"/>
  <c r="R36" i="3" s="1"/>
  <c r="O38" i="3"/>
  <c r="R37" i="3" s="1"/>
  <c r="O39" i="3"/>
  <c r="R38" i="3" s="1"/>
  <c r="O40" i="3"/>
  <c r="R39" i="3" s="1"/>
  <c r="O41" i="3"/>
  <c r="R40" i="3" s="1"/>
  <c r="O42" i="3"/>
  <c r="R41" i="3" s="1"/>
  <c r="O43" i="3"/>
  <c r="R42" i="3" s="1"/>
  <c r="O44" i="3"/>
  <c r="R43" i="3" s="1"/>
  <c r="O45" i="3"/>
  <c r="R44" i="3" s="1"/>
  <c r="O46" i="3"/>
  <c r="R45" i="3" s="1"/>
  <c r="O47" i="3"/>
  <c r="R46" i="3" s="1"/>
  <c r="O48" i="3"/>
  <c r="R47" i="3" s="1"/>
  <c r="V5" i="4" l="1"/>
  <c r="V4" i="4"/>
  <c r="V4" i="3"/>
  <c r="V7" i="3"/>
  <c r="V6" i="3"/>
  <c r="V5" i="3"/>
</calcChain>
</file>

<file path=xl/sharedStrings.xml><?xml version="1.0" encoding="utf-8"?>
<sst xmlns="http://schemas.openxmlformats.org/spreadsheetml/2006/main" count="812" uniqueCount="365">
  <si>
    <t>No</t>
  </si>
  <si>
    <t>Nama Emiten</t>
  </si>
  <si>
    <t>EPS</t>
  </si>
  <si>
    <t>ADRO</t>
  </si>
  <si>
    <t>AMRT</t>
  </si>
  <si>
    <t>ANTM</t>
  </si>
  <si>
    <t>ARTO</t>
  </si>
  <si>
    <t>ASII</t>
  </si>
  <si>
    <t>BBCA</t>
  </si>
  <si>
    <t>BBNI</t>
  </si>
  <si>
    <t>BBRI</t>
  </si>
  <si>
    <t>BBTN</t>
  </si>
  <si>
    <t>BFIN</t>
  </si>
  <si>
    <t>BMRI</t>
  </si>
  <si>
    <t>BRIS</t>
  </si>
  <si>
    <t>BRPT</t>
  </si>
  <si>
    <t>BUKA</t>
  </si>
  <si>
    <t>CPIN</t>
  </si>
  <si>
    <t>EMTK</t>
  </si>
  <si>
    <t>ERAA</t>
  </si>
  <si>
    <t>EXCL</t>
  </si>
  <si>
    <t>GOTO</t>
  </si>
  <si>
    <t>HMSP</t>
  </si>
  <si>
    <t>HRUM</t>
  </si>
  <si>
    <t>INCO</t>
  </si>
  <si>
    <t>INDF</t>
  </si>
  <si>
    <t>INDY</t>
  </si>
  <si>
    <t>INKP</t>
  </si>
  <si>
    <t>INTP</t>
  </si>
  <si>
    <t>ITMG</t>
  </si>
  <si>
    <t>JPFA</t>
  </si>
  <si>
    <t>KLBF</t>
  </si>
  <si>
    <t>MDKA</t>
  </si>
  <si>
    <t>MEDC</t>
  </si>
  <si>
    <t>MIKA</t>
  </si>
  <si>
    <t>MNCN</t>
  </si>
  <si>
    <t>PGAS</t>
  </si>
  <si>
    <t>PTBA</t>
  </si>
  <si>
    <t>SMGR</t>
  </si>
  <si>
    <t>TBIG</t>
  </si>
  <si>
    <t>TINS</t>
  </si>
  <si>
    <t>TLKM</t>
  </si>
  <si>
    <t>TOWR</t>
  </si>
  <si>
    <t>TPIA</t>
  </si>
  <si>
    <t>UNTR</t>
  </si>
  <si>
    <t>UNVR</t>
  </si>
  <si>
    <t>WIKA</t>
  </si>
  <si>
    <t>1129.34</t>
  </si>
  <si>
    <t>64.50%</t>
  </si>
  <si>
    <t>7.65%</t>
  </si>
  <si>
    <t>1.66X</t>
  </si>
  <si>
    <t>60.39</t>
  </si>
  <si>
    <t>3.49X</t>
  </si>
  <si>
    <t>127.00</t>
  </si>
  <si>
    <t>4.17</t>
  </si>
  <si>
    <t>1461.43</t>
  </si>
  <si>
    <t>897.85</t>
  </si>
  <si>
    <t>87.27</t>
  </si>
  <si>
    <t>ROE %</t>
  </si>
  <si>
    <t>PBV X</t>
  </si>
  <si>
    <t>PER X</t>
  </si>
  <si>
    <t>DER %</t>
  </si>
  <si>
    <t>DY %</t>
  </si>
  <si>
    <t>3.66</t>
  </si>
  <si>
    <t>1.44</t>
  </si>
  <si>
    <t>7.27</t>
  </si>
  <si>
    <t>10.21</t>
  </si>
  <si>
    <t>76.54</t>
  </si>
  <si>
    <t>2.03</t>
  </si>
  <si>
    <t>50.23</t>
  </si>
  <si>
    <t>2.14</t>
  </si>
  <si>
    <t>15.04</t>
  </si>
  <si>
    <t>39.58</t>
  </si>
  <si>
    <t>10.72</t>
  </si>
  <si>
    <t>209.69</t>
  </si>
  <si>
    <t>0.79</t>
  </si>
  <si>
    <t>292.83</t>
  </si>
  <si>
    <t>28.17</t>
  </si>
  <si>
    <t>5.01</t>
  </si>
  <si>
    <t>522.86</t>
  </si>
  <si>
    <t>1.52</t>
  </si>
  <si>
    <t>944.11</t>
  </si>
  <si>
    <t>9.16</t>
  </si>
  <si>
    <t>1.28</t>
  </si>
  <si>
    <t>646.38</t>
  </si>
  <si>
    <t>1.69</t>
  </si>
  <si>
    <t>327.08</t>
  </si>
  <si>
    <t>13.51</t>
  </si>
  <si>
    <t>2.37</t>
  </si>
  <si>
    <t>483.60</t>
  </si>
  <si>
    <t>3.94</t>
  </si>
  <si>
    <t>277.80</t>
  </si>
  <si>
    <t>5.40</t>
  </si>
  <si>
    <t>0.76</t>
  </si>
  <si>
    <t>1719.07</t>
  </si>
  <si>
    <t>1.50</t>
  </si>
  <si>
    <t>103.83</t>
  </si>
  <si>
    <t>10.35</t>
  </si>
  <si>
    <t>2.12</t>
  </si>
  <si>
    <t>123.65</t>
  </si>
  <si>
    <t>1.58</t>
  </si>
  <si>
    <t>866.11</t>
  </si>
  <si>
    <t>10.77</t>
  </si>
  <si>
    <t>2.15</t>
  </si>
  <si>
    <t>772.58</t>
  </si>
  <si>
    <t>3.87</t>
  </si>
  <si>
    <t>103.64</t>
  </si>
  <si>
    <t>13.75</t>
  </si>
  <si>
    <t>2.21</t>
  </si>
  <si>
    <t>946.35</t>
  </si>
  <si>
    <t>1.29</t>
  </si>
  <si>
    <t>5.74</t>
  </si>
  <si>
    <t>142.87</t>
  </si>
  <si>
    <t>3.01</t>
  </si>
  <si>
    <t>279.90</t>
  </si>
  <si>
    <t>0.38</t>
  </si>
  <si>
    <t>DATA SAHAM LQ45</t>
  </si>
  <si>
    <t>166.76</t>
  </si>
  <si>
    <t>1.62</t>
  </si>
  <si>
    <t>0.86</t>
  </si>
  <si>
    <t>4.97</t>
  </si>
  <si>
    <t>294.79</t>
  </si>
  <si>
    <t>18.74</t>
  </si>
  <si>
    <t>3.51</t>
  </si>
  <si>
    <t>51.59</t>
  </si>
  <si>
    <t>1.95</t>
  </si>
  <si>
    <t>88.34</t>
  </si>
  <si>
    <t>18.57</t>
  </si>
  <si>
    <t>3.06</t>
  </si>
  <si>
    <t>14.56</t>
  </si>
  <si>
    <t>63.64</t>
  </si>
  <si>
    <t>6.57</t>
  </si>
  <si>
    <t>1.06</t>
  </si>
  <si>
    <t>138.14</t>
  </si>
  <si>
    <t>5.45</t>
  </si>
  <si>
    <t>114.67</t>
  </si>
  <si>
    <t>21.63</t>
  </si>
  <si>
    <t>1.32</t>
  </si>
  <si>
    <t>277.43</t>
  </si>
  <si>
    <t>2.06</t>
  </si>
  <si>
    <t>1.94</t>
  </si>
  <si>
    <t>10.89</t>
  </si>
  <si>
    <t>52.41</t>
  </si>
  <si>
    <t>17.03</t>
  </si>
  <si>
    <t>4.22</t>
  </si>
  <si>
    <t>71.15</t>
  </si>
  <si>
    <t>7.03</t>
  </si>
  <si>
    <t>320.72</t>
  </si>
  <si>
    <t>5.49</t>
  </si>
  <si>
    <t>2.50</t>
  </si>
  <si>
    <t>33.83</t>
  </si>
  <si>
    <t>0.17</t>
  </si>
  <si>
    <t>ICBP</t>
  </si>
  <si>
    <t>331.03</t>
  </si>
  <si>
    <t>27.11</t>
  </si>
  <si>
    <t>2.92</t>
  </si>
  <si>
    <t>157.77</t>
  </si>
  <si>
    <t>2.40</t>
  </si>
  <si>
    <t>451.81</t>
  </si>
  <si>
    <t>14.77</t>
  </si>
  <si>
    <t>1.93</t>
  </si>
  <si>
    <t>13.55</t>
  </si>
  <si>
    <t>0.71</t>
  </si>
  <si>
    <t>660.73</t>
  </si>
  <si>
    <t>9.19</t>
  </si>
  <si>
    <t>1.03</t>
  </si>
  <si>
    <t>170.46</t>
  </si>
  <si>
    <t>4.58</t>
  </si>
  <si>
    <t>1143.59</t>
  </si>
  <si>
    <t>2.81</t>
  </si>
  <si>
    <t>1.15</t>
  </si>
  <si>
    <t>287.06</t>
  </si>
  <si>
    <t>2145.54</t>
  </si>
  <si>
    <t>0.64</t>
  </si>
  <si>
    <t>80.37</t>
  </si>
  <si>
    <t>0.56</t>
  </si>
  <si>
    <t>158.40</t>
  </si>
  <si>
    <t>58.08</t>
  </si>
  <si>
    <t>1.85</t>
  </si>
  <si>
    <t>28.01</t>
  </si>
  <si>
    <t>5.43</t>
  </si>
  <si>
    <t>12111.07</t>
  </si>
  <si>
    <t>3.47</t>
  </si>
  <si>
    <t>33.05</t>
  </si>
  <si>
    <t>10.14</t>
  </si>
  <si>
    <t>189.61</t>
  </si>
  <si>
    <t>7.70</t>
  </si>
  <si>
    <t>1.36</t>
  </si>
  <si>
    <t>152.92</t>
  </si>
  <si>
    <t>4.11</t>
  </si>
  <si>
    <t>69.84</t>
  </si>
  <si>
    <t>26.85</t>
  </si>
  <si>
    <t>4.61</t>
  </si>
  <si>
    <t>23.80</t>
  </si>
  <si>
    <t>1.81</t>
  </si>
  <si>
    <t>119.61</t>
  </si>
  <si>
    <t>32.02</t>
  </si>
  <si>
    <t>6.01</t>
  </si>
  <si>
    <t>138.49</t>
  </si>
  <si>
    <t>319.08</t>
  </si>
  <si>
    <t>3.07</t>
  </si>
  <si>
    <t>1.27</t>
  </si>
  <si>
    <t>419.59</t>
  </si>
  <si>
    <t>74.37</t>
  </si>
  <si>
    <t>38.05</t>
  </si>
  <si>
    <t>8.16</t>
  </si>
  <si>
    <t>16.29</t>
  </si>
  <si>
    <t>159.84</t>
  </si>
  <si>
    <t>5.10</t>
  </si>
  <si>
    <t>0.68</t>
  </si>
  <si>
    <t>17.66</t>
  </si>
  <si>
    <t>0.98</t>
  </si>
  <si>
    <t>292.21</t>
  </si>
  <si>
    <t>6.25</t>
  </si>
  <si>
    <t>1.16</t>
  </si>
  <si>
    <t>152.26</t>
  </si>
  <si>
    <t>6.82</t>
  </si>
  <si>
    <t>1068.82</t>
  </si>
  <si>
    <t>3.95</t>
  </si>
  <si>
    <t>2.17</t>
  </si>
  <si>
    <t>58.82</t>
  </si>
  <si>
    <t>16.32</t>
  </si>
  <si>
    <t>279.44</t>
  </si>
  <si>
    <t>26.66</t>
  </si>
  <si>
    <t>1.21</t>
  </si>
  <si>
    <t>91.71</t>
  </si>
  <si>
    <t>2.32</t>
  </si>
  <si>
    <t>72.93</t>
  </si>
  <si>
    <t>35.38</t>
  </si>
  <si>
    <t>4.63</t>
  </si>
  <si>
    <t>233.64</t>
  </si>
  <si>
    <t>1.40</t>
  </si>
  <si>
    <t>290.57</t>
  </si>
  <si>
    <t>4.73</t>
  </si>
  <si>
    <t>1.45</t>
  </si>
  <si>
    <t>103.86</t>
  </si>
  <si>
    <t>4.45</t>
  </si>
  <si>
    <t>268.72</t>
  </si>
  <si>
    <t>16.11</t>
  </si>
  <si>
    <t>3.57</t>
  </si>
  <si>
    <t>111.94</t>
  </si>
  <si>
    <t>3.46</t>
  </si>
  <si>
    <t>66.30</t>
  </si>
  <si>
    <t>18.48</t>
  </si>
  <si>
    <t>4.84</t>
  </si>
  <si>
    <t>391.14</t>
  </si>
  <si>
    <t>1.97</t>
  </si>
  <si>
    <t>5.07</t>
  </si>
  <si>
    <t>70.48</t>
  </si>
  <si>
    <t>0.60</t>
  </si>
  <si>
    <t>5552.94</t>
  </si>
  <si>
    <t>5.82</t>
  </si>
  <si>
    <t>1.55</t>
  </si>
  <si>
    <t>60.79</t>
  </si>
  <si>
    <t>3.84</t>
  </si>
  <si>
    <t>179.81</t>
  </si>
  <si>
    <t>26.53</t>
  </si>
  <si>
    <t>39.85</t>
  </si>
  <si>
    <t>384.98</t>
  </si>
  <si>
    <t>3.14</t>
  </si>
  <si>
    <t>420.54</t>
  </si>
  <si>
    <t>HASIL</t>
  </si>
  <si>
    <t>KRITERIA</t>
  </si>
  <si>
    <t>BOBOT</t>
  </si>
  <si>
    <t>PER</t>
  </si>
  <si>
    <t>PBV</t>
  </si>
  <si>
    <t>ROE</t>
  </si>
  <si>
    <t>0.20</t>
  </si>
  <si>
    <t>0.10</t>
  </si>
  <si>
    <t>NORMALISASI</t>
  </si>
  <si>
    <t>BENEFIT</t>
  </si>
  <si>
    <t>EMITEN</t>
  </si>
  <si>
    <t>Nilai Tertinggi</t>
  </si>
  <si>
    <t>alternatif</t>
  </si>
  <si>
    <t>kriteria</t>
  </si>
  <si>
    <t>c1</t>
  </si>
  <si>
    <t>c2</t>
  </si>
  <si>
    <t>c3</t>
  </si>
  <si>
    <t>c4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</si>
  <si>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</si>
  <si>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</si>
  <si>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</si>
  <si>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</si>
  <si>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</si>
  <si>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</si>
  <si>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</si>
  <si>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</si>
  <si>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</si>
  <si>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</si>
  <si>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</si>
  <si>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</si>
  <si>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</si>
  <si>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</si>
  <si>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</si>
  <si>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</si>
  <si>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</si>
  <si>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</si>
  <si>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</si>
  <si>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</si>
  <si>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</si>
  <si>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</si>
  <si>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</si>
  <si>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</si>
  <si>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</si>
  <si>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</si>
  <si>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</si>
  <si>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</si>
  <si>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</si>
  <si>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</si>
  <si>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</si>
  <si>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</si>
  <si>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</si>
  <si>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</si>
  <si>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</si>
  <si>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</si>
  <si>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</si>
  <si>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</si>
  <si>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</si>
  <si>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</si>
  <si>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</si>
  <si>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</si>
  <si>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</si>
  <si>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</si>
  <si>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</si>
  <si>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3.49</t>
  </si>
  <si>
    <t>1.66</t>
  </si>
  <si>
    <t>0.5766</t>
  </si>
  <si>
    <t>0.2708</t>
  </si>
  <si>
    <t>0.1422</t>
  </si>
  <si>
    <t>0.007</t>
  </si>
  <si>
    <t>0.1978</t>
  </si>
  <si>
    <t>0.1778</t>
  </si>
  <si>
    <t>0.1394</t>
  </si>
  <si>
    <t>0.1754</t>
  </si>
  <si>
    <t>0.1402</t>
  </si>
  <si>
    <t>0.2044</t>
  </si>
  <si>
    <t>0.1996</t>
  </si>
  <si>
    <t>0.1608</t>
  </si>
  <si>
    <t>0.0212</t>
  </si>
  <si>
    <t>0.5336</t>
  </si>
  <si>
    <t>0.1876</t>
  </si>
  <si>
    <t>0.1648</t>
  </si>
  <si>
    <t>0.1616</t>
  </si>
  <si>
    <t>0.0608</t>
  </si>
  <si>
    <t>0.2456</t>
  </si>
  <si>
    <t>0.1076</t>
  </si>
  <si>
    <t>0.1306</t>
  </si>
  <si>
    <t>0.1122</t>
  </si>
  <si>
    <t>0.411</t>
  </si>
  <si>
    <t>0.154</t>
  </si>
  <si>
    <t>0.0318</t>
  </si>
  <si>
    <t>0.6192</t>
  </si>
  <si>
    <t>0.1764</t>
  </si>
  <si>
    <t>0.1718</t>
  </si>
  <si>
    <t>0.413</t>
  </si>
  <si>
    <t>0.2144</t>
  </si>
  <si>
    <t>0.1332</t>
  </si>
  <si>
    <t>0.1862</t>
  </si>
  <si>
    <t>0.5484</t>
  </si>
  <si>
    <t>0.0456</t>
  </si>
  <si>
    <t>0.1308</t>
  </si>
  <si>
    <t>0.3068</t>
  </si>
  <si>
    <t>0.2214</t>
  </si>
  <si>
    <t>0.2622</t>
  </si>
  <si>
    <t>0.2664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</si>
</sst>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2" fontId="0" fillId="3" borderId="2" xfId="0" applyNumberFormat="1" applyFill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7C8A-829E-4ED8-8AA9-15ADC0DA3BCA}">
  <dimension ref="A1:P55"/>
  <sheetViews>
    <sheetView workbookViewId="0">
      <selection activeCell="R8" sqref="R8"/>
    </sheetView>
  </sheetViews>
  <sheetFormatPr defaultRowHeight="15" x14ac:dyDescent="0.25"/>
  <cols>
    <col min="7" max="7" width="11.5703125" bestFit="1" customWidth="1"/>
    <col min="8" max="8" width="11.5703125" customWidth="1"/>
  </cols>
  <sheetData>
    <row r="1" spans="1:16" x14ac:dyDescent="0.25">
      <c r="A1" s="15" t="s">
        <v>116</v>
      </c>
      <c r="B1" s="15"/>
      <c r="C1" s="15"/>
      <c r="D1" s="15"/>
      <c r="E1" s="15"/>
      <c r="F1" s="15"/>
      <c r="G1" s="15"/>
      <c r="H1" s="15"/>
      <c r="I1" s="15"/>
      <c r="J1" s="15"/>
    </row>
    <row r="2" spans="1:16" x14ac:dyDescent="0.25">
      <c r="A2" s="2" t="s">
        <v>0</v>
      </c>
      <c r="B2" s="16" t="s">
        <v>1</v>
      </c>
      <c r="C2" s="16"/>
      <c r="D2" s="2" t="s">
        <v>2</v>
      </c>
      <c r="E2" s="2" t="s">
        <v>60</v>
      </c>
      <c r="F2" s="2" t="s">
        <v>59</v>
      </c>
      <c r="G2" s="2" t="s">
        <v>58</v>
      </c>
      <c r="H2" s="2" t="s">
        <v>261</v>
      </c>
      <c r="I2" s="2" t="s">
        <v>61</v>
      </c>
      <c r="J2" s="2" t="s">
        <v>62</v>
      </c>
      <c r="L2" s="2" t="s">
        <v>262</v>
      </c>
      <c r="M2" s="2" t="s">
        <v>263</v>
      </c>
    </row>
    <row r="3" spans="1:16" x14ac:dyDescent="0.25">
      <c r="A3" s="1">
        <v>1</v>
      </c>
      <c r="B3" s="12" t="s">
        <v>3</v>
      </c>
      <c r="C3" s="12"/>
      <c r="D3" s="1" t="s">
        <v>47</v>
      </c>
      <c r="E3" s="1" t="s">
        <v>52</v>
      </c>
      <c r="F3" s="1" t="s">
        <v>50</v>
      </c>
      <c r="G3" s="1">
        <v>47.66</v>
      </c>
      <c r="H3" s="1">
        <f>G3/100</f>
        <v>0.47659999999999997</v>
      </c>
      <c r="I3" s="1" t="s">
        <v>48</v>
      </c>
      <c r="J3" s="1" t="s">
        <v>49</v>
      </c>
      <c r="L3" s="1" t="s">
        <v>2</v>
      </c>
      <c r="M3" s="1" t="s">
        <v>267</v>
      </c>
    </row>
    <row r="4" spans="1:16" x14ac:dyDescent="0.25">
      <c r="A4" s="1">
        <v>2</v>
      </c>
      <c r="B4" s="12" t="s">
        <v>4</v>
      </c>
      <c r="C4" s="12"/>
      <c r="D4" s="1" t="s">
        <v>51</v>
      </c>
      <c r="E4" s="1" t="s">
        <v>72</v>
      </c>
      <c r="F4" s="1" t="s">
        <v>73</v>
      </c>
      <c r="G4" s="1">
        <v>27.08</v>
      </c>
      <c r="H4" s="1">
        <f t="shared" ref="H4:H47" si="0">G4/100</f>
        <v>0.27079999999999999</v>
      </c>
      <c r="I4" s="1" t="s">
        <v>74</v>
      </c>
      <c r="J4" s="1" t="s">
        <v>75</v>
      </c>
      <c r="L4" s="1" t="s">
        <v>264</v>
      </c>
      <c r="M4" s="1" t="s">
        <v>267</v>
      </c>
    </row>
    <row r="5" spans="1:16" x14ac:dyDescent="0.25">
      <c r="A5" s="1">
        <v>3</v>
      </c>
      <c r="B5" s="12" t="s">
        <v>5</v>
      </c>
      <c r="C5" s="12"/>
      <c r="D5" s="1" t="s">
        <v>53</v>
      </c>
      <c r="E5" s="1" t="s">
        <v>71</v>
      </c>
      <c r="F5" s="1" t="s">
        <v>70</v>
      </c>
      <c r="G5" s="1">
        <v>14.22</v>
      </c>
      <c r="H5" s="1">
        <f t="shared" si="0"/>
        <v>0.14219999999999999</v>
      </c>
      <c r="I5" s="1" t="s">
        <v>69</v>
      </c>
      <c r="J5" s="1" t="s">
        <v>68</v>
      </c>
      <c r="L5" s="1" t="s">
        <v>265</v>
      </c>
      <c r="M5" s="1" t="s">
        <v>268</v>
      </c>
    </row>
    <row r="6" spans="1:16" x14ac:dyDescent="0.25">
      <c r="A6" s="1">
        <v>4</v>
      </c>
      <c r="B6" s="12" t="s">
        <v>6</v>
      </c>
      <c r="C6" s="12"/>
      <c r="D6" s="1" t="s">
        <v>54</v>
      </c>
      <c r="E6" s="1" t="s">
        <v>55</v>
      </c>
      <c r="F6" s="1" t="s">
        <v>66</v>
      </c>
      <c r="G6" s="1">
        <v>0.7</v>
      </c>
      <c r="H6" s="1">
        <f t="shared" si="0"/>
        <v>6.9999999999999993E-3</v>
      </c>
      <c r="I6" s="1" t="s">
        <v>67</v>
      </c>
      <c r="J6" s="1">
        <v>0</v>
      </c>
      <c r="L6" s="1" t="s">
        <v>266</v>
      </c>
      <c r="M6" s="1" t="s">
        <v>267</v>
      </c>
    </row>
    <row r="7" spans="1:16" x14ac:dyDescent="0.25">
      <c r="A7" s="1">
        <v>5</v>
      </c>
      <c r="B7" s="12" t="s">
        <v>7</v>
      </c>
      <c r="C7" s="12"/>
      <c r="D7" s="1" t="s">
        <v>56</v>
      </c>
      <c r="E7" s="1" t="s">
        <v>65</v>
      </c>
      <c r="F7" s="1" t="s">
        <v>64</v>
      </c>
      <c r="G7" s="1">
        <v>19.78</v>
      </c>
      <c r="H7" s="1">
        <f t="shared" si="0"/>
        <v>0.1978</v>
      </c>
      <c r="I7" s="1" t="s">
        <v>57</v>
      </c>
      <c r="J7" s="1" t="s">
        <v>63</v>
      </c>
    </row>
    <row r="8" spans="1:16" x14ac:dyDescent="0.25">
      <c r="A8" s="1">
        <v>6</v>
      </c>
      <c r="B8" s="12" t="s">
        <v>8</v>
      </c>
      <c r="C8" s="12"/>
      <c r="D8" s="1" t="s">
        <v>76</v>
      </c>
      <c r="E8" s="1" t="s">
        <v>77</v>
      </c>
      <c r="F8" s="1" t="s">
        <v>78</v>
      </c>
      <c r="G8" s="1">
        <v>17.78</v>
      </c>
      <c r="H8" s="1">
        <f t="shared" si="0"/>
        <v>0.17780000000000001</v>
      </c>
      <c r="I8" s="1" t="s">
        <v>79</v>
      </c>
      <c r="J8" s="1" t="s">
        <v>80</v>
      </c>
    </row>
    <row r="9" spans="1:16" x14ac:dyDescent="0.25">
      <c r="A9" s="1">
        <v>7</v>
      </c>
      <c r="B9" s="12" t="s">
        <v>9</v>
      </c>
      <c r="C9" s="12"/>
      <c r="D9" s="1" t="s">
        <v>81</v>
      </c>
      <c r="E9" s="1" t="s">
        <v>82</v>
      </c>
      <c r="F9" s="1" t="s">
        <v>83</v>
      </c>
      <c r="G9" s="1">
        <v>13.94</v>
      </c>
      <c r="H9" s="1">
        <f t="shared" si="0"/>
        <v>0.1394</v>
      </c>
      <c r="I9" s="1" t="s">
        <v>84</v>
      </c>
      <c r="J9" s="1" t="s">
        <v>85</v>
      </c>
      <c r="L9" s="6" t="s">
        <v>273</v>
      </c>
      <c r="M9" s="6" t="s">
        <v>274</v>
      </c>
    </row>
    <row r="10" spans="1:16" x14ac:dyDescent="0.25">
      <c r="A10" s="1">
        <v>8</v>
      </c>
      <c r="B10" s="12" t="s">
        <v>10</v>
      </c>
      <c r="C10" s="12"/>
      <c r="D10" s="1" t="s">
        <v>86</v>
      </c>
      <c r="E10" s="1" t="s">
        <v>87</v>
      </c>
      <c r="F10" s="1" t="s">
        <v>88</v>
      </c>
      <c r="G10" s="1">
        <v>17.54</v>
      </c>
      <c r="H10" s="1">
        <f t="shared" si="0"/>
        <v>0.1754</v>
      </c>
      <c r="I10" s="1" t="s">
        <v>89</v>
      </c>
      <c r="J10" s="1" t="s">
        <v>90</v>
      </c>
      <c r="M10" s="6" t="s">
        <v>275</v>
      </c>
      <c r="N10" s="6" t="s">
        <v>276</v>
      </c>
      <c r="O10" s="6" t="s">
        <v>277</v>
      </c>
      <c r="P10" s="6" t="s">
        <v>278</v>
      </c>
    </row>
    <row r="11" spans="1:16" x14ac:dyDescent="0.25">
      <c r="A11" s="1">
        <v>9</v>
      </c>
      <c r="B11" s="12" t="s">
        <v>11</v>
      </c>
      <c r="C11" s="12"/>
      <c r="D11" s="1" t="s">
        <v>91</v>
      </c>
      <c r="E11" s="1" t="s">
        <v>92</v>
      </c>
      <c r="F11" s="1" t="s">
        <v>93</v>
      </c>
      <c r="G11" s="1">
        <v>14.02</v>
      </c>
      <c r="H11" s="1">
        <f t="shared" si="0"/>
        <v>0.14019999999999999</v>
      </c>
      <c r="I11" s="1" t="s">
        <v>94</v>
      </c>
      <c r="J11" s="1" t="s">
        <v>95</v>
      </c>
      <c r="L11" t="s">
        <v>279</v>
      </c>
      <c r="M11" s="1" t="s">
        <v>47</v>
      </c>
      <c r="N11" s="1" t="s">
        <v>324</v>
      </c>
      <c r="O11" s="1" t="s">
        <v>325</v>
      </c>
      <c r="P11" s="6" t="s">
        <v>326</v>
      </c>
    </row>
    <row r="12" spans="1:16" x14ac:dyDescent="0.25">
      <c r="A12" s="1">
        <v>10</v>
      </c>
      <c r="B12" s="12" t="s">
        <v>12</v>
      </c>
      <c r="C12" s="12"/>
      <c r="D12" s="1" t="s">
        <v>96</v>
      </c>
      <c r="E12" s="1" t="s">
        <v>97</v>
      </c>
      <c r="F12" s="1" t="s">
        <v>98</v>
      </c>
      <c r="G12" s="1">
        <v>20.440000000000001</v>
      </c>
      <c r="H12" s="1">
        <f t="shared" si="0"/>
        <v>0.20440000000000003</v>
      </c>
      <c r="I12" s="1" t="s">
        <v>99</v>
      </c>
      <c r="J12" s="1" t="s">
        <v>100</v>
      </c>
      <c r="L12" t="s">
        <v>280</v>
      </c>
      <c r="M12" s="1" t="s">
        <v>51</v>
      </c>
      <c r="N12" s="1" t="s">
        <v>72</v>
      </c>
      <c r="O12" s="1" t="s">
        <v>73</v>
      </c>
      <c r="P12" s="6" t="s">
        <v>327</v>
      </c>
    </row>
    <row r="13" spans="1:16" x14ac:dyDescent="0.25">
      <c r="A13" s="1">
        <v>11</v>
      </c>
      <c r="B13" s="12" t="s">
        <v>13</v>
      </c>
      <c r="C13" s="12"/>
      <c r="D13" s="1" t="s">
        <v>101</v>
      </c>
      <c r="E13" s="1" t="s">
        <v>102</v>
      </c>
      <c r="F13" s="1" t="s">
        <v>103</v>
      </c>
      <c r="G13" s="1">
        <v>19.96</v>
      </c>
      <c r="H13" s="1">
        <f t="shared" si="0"/>
        <v>0.1996</v>
      </c>
      <c r="I13" s="1" t="s">
        <v>104</v>
      </c>
      <c r="J13" s="1" t="s">
        <v>105</v>
      </c>
      <c r="L13" t="s">
        <v>281</v>
      </c>
      <c r="M13" s="1" t="s">
        <v>53</v>
      </c>
      <c r="N13" s="1" t="s">
        <v>71</v>
      </c>
      <c r="O13" s="1" t="s">
        <v>70</v>
      </c>
      <c r="P13" s="6" t="s">
        <v>328</v>
      </c>
    </row>
    <row r="14" spans="1:16" x14ac:dyDescent="0.25">
      <c r="A14" s="1">
        <v>12</v>
      </c>
      <c r="B14" s="12" t="s">
        <v>14</v>
      </c>
      <c r="C14" s="12"/>
      <c r="D14" s="1" t="s">
        <v>106</v>
      </c>
      <c r="E14" s="1" t="s">
        <v>107</v>
      </c>
      <c r="F14" s="1" t="s">
        <v>108</v>
      </c>
      <c r="G14" s="1">
        <v>16.079999999999998</v>
      </c>
      <c r="H14" s="1">
        <f t="shared" si="0"/>
        <v>0.16079999999999997</v>
      </c>
      <c r="I14" s="1" t="s">
        <v>109</v>
      </c>
      <c r="J14" s="1" t="s">
        <v>110</v>
      </c>
      <c r="L14" t="s">
        <v>282</v>
      </c>
      <c r="M14" s="1" t="s">
        <v>54</v>
      </c>
      <c r="N14" s="1" t="s">
        <v>55</v>
      </c>
      <c r="O14" s="1" t="s">
        <v>66</v>
      </c>
      <c r="P14" s="6" t="s">
        <v>329</v>
      </c>
    </row>
    <row r="15" spans="1:16" x14ac:dyDescent="0.25">
      <c r="A15" s="1">
        <v>13</v>
      </c>
      <c r="B15" s="12" t="s">
        <v>15</v>
      </c>
      <c r="C15" s="12"/>
      <c r="D15" s="1" t="s">
        <v>111</v>
      </c>
      <c r="E15" s="1" t="s">
        <v>112</v>
      </c>
      <c r="F15" s="1" t="s">
        <v>113</v>
      </c>
      <c r="G15" s="1">
        <v>2.12</v>
      </c>
      <c r="H15" s="1">
        <f t="shared" si="0"/>
        <v>2.12E-2</v>
      </c>
      <c r="I15" s="1" t="s">
        <v>114</v>
      </c>
      <c r="J15" s="1" t="s">
        <v>115</v>
      </c>
      <c r="L15" t="s">
        <v>283</v>
      </c>
      <c r="M15" s="1" t="s">
        <v>56</v>
      </c>
      <c r="N15" s="1" t="s">
        <v>65</v>
      </c>
      <c r="O15" s="1" t="s">
        <v>64</v>
      </c>
      <c r="P15" s="6" t="s">
        <v>330</v>
      </c>
    </row>
    <row r="16" spans="1:16" x14ac:dyDescent="0.25">
      <c r="A16" s="1">
        <v>14</v>
      </c>
      <c r="B16" s="12" t="s">
        <v>16</v>
      </c>
      <c r="C16" s="12"/>
      <c r="D16" s="1" t="s">
        <v>117</v>
      </c>
      <c r="E16" s="1" t="s">
        <v>118</v>
      </c>
      <c r="F16" s="1" t="s">
        <v>119</v>
      </c>
      <c r="G16" s="1">
        <v>53.36</v>
      </c>
      <c r="H16" s="1">
        <f t="shared" si="0"/>
        <v>0.53359999999999996</v>
      </c>
      <c r="I16" s="1" t="s">
        <v>120</v>
      </c>
      <c r="J16" s="1">
        <v>0</v>
      </c>
      <c r="L16" t="s">
        <v>284</v>
      </c>
      <c r="M16" s="1" t="s">
        <v>76</v>
      </c>
      <c r="N16" s="1" t="s">
        <v>77</v>
      </c>
      <c r="O16" s="1" t="s">
        <v>78</v>
      </c>
      <c r="P16" s="6" t="s">
        <v>331</v>
      </c>
    </row>
    <row r="17" spans="1:16" x14ac:dyDescent="0.25">
      <c r="A17" s="1">
        <v>15</v>
      </c>
      <c r="B17" s="12" t="s">
        <v>17</v>
      </c>
      <c r="C17" s="12"/>
      <c r="D17" s="1" t="s">
        <v>121</v>
      </c>
      <c r="E17" s="1" t="s">
        <v>122</v>
      </c>
      <c r="F17" s="1" t="s">
        <v>123</v>
      </c>
      <c r="G17" s="1">
        <v>18.760000000000002</v>
      </c>
      <c r="H17" s="1">
        <f t="shared" si="0"/>
        <v>0.18760000000000002</v>
      </c>
      <c r="I17" s="1" t="s">
        <v>124</v>
      </c>
      <c r="J17" s="1" t="s">
        <v>125</v>
      </c>
      <c r="L17" t="s">
        <v>285</v>
      </c>
      <c r="M17" s="1" t="s">
        <v>81</v>
      </c>
      <c r="N17" s="1" t="s">
        <v>82</v>
      </c>
      <c r="O17" s="1" t="s">
        <v>83</v>
      </c>
      <c r="P17" s="6" t="s">
        <v>332</v>
      </c>
    </row>
    <row r="18" spans="1:16" x14ac:dyDescent="0.25">
      <c r="A18" s="1">
        <v>16</v>
      </c>
      <c r="B18" s="12" t="s">
        <v>18</v>
      </c>
      <c r="C18" s="12"/>
      <c r="D18" s="1" t="s">
        <v>126</v>
      </c>
      <c r="E18" s="1" t="s">
        <v>127</v>
      </c>
      <c r="F18" s="1" t="s">
        <v>128</v>
      </c>
      <c r="G18" s="1">
        <v>16.48</v>
      </c>
      <c r="H18" s="1">
        <f t="shared" si="0"/>
        <v>0.1648</v>
      </c>
      <c r="I18" s="1" t="s">
        <v>129</v>
      </c>
      <c r="J18" s="1">
        <v>0</v>
      </c>
      <c r="L18" t="s">
        <v>286</v>
      </c>
      <c r="M18" s="1" t="s">
        <v>86</v>
      </c>
      <c r="N18" s="1" t="s">
        <v>87</v>
      </c>
      <c r="O18" s="1" t="s">
        <v>88</v>
      </c>
      <c r="P18" s="6" t="s">
        <v>333</v>
      </c>
    </row>
    <row r="19" spans="1:16" x14ac:dyDescent="0.25">
      <c r="A19" s="1">
        <v>17</v>
      </c>
      <c r="B19" s="12" t="s">
        <v>19</v>
      </c>
      <c r="C19" s="12"/>
      <c r="D19" s="1" t="s">
        <v>130</v>
      </c>
      <c r="E19" s="1" t="s">
        <v>131</v>
      </c>
      <c r="F19" s="1" t="s">
        <v>132</v>
      </c>
      <c r="G19" s="1">
        <v>16.16</v>
      </c>
      <c r="H19" s="1">
        <f t="shared" si="0"/>
        <v>0.16159999999999999</v>
      </c>
      <c r="I19" s="1" t="s">
        <v>133</v>
      </c>
      <c r="J19" s="1" t="s">
        <v>134</v>
      </c>
      <c r="L19" t="s">
        <v>287</v>
      </c>
      <c r="M19" s="1" t="s">
        <v>91</v>
      </c>
      <c r="N19" s="1" t="s">
        <v>92</v>
      </c>
      <c r="O19" s="1" t="s">
        <v>93</v>
      </c>
      <c r="P19" s="6" t="s">
        <v>334</v>
      </c>
    </row>
    <row r="20" spans="1:16" x14ac:dyDescent="0.25">
      <c r="A20" s="1">
        <v>18</v>
      </c>
      <c r="B20" s="12" t="s">
        <v>20</v>
      </c>
      <c r="C20" s="12"/>
      <c r="D20" s="1" t="s">
        <v>135</v>
      </c>
      <c r="E20" s="1" t="s">
        <v>136</v>
      </c>
      <c r="F20" s="1" t="s">
        <v>137</v>
      </c>
      <c r="G20" s="1">
        <v>6.08</v>
      </c>
      <c r="H20" s="1">
        <f t="shared" si="0"/>
        <v>6.08E-2</v>
      </c>
      <c r="I20" s="1" t="s">
        <v>138</v>
      </c>
      <c r="J20" s="1" t="s">
        <v>139</v>
      </c>
      <c r="L20" t="s">
        <v>288</v>
      </c>
      <c r="M20" s="1" t="s">
        <v>96</v>
      </c>
      <c r="N20" s="1" t="s">
        <v>97</v>
      </c>
      <c r="O20" s="1" t="s">
        <v>98</v>
      </c>
      <c r="P20" s="6" t="s">
        <v>335</v>
      </c>
    </row>
    <row r="21" spans="1:16" x14ac:dyDescent="0.25">
      <c r="A21" s="1">
        <v>19</v>
      </c>
      <c r="B21" s="12" t="s">
        <v>21</v>
      </c>
      <c r="C21" s="12"/>
      <c r="D21" s="1">
        <v>-23.05</v>
      </c>
      <c r="E21" s="1">
        <v>-10.33</v>
      </c>
      <c r="F21" s="1" t="s">
        <v>140</v>
      </c>
      <c r="G21" s="1">
        <v>-18.82</v>
      </c>
      <c r="H21" s="1">
        <f t="shared" si="0"/>
        <v>-0.18820000000000001</v>
      </c>
      <c r="I21" s="1" t="s">
        <v>141</v>
      </c>
      <c r="J21" s="1">
        <v>0</v>
      </c>
      <c r="L21" t="s">
        <v>289</v>
      </c>
      <c r="M21" s="1" t="s">
        <v>101</v>
      </c>
      <c r="N21" s="1" t="s">
        <v>102</v>
      </c>
      <c r="O21" s="1" t="s">
        <v>103</v>
      </c>
      <c r="P21" s="6" t="s">
        <v>336</v>
      </c>
    </row>
    <row r="22" spans="1:16" x14ac:dyDescent="0.25">
      <c r="A22" s="1">
        <v>20</v>
      </c>
      <c r="B22" s="12" t="s">
        <v>22</v>
      </c>
      <c r="C22" s="12"/>
      <c r="D22" s="1" t="s">
        <v>142</v>
      </c>
      <c r="E22" s="1" t="s">
        <v>143</v>
      </c>
      <c r="F22" s="1" t="s">
        <v>144</v>
      </c>
      <c r="G22" s="1">
        <v>24.56</v>
      </c>
      <c r="H22" s="1">
        <f t="shared" si="0"/>
        <v>0.24559999999999998</v>
      </c>
      <c r="I22" s="1" t="s">
        <v>145</v>
      </c>
      <c r="J22" s="1" t="s">
        <v>146</v>
      </c>
      <c r="L22" t="s">
        <v>290</v>
      </c>
      <c r="M22" s="1" t="s">
        <v>106</v>
      </c>
      <c r="N22" s="1" t="s">
        <v>107</v>
      </c>
      <c r="O22" s="1" t="s">
        <v>108</v>
      </c>
      <c r="P22" s="6" t="s">
        <v>337</v>
      </c>
    </row>
    <row r="23" spans="1:16" x14ac:dyDescent="0.25">
      <c r="A23" s="1">
        <v>21</v>
      </c>
      <c r="B23" s="13" t="s">
        <v>23</v>
      </c>
      <c r="C23" s="14"/>
      <c r="D23" s="1" t="s">
        <v>147</v>
      </c>
      <c r="E23" s="1" t="s">
        <v>148</v>
      </c>
      <c r="F23" s="1" t="s">
        <v>149</v>
      </c>
      <c r="G23" s="1">
        <v>45.54</v>
      </c>
      <c r="H23" s="1">
        <f t="shared" si="0"/>
        <v>0.45539999999999997</v>
      </c>
      <c r="I23" s="1" t="s">
        <v>150</v>
      </c>
      <c r="J23" s="1" t="s">
        <v>151</v>
      </c>
      <c r="L23" t="s">
        <v>291</v>
      </c>
      <c r="M23" s="1" t="s">
        <v>111</v>
      </c>
      <c r="N23" s="1" t="s">
        <v>112</v>
      </c>
      <c r="O23" s="1" t="s">
        <v>113</v>
      </c>
      <c r="P23" s="6" t="s">
        <v>338</v>
      </c>
    </row>
    <row r="24" spans="1:16" x14ac:dyDescent="0.25">
      <c r="A24" s="1">
        <v>22</v>
      </c>
      <c r="B24" s="13" t="s">
        <v>152</v>
      </c>
      <c r="C24" s="14"/>
      <c r="D24" s="1" t="s">
        <v>153</v>
      </c>
      <c r="E24" s="1" t="s">
        <v>154</v>
      </c>
      <c r="F24" s="1" t="s">
        <v>155</v>
      </c>
      <c r="G24" s="1">
        <v>10.76</v>
      </c>
      <c r="H24" s="1">
        <f t="shared" si="0"/>
        <v>0.1076</v>
      </c>
      <c r="I24" s="1" t="s">
        <v>156</v>
      </c>
      <c r="J24" s="1" t="s">
        <v>157</v>
      </c>
      <c r="L24" t="s">
        <v>292</v>
      </c>
      <c r="M24" s="1" t="s">
        <v>117</v>
      </c>
      <c r="N24" s="1" t="s">
        <v>118</v>
      </c>
      <c r="O24" s="1" t="s">
        <v>119</v>
      </c>
      <c r="P24" s="6" t="s">
        <v>339</v>
      </c>
    </row>
    <row r="25" spans="1:16" x14ac:dyDescent="0.25">
      <c r="A25" s="1">
        <v>23</v>
      </c>
      <c r="B25" s="13" t="s">
        <v>24</v>
      </c>
      <c r="C25" s="14"/>
      <c r="D25" s="1" t="s">
        <v>158</v>
      </c>
      <c r="E25" s="1" t="s">
        <v>159</v>
      </c>
      <c r="F25" s="1" t="s">
        <v>160</v>
      </c>
      <c r="G25" s="1">
        <v>13.06</v>
      </c>
      <c r="H25" s="1">
        <f t="shared" si="0"/>
        <v>0.13059999999999999</v>
      </c>
      <c r="I25" s="1" t="s">
        <v>161</v>
      </c>
      <c r="J25" s="1" t="s">
        <v>162</v>
      </c>
      <c r="L25" t="s">
        <v>293</v>
      </c>
      <c r="M25" s="1" t="s">
        <v>121</v>
      </c>
      <c r="N25" s="1" t="s">
        <v>122</v>
      </c>
      <c r="O25" s="1" t="s">
        <v>123</v>
      </c>
      <c r="P25" s="6" t="s">
        <v>340</v>
      </c>
    </row>
    <row r="26" spans="1:16" x14ac:dyDescent="0.25">
      <c r="A26" s="1">
        <v>24</v>
      </c>
      <c r="B26" s="13" t="s">
        <v>25</v>
      </c>
      <c r="C26" s="14"/>
      <c r="D26" s="1" t="s">
        <v>163</v>
      </c>
      <c r="E26" s="1" t="s">
        <v>164</v>
      </c>
      <c r="F26" s="1" t="s">
        <v>165</v>
      </c>
      <c r="G26" s="1">
        <v>11.22</v>
      </c>
      <c r="H26" s="1">
        <f t="shared" si="0"/>
        <v>0.11220000000000001</v>
      </c>
      <c r="I26" s="1" t="s">
        <v>166</v>
      </c>
      <c r="J26" s="1" t="s">
        <v>167</v>
      </c>
      <c r="L26" t="s">
        <v>294</v>
      </c>
      <c r="M26" s="1" t="s">
        <v>126</v>
      </c>
      <c r="N26" s="1" t="s">
        <v>127</v>
      </c>
      <c r="O26" s="1" t="s">
        <v>128</v>
      </c>
      <c r="P26" s="6" t="s">
        <v>341</v>
      </c>
    </row>
    <row r="27" spans="1:16" x14ac:dyDescent="0.25">
      <c r="A27" s="1">
        <v>25</v>
      </c>
      <c r="B27" s="13" t="s">
        <v>26</v>
      </c>
      <c r="C27" s="14"/>
      <c r="D27" s="1" t="s">
        <v>168</v>
      </c>
      <c r="E27" s="1" t="s">
        <v>169</v>
      </c>
      <c r="F27" s="1" t="s">
        <v>170</v>
      </c>
      <c r="G27" s="1">
        <v>41.1</v>
      </c>
      <c r="H27" s="1">
        <f t="shared" si="0"/>
        <v>0.41100000000000003</v>
      </c>
      <c r="I27" s="1" t="s">
        <v>171</v>
      </c>
      <c r="J27" s="1">
        <v>0</v>
      </c>
      <c r="L27" t="s">
        <v>295</v>
      </c>
      <c r="M27" s="1" t="s">
        <v>130</v>
      </c>
      <c r="N27" s="1" t="s">
        <v>131</v>
      </c>
      <c r="O27" s="1" t="s">
        <v>132</v>
      </c>
      <c r="P27" s="6" t="s">
        <v>342</v>
      </c>
    </row>
    <row r="28" spans="1:16" x14ac:dyDescent="0.25">
      <c r="A28" s="1">
        <v>26</v>
      </c>
      <c r="B28" s="13" t="s">
        <v>27</v>
      </c>
      <c r="C28" s="14"/>
      <c r="D28" s="1" t="s">
        <v>172</v>
      </c>
      <c r="E28" s="1" t="s">
        <v>54</v>
      </c>
      <c r="F28" s="1" t="s">
        <v>173</v>
      </c>
      <c r="G28" s="1">
        <v>15.4</v>
      </c>
      <c r="H28" s="1">
        <f t="shared" si="0"/>
        <v>0.154</v>
      </c>
      <c r="I28" s="1" t="s">
        <v>174</v>
      </c>
      <c r="J28" s="1" t="s">
        <v>175</v>
      </c>
      <c r="L28" t="s">
        <v>296</v>
      </c>
      <c r="M28" s="1" t="s">
        <v>135</v>
      </c>
      <c r="N28" s="1" t="s">
        <v>136</v>
      </c>
      <c r="O28" s="1" t="s">
        <v>137</v>
      </c>
      <c r="P28" s="6" t="s">
        <v>343</v>
      </c>
    </row>
    <row r="29" spans="1:16" x14ac:dyDescent="0.25">
      <c r="A29" s="1">
        <v>27</v>
      </c>
      <c r="B29" s="13" t="s">
        <v>28</v>
      </c>
      <c r="C29" s="14"/>
      <c r="D29" s="1" t="s">
        <v>176</v>
      </c>
      <c r="E29" s="1" t="s">
        <v>177</v>
      </c>
      <c r="F29" s="1" t="s">
        <v>178</v>
      </c>
      <c r="G29" s="1">
        <v>3.18</v>
      </c>
      <c r="H29" s="1">
        <f t="shared" si="0"/>
        <v>3.1800000000000002E-2</v>
      </c>
      <c r="I29" s="1" t="s">
        <v>179</v>
      </c>
      <c r="J29" s="1" t="s">
        <v>180</v>
      </c>
      <c r="L29" t="s">
        <v>297</v>
      </c>
      <c r="M29" s="1">
        <v>-23.05</v>
      </c>
      <c r="N29" s="1">
        <v>-10.33</v>
      </c>
      <c r="O29" s="1" t="s">
        <v>140</v>
      </c>
      <c r="P29">
        <v>-0.18820000000000001</v>
      </c>
    </row>
    <row r="30" spans="1:16" x14ac:dyDescent="0.25">
      <c r="A30" s="1">
        <v>28</v>
      </c>
      <c r="B30" s="13" t="s">
        <v>29</v>
      </c>
      <c r="C30" s="14"/>
      <c r="D30" s="1" t="s">
        <v>181</v>
      </c>
      <c r="E30" s="1" t="s">
        <v>182</v>
      </c>
      <c r="F30" s="1" t="s">
        <v>103</v>
      </c>
      <c r="G30" s="1">
        <v>61.92</v>
      </c>
      <c r="H30" s="1">
        <f t="shared" si="0"/>
        <v>0.61919999999999997</v>
      </c>
      <c r="I30" s="1" t="s">
        <v>183</v>
      </c>
      <c r="J30" s="1" t="s">
        <v>184</v>
      </c>
      <c r="L30" t="s">
        <v>298</v>
      </c>
      <c r="M30" s="1" t="s">
        <v>142</v>
      </c>
      <c r="N30" s="1" t="s">
        <v>143</v>
      </c>
      <c r="O30" s="1" t="s">
        <v>144</v>
      </c>
      <c r="P30" s="6" t="s">
        <v>344</v>
      </c>
    </row>
    <row r="31" spans="1:16" x14ac:dyDescent="0.25">
      <c r="A31" s="1">
        <v>29</v>
      </c>
      <c r="B31" s="13" t="s">
        <v>30</v>
      </c>
      <c r="C31" s="14"/>
      <c r="D31" s="1" t="s">
        <v>185</v>
      </c>
      <c r="E31" s="1" t="s">
        <v>186</v>
      </c>
      <c r="F31" s="1" t="s">
        <v>187</v>
      </c>
      <c r="G31" s="1">
        <v>17.64</v>
      </c>
      <c r="H31" s="1">
        <f t="shared" si="0"/>
        <v>0.1764</v>
      </c>
      <c r="I31" s="1" t="s">
        <v>188</v>
      </c>
      <c r="J31" s="1" t="s">
        <v>189</v>
      </c>
      <c r="L31" t="s">
        <v>299</v>
      </c>
      <c r="M31" s="1" t="s">
        <v>147</v>
      </c>
      <c r="N31" s="1" t="s">
        <v>148</v>
      </c>
      <c r="O31" s="1" t="s">
        <v>149</v>
      </c>
      <c r="P31" s="6" t="s">
        <v>345</v>
      </c>
    </row>
    <row r="32" spans="1:16" x14ac:dyDescent="0.25">
      <c r="A32" s="1">
        <v>30</v>
      </c>
      <c r="B32" s="13" t="s">
        <v>31</v>
      </c>
      <c r="C32" s="14"/>
      <c r="D32" s="1" t="s">
        <v>190</v>
      </c>
      <c r="E32" s="1" t="s">
        <v>191</v>
      </c>
      <c r="F32" s="1" t="s">
        <v>192</v>
      </c>
      <c r="G32" s="1">
        <v>17.18</v>
      </c>
      <c r="H32" s="1">
        <f t="shared" si="0"/>
        <v>0.17180000000000001</v>
      </c>
      <c r="I32" s="1" t="s">
        <v>193</v>
      </c>
      <c r="J32" s="1" t="s">
        <v>194</v>
      </c>
      <c r="L32" t="s">
        <v>300</v>
      </c>
      <c r="M32" s="1" t="s">
        <v>153</v>
      </c>
      <c r="N32" s="1" t="s">
        <v>154</v>
      </c>
      <c r="O32" s="1" t="s">
        <v>155</v>
      </c>
      <c r="P32" s="6" t="s">
        <v>346</v>
      </c>
    </row>
    <row r="33" spans="1:16" x14ac:dyDescent="0.25">
      <c r="A33" s="1">
        <v>31</v>
      </c>
      <c r="B33" s="13" t="s">
        <v>32</v>
      </c>
      <c r="C33" s="14"/>
      <c r="D33" s="1" t="s">
        <v>195</v>
      </c>
      <c r="E33" s="1" t="s">
        <v>196</v>
      </c>
      <c r="F33" s="1" t="s">
        <v>197</v>
      </c>
      <c r="G33" s="1">
        <v>18.760000000000002</v>
      </c>
      <c r="H33" s="1">
        <f t="shared" si="0"/>
        <v>0.18760000000000002</v>
      </c>
      <c r="I33" s="1" t="s">
        <v>198</v>
      </c>
      <c r="J33" s="1">
        <v>0</v>
      </c>
      <c r="L33" t="s">
        <v>301</v>
      </c>
      <c r="M33" s="1" t="s">
        <v>158</v>
      </c>
      <c r="N33" s="1" t="s">
        <v>159</v>
      </c>
      <c r="O33" s="1" t="s">
        <v>160</v>
      </c>
      <c r="P33" s="6" t="s">
        <v>347</v>
      </c>
    </row>
    <row r="34" spans="1:16" x14ac:dyDescent="0.25">
      <c r="A34" s="1">
        <v>32</v>
      </c>
      <c r="B34" s="13" t="s">
        <v>33</v>
      </c>
      <c r="C34" s="14"/>
      <c r="D34" s="1" t="s">
        <v>199</v>
      </c>
      <c r="E34" s="1" t="s">
        <v>200</v>
      </c>
      <c r="F34" s="1" t="s">
        <v>201</v>
      </c>
      <c r="G34" s="1">
        <v>41.3</v>
      </c>
      <c r="H34" s="1">
        <f t="shared" si="0"/>
        <v>0.41299999999999998</v>
      </c>
      <c r="I34" s="1" t="s">
        <v>202</v>
      </c>
      <c r="J34" s="1" t="s">
        <v>80</v>
      </c>
      <c r="L34" t="s">
        <v>302</v>
      </c>
      <c r="M34" s="1" t="s">
        <v>163</v>
      </c>
      <c r="N34" s="1" t="s">
        <v>164</v>
      </c>
      <c r="O34" s="1" t="s">
        <v>165</v>
      </c>
      <c r="P34" s="6" t="s">
        <v>348</v>
      </c>
    </row>
    <row r="35" spans="1:16" x14ac:dyDescent="0.25">
      <c r="A35" s="1">
        <v>33</v>
      </c>
      <c r="B35" s="13" t="s">
        <v>34</v>
      </c>
      <c r="C35" s="14"/>
      <c r="D35" s="1" t="s">
        <v>203</v>
      </c>
      <c r="E35" s="1" t="s">
        <v>204</v>
      </c>
      <c r="F35" s="1" t="s">
        <v>205</v>
      </c>
      <c r="G35" s="1">
        <v>21.44</v>
      </c>
      <c r="H35" s="1">
        <f t="shared" si="0"/>
        <v>0.21440000000000001</v>
      </c>
      <c r="I35" s="1" t="s">
        <v>206</v>
      </c>
      <c r="J35" s="1" t="s">
        <v>201</v>
      </c>
      <c r="L35" t="s">
        <v>303</v>
      </c>
      <c r="M35" s="1" t="s">
        <v>168</v>
      </c>
      <c r="N35" s="1" t="s">
        <v>169</v>
      </c>
      <c r="O35" s="1" t="s">
        <v>170</v>
      </c>
      <c r="P35" s="6" t="s">
        <v>349</v>
      </c>
    </row>
    <row r="36" spans="1:16" x14ac:dyDescent="0.25">
      <c r="A36" s="1">
        <v>34</v>
      </c>
      <c r="B36" s="13" t="s">
        <v>35</v>
      </c>
      <c r="C36" s="14"/>
      <c r="D36" s="1" t="s">
        <v>207</v>
      </c>
      <c r="E36" s="1" t="s">
        <v>208</v>
      </c>
      <c r="F36" s="1" t="s">
        <v>209</v>
      </c>
      <c r="G36" s="1">
        <v>13.32</v>
      </c>
      <c r="H36" s="1">
        <f t="shared" si="0"/>
        <v>0.13320000000000001</v>
      </c>
      <c r="I36" s="1" t="s">
        <v>210</v>
      </c>
      <c r="J36" s="1" t="s">
        <v>211</v>
      </c>
      <c r="L36" t="s">
        <v>304</v>
      </c>
      <c r="M36" s="1" t="s">
        <v>172</v>
      </c>
      <c r="N36" s="1" t="s">
        <v>54</v>
      </c>
      <c r="O36" s="1" t="s">
        <v>173</v>
      </c>
      <c r="P36" s="6" t="s">
        <v>350</v>
      </c>
    </row>
    <row r="37" spans="1:16" x14ac:dyDescent="0.25">
      <c r="A37" s="1">
        <v>35</v>
      </c>
      <c r="B37" s="13" t="s">
        <v>36</v>
      </c>
      <c r="C37" s="14"/>
      <c r="D37" s="1" t="s">
        <v>212</v>
      </c>
      <c r="E37" s="1" t="s">
        <v>213</v>
      </c>
      <c r="F37" s="1" t="s">
        <v>214</v>
      </c>
      <c r="G37" s="1">
        <v>18.62</v>
      </c>
      <c r="H37" s="1">
        <f t="shared" si="0"/>
        <v>0.1862</v>
      </c>
      <c r="I37" s="1" t="s">
        <v>215</v>
      </c>
      <c r="J37" s="1" t="s">
        <v>216</v>
      </c>
      <c r="L37" t="s">
        <v>305</v>
      </c>
      <c r="M37" s="1" t="s">
        <v>176</v>
      </c>
      <c r="N37" s="1" t="s">
        <v>177</v>
      </c>
      <c r="O37" s="1" t="s">
        <v>178</v>
      </c>
      <c r="P37" s="6" t="s">
        <v>351</v>
      </c>
    </row>
    <row r="38" spans="1:16" x14ac:dyDescent="0.25">
      <c r="A38" s="1">
        <v>36</v>
      </c>
      <c r="B38" s="13" t="s">
        <v>37</v>
      </c>
      <c r="C38" s="14"/>
      <c r="D38" s="1" t="s">
        <v>217</v>
      </c>
      <c r="E38" s="1" t="s">
        <v>218</v>
      </c>
      <c r="F38" s="1" t="s">
        <v>219</v>
      </c>
      <c r="G38" s="1">
        <v>54.84</v>
      </c>
      <c r="H38" s="1">
        <f t="shared" si="0"/>
        <v>0.5484</v>
      </c>
      <c r="I38" s="1" t="s">
        <v>220</v>
      </c>
      <c r="J38" s="1" t="s">
        <v>221</v>
      </c>
      <c r="L38" t="s">
        <v>306</v>
      </c>
      <c r="M38" s="1" t="s">
        <v>181</v>
      </c>
      <c r="N38" s="1" t="s">
        <v>182</v>
      </c>
      <c r="O38" s="1" t="s">
        <v>103</v>
      </c>
      <c r="P38" s="6" t="s">
        <v>352</v>
      </c>
    </row>
    <row r="39" spans="1:16" x14ac:dyDescent="0.25">
      <c r="A39" s="1">
        <v>37</v>
      </c>
      <c r="B39" s="13" t="s">
        <v>38</v>
      </c>
      <c r="C39" s="14"/>
      <c r="D39" s="1" t="s">
        <v>222</v>
      </c>
      <c r="E39" s="1" t="s">
        <v>223</v>
      </c>
      <c r="F39" s="1" t="s">
        <v>224</v>
      </c>
      <c r="G39" s="1">
        <v>4.5599999999999996</v>
      </c>
      <c r="H39" s="1">
        <f t="shared" si="0"/>
        <v>4.5599999999999995E-2</v>
      </c>
      <c r="I39" s="1" t="s">
        <v>225</v>
      </c>
      <c r="J39" s="1" t="s">
        <v>226</v>
      </c>
      <c r="L39" t="s">
        <v>307</v>
      </c>
      <c r="M39" s="1" t="s">
        <v>185</v>
      </c>
      <c r="N39" s="1" t="s">
        <v>186</v>
      </c>
      <c r="O39" s="1" t="s">
        <v>187</v>
      </c>
      <c r="P39" s="6" t="s">
        <v>353</v>
      </c>
    </row>
    <row r="40" spans="1:16" x14ac:dyDescent="0.25">
      <c r="A40" s="1">
        <v>38</v>
      </c>
      <c r="B40" s="13" t="s">
        <v>39</v>
      </c>
      <c r="C40" s="14"/>
      <c r="D40" s="1" t="s">
        <v>227</v>
      </c>
      <c r="E40" s="1" t="s">
        <v>228</v>
      </c>
      <c r="F40" s="1" t="s">
        <v>229</v>
      </c>
      <c r="G40" s="1">
        <v>13.08</v>
      </c>
      <c r="H40" s="1">
        <f t="shared" si="0"/>
        <v>0.1308</v>
      </c>
      <c r="I40" s="1" t="s">
        <v>230</v>
      </c>
      <c r="J40" s="1" t="s">
        <v>231</v>
      </c>
      <c r="L40" t="s">
        <v>308</v>
      </c>
      <c r="M40" s="1" t="s">
        <v>190</v>
      </c>
      <c r="N40" s="1" t="s">
        <v>191</v>
      </c>
      <c r="O40" s="1" t="s">
        <v>192</v>
      </c>
      <c r="P40" s="6" t="s">
        <v>340</v>
      </c>
    </row>
    <row r="41" spans="1:16" x14ac:dyDescent="0.25">
      <c r="A41" s="1">
        <v>39</v>
      </c>
      <c r="B41" s="13" t="s">
        <v>40</v>
      </c>
      <c r="C41" s="14"/>
      <c r="D41" s="1" t="s">
        <v>232</v>
      </c>
      <c r="E41" s="1" t="s">
        <v>233</v>
      </c>
      <c r="F41" s="1" t="s">
        <v>234</v>
      </c>
      <c r="G41" s="1">
        <v>30.68</v>
      </c>
      <c r="H41" s="1">
        <f t="shared" si="0"/>
        <v>0.30680000000000002</v>
      </c>
      <c r="I41" s="1" t="s">
        <v>235</v>
      </c>
      <c r="J41" s="1" t="s">
        <v>236</v>
      </c>
      <c r="L41" t="s">
        <v>309</v>
      </c>
      <c r="M41" s="1" t="s">
        <v>195</v>
      </c>
      <c r="N41" s="1" t="s">
        <v>196</v>
      </c>
      <c r="O41" s="1" t="s">
        <v>197</v>
      </c>
      <c r="P41" s="6" t="s">
        <v>354</v>
      </c>
    </row>
    <row r="42" spans="1:16" x14ac:dyDescent="0.25">
      <c r="A42" s="1">
        <v>40</v>
      </c>
      <c r="B42" s="13" t="s">
        <v>41</v>
      </c>
      <c r="C42" s="14"/>
      <c r="D42" s="1" t="s">
        <v>237</v>
      </c>
      <c r="E42" s="1" t="s">
        <v>238</v>
      </c>
      <c r="F42" s="1" t="s">
        <v>239</v>
      </c>
      <c r="G42" s="1">
        <v>22.14</v>
      </c>
      <c r="H42" s="1">
        <f t="shared" si="0"/>
        <v>0.22140000000000001</v>
      </c>
      <c r="I42" s="1" t="s">
        <v>240</v>
      </c>
      <c r="J42" s="1" t="s">
        <v>241</v>
      </c>
      <c r="L42" t="s">
        <v>310</v>
      </c>
      <c r="M42" s="1" t="s">
        <v>199</v>
      </c>
      <c r="N42" s="1" t="s">
        <v>200</v>
      </c>
      <c r="O42" s="1" t="s">
        <v>201</v>
      </c>
      <c r="P42" s="6" t="s">
        <v>355</v>
      </c>
    </row>
    <row r="43" spans="1:16" x14ac:dyDescent="0.25">
      <c r="A43" s="1">
        <v>41</v>
      </c>
      <c r="B43" s="13" t="s">
        <v>42</v>
      </c>
      <c r="C43" s="14"/>
      <c r="D43" s="1" t="s">
        <v>242</v>
      </c>
      <c r="E43" s="1" t="s">
        <v>243</v>
      </c>
      <c r="F43" s="1" t="s">
        <v>244</v>
      </c>
      <c r="G43" s="1">
        <v>26.22</v>
      </c>
      <c r="H43" s="1">
        <f t="shared" si="0"/>
        <v>0.26219999999999999</v>
      </c>
      <c r="I43" s="1" t="s">
        <v>245</v>
      </c>
      <c r="J43" s="1" t="s">
        <v>246</v>
      </c>
      <c r="L43" t="s">
        <v>311</v>
      </c>
      <c r="M43" s="1" t="s">
        <v>203</v>
      </c>
      <c r="N43" s="1" t="s">
        <v>204</v>
      </c>
      <c r="O43" s="1" t="s">
        <v>205</v>
      </c>
      <c r="P43" s="6" t="s">
        <v>356</v>
      </c>
    </row>
    <row r="44" spans="1:16" x14ac:dyDescent="0.25">
      <c r="A44" s="1">
        <v>42</v>
      </c>
      <c r="B44" s="13" t="s">
        <v>43</v>
      </c>
      <c r="C44" s="14"/>
      <c r="D44" s="1">
        <v>-7.47</v>
      </c>
      <c r="E44" s="1">
        <v>-327.92</v>
      </c>
      <c r="F44" s="1" t="s">
        <v>247</v>
      </c>
      <c r="G44" s="1">
        <v>-1.56</v>
      </c>
      <c r="H44" s="1">
        <f t="shared" si="0"/>
        <v>-1.5600000000000001E-2</v>
      </c>
      <c r="I44" s="1" t="s">
        <v>248</v>
      </c>
      <c r="J44" s="1" t="s">
        <v>249</v>
      </c>
      <c r="L44" t="s">
        <v>312</v>
      </c>
      <c r="M44" s="1" t="s">
        <v>207</v>
      </c>
      <c r="N44" s="1" t="s">
        <v>208</v>
      </c>
      <c r="O44" s="1" t="s">
        <v>209</v>
      </c>
      <c r="P44" s="6" t="s">
        <v>357</v>
      </c>
    </row>
    <row r="45" spans="1:16" x14ac:dyDescent="0.25">
      <c r="A45" s="1">
        <v>43</v>
      </c>
      <c r="B45" s="13" t="s">
        <v>44</v>
      </c>
      <c r="C45" s="14"/>
      <c r="D45" s="1" t="s">
        <v>250</v>
      </c>
      <c r="E45" s="1" t="s">
        <v>251</v>
      </c>
      <c r="F45" s="1" t="s">
        <v>252</v>
      </c>
      <c r="G45" s="1">
        <v>26.64</v>
      </c>
      <c r="H45" s="1">
        <f t="shared" si="0"/>
        <v>0.26640000000000003</v>
      </c>
      <c r="I45" s="1" t="s">
        <v>253</v>
      </c>
      <c r="J45" s="1" t="s">
        <v>254</v>
      </c>
      <c r="L45" t="s">
        <v>313</v>
      </c>
      <c r="M45" s="1" t="s">
        <v>212</v>
      </c>
      <c r="N45" s="1" t="s">
        <v>213</v>
      </c>
      <c r="O45" s="1" t="s">
        <v>214</v>
      </c>
      <c r="P45" s="6" t="s">
        <v>358</v>
      </c>
    </row>
    <row r="46" spans="1:16" x14ac:dyDescent="0.25">
      <c r="A46" s="1">
        <v>44</v>
      </c>
      <c r="B46" s="13" t="s">
        <v>45</v>
      </c>
      <c r="C46" s="14"/>
      <c r="D46" s="1" t="s">
        <v>255</v>
      </c>
      <c r="E46" s="1" t="s">
        <v>256</v>
      </c>
      <c r="F46" s="1" t="s">
        <v>257</v>
      </c>
      <c r="G46" s="1">
        <v>150.24</v>
      </c>
      <c r="H46" s="1">
        <f t="shared" si="0"/>
        <v>1.5024000000000002</v>
      </c>
      <c r="I46" s="1" t="s">
        <v>258</v>
      </c>
      <c r="J46" s="1" t="s">
        <v>259</v>
      </c>
      <c r="L46" t="s">
        <v>314</v>
      </c>
      <c r="M46" s="1" t="s">
        <v>217</v>
      </c>
      <c r="N46" s="1" t="s">
        <v>218</v>
      </c>
      <c r="O46" s="1" t="s">
        <v>219</v>
      </c>
      <c r="P46" s="6" t="s">
        <v>359</v>
      </c>
    </row>
    <row r="47" spans="1:16" x14ac:dyDescent="0.25">
      <c r="A47" s="1">
        <v>45</v>
      </c>
      <c r="B47" s="12" t="s">
        <v>46</v>
      </c>
      <c r="C47" s="12"/>
      <c r="D47" s="1">
        <v>-2.97</v>
      </c>
      <c r="E47" s="1">
        <v>-323.05</v>
      </c>
      <c r="F47" s="1" t="s">
        <v>173</v>
      </c>
      <c r="G47" s="1">
        <v>-0.2</v>
      </c>
      <c r="H47" s="1">
        <f t="shared" si="0"/>
        <v>-2E-3</v>
      </c>
      <c r="I47" s="1" t="s">
        <v>260</v>
      </c>
      <c r="J47" s="1">
        <v>0</v>
      </c>
      <c r="L47" t="s">
        <v>315</v>
      </c>
      <c r="M47" s="1" t="s">
        <v>222</v>
      </c>
      <c r="N47" s="1" t="s">
        <v>223</v>
      </c>
      <c r="O47" s="1" t="s">
        <v>224</v>
      </c>
      <c r="P47" s="6" t="s">
        <v>360</v>
      </c>
    </row>
    <row r="48" spans="1:16" x14ac:dyDescent="0.25">
      <c r="L48" t="s">
        <v>316</v>
      </c>
      <c r="M48" s="1" t="s">
        <v>227</v>
      </c>
      <c r="N48" s="1" t="s">
        <v>228</v>
      </c>
      <c r="O48" s="1" t="s">
        <v>229</v>
      </c>
      <c r="P48" s="6" t="s">
        <v>361</v>
      </c>
    </row>
    <row r="49" spans="12:16" x14ac:dyDescent="0.25">
      <c r="L49" t="s">
        <v>317</v>
      </c>
      <c r="M49" s="1" t="s">
        <v>232</v>
      </c>
      <c r="N49" s="1" t="s">
        <v>233</v>
      </c>
      <c r="O49" s="1" t="s">
        <v>234</v>
      </c>
      <c r="P49" s="6" t="s">
        <v>362</v>
      </c>
    </row>
    <row r="50" spans="12:16" x14ac:dyDescent="0.25">
      <c r="L50" t="s">
        <v>318</v>
      </c>
      <c r="M50" s="1" t="s">
        <v>237</v>
      </c>
      <c r="N50" s="1" t="s">
        <v>238</v>
      </c>
      <c r="O50" s="1" t="s">
        <v>239</v>
      </c>
      <c r="P50" s="6" t="s">
        <v>363</v>
      </c>
    </row>
    <row r="51" spans="12:16" x14ac:dyDescent="0.25">
      <c r="L51" t="s">
        <v>319</v>
      </c>
      <c r="M51" s="1" t="s">
        <v>242</v>
      </c>
      <c r="N51" s="1" t="s">
        <v>243</v>
      </c>
      <c r="O51" s="1" t="s">
        <v>244</v>
      </c>
      <c r="P51">
        <v>-1.5599999999999999E-2</v>
      </c>
    </row>
    <row r="52" spans="12:16" x14ac:dyDescent="0.25">
      <c r="L52" t="s">
        <v>320</v>
      </c>
      <c r="M52" s="1">
        <v>-7.47</v>
      </c>
      <c r="N52" s="1">
        <v>-327.92</v>
      </c>
      <c r="O52" s="1" t="s">
        <v>247</v>
      </c>
      <c r="P52" s="6" t="s">
        <v>364</v>
      </c>
    </row>
    <row r="53" spans="12:16" x14ac:dyDescent="0.25">
      <c r="L53" t="s">
        <v>321</v>
      </c>
      <c r="M53" s="1" t="s">
        <v>250</v>
      </c>
      <c r="N53" s="1" t="s">
        <v>251</v>
      </c>
      <c r="O53" s="1" t="s">
        <v>252</v>
      </c>
      <c r="P53" s="11"/>
    </row>
    <row r="54" spans="12:16" x14ac:dyDescent="0.25">
      <c r="L54" t="s">
        <v>322</v>
      </c>
      <c r="M54" s="1" t="s">
        <v>255</v>
      </c>
      <c r="N54" s="1" t="s">
        <v>256</v>
      </c>
      <c r="O54" s="1" t="s">
        <v>257</v>
      </c>
      <c r="P54" s="11">
        <v>15024</v>
      </c>
    </row>
    <row r="55" spans="12:16" x14ac:dyDescent="0.25">
      <c r="L55" t="s">
        <v>323</v>
      </c>
      <c r="M55" s="1">
        <v>-2.97</v>
      </c>
      <c r="N55" s="1">
        <v>-323.05</v>
      </c>
      <c r="O55" s="1" t="s">
        <v>173</v>
      </c>
      <c r="P55">
        <v>-2E-3</v>
      </c>
    </row>
  </sheetData>
  <autoFilter ref="G4:G47" xr:uid="{03687C8A-829E-4ED8-8AA9-15ADC0DA3BCA}"/>
  <mergeCells count="47">
    <mergeCell ref="B9:C9"/>
    <mergeCell ref="B10:C10"/>
    <mergeCell ref="B4:C4"/>
    <mergeCell ref="B5:C5"/>
    <mergeCell ref="B6:C6"/>
    <mergeCell ref="B7:C7"/>
    <mergeCell ref="B8:C8"/>
    <mergeCell ref="A1:J1"/>
    <mergeCell ref="B23:C23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2:C2"/>
    <mergeCell ref="B3:C3"/>
    <mergeCell ref="B35:C35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7:C47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45E8-B98A-4480-87FA-75F2ADABD226}">
  <dimension ref="A1:N9"/>
  <sheetViews>
    <sheetView topLeftCell="I1" workbookViewId="0">
      <selection activeCell="K5" sqref="K5"/>
    </sheetView>
  </sheetViews>
  <sheetFormatPr defaultRowHeight="15" x14ac:dyDescent="0.25"/>
  <cols>
    <col min="10" max="10" width="17.85546875" customWidth="1"/>
    <col min="11" max="11" width="17" customWidth="1"/>
    <col min="12" max="12" width="11.5703125" customWidth="1"/>
    <col min="13" max="13" width="11" customWidth="1"/>
  </cols>
  <sheetData>
    <row r="1" spans="1:14" x14ac:dyDescent="0.25">
      <c r="D1" t="s">
        <v>270</v>
      </c>
      <c r="E1" t="s">
        <v>270</v>
      </c>
      <c r="F1" t="s">
        <v>270</v>
      </c>
      <c r="G1" t="s">
        <v>270</v>
      </c>
    </row>
    <row r="2" spans="1:14" x14ac:dyDescent="0.25">
      <c r="A2" s="2" t="s">
        <v>0</v>
      </c>
      <c r="B2" s="16" t="s">
        <v>1</v>
      </c>
      <c r="C2" s="16"/>
      <c r="D2" s="2" t="s">
        <v>2</v>
      </c>
      <c r="E2" s="2" t="s">
        <v>60</v>
      </c>
      <c r="F2" s="2" t="s">
        <v>59</v>
      </c>
      <c r="G2" s="2" t="s">
        <v>58</v>
      </c>
      <c r="H2" s="2" t="s">
        <v>261</v>
      </c>
      <c r="J2" s="3" t="s">
        <v>269</v>
      </c>
    </row>
    <row r="3" spans="1:14" x14ac:dyDescent="0.25">
      <c r="A3" s="1">
        <v>1</v>
      </c>
      <c r="B3" s="12" t="s">
        <v>3</v>
      </c>
      <c r="C3" s="12"/>
      <c r="D3" s="1">
        <v>1129.3399999999999</v>
      </c>
      <c r="E3" s="1">
        <v>3.49</v>
      </c>
      <c r="F3" s="1">
        <v>1.66</v>
      </c>
      <c r="G3" s="1">
        <v>47.66</v>
      </c>
      <c r="H3" s="1">
        <f>G3/100</f>
        <v>0.47659999999999997</v>
      </c>
      <c r="J3" t="s">
        <v>262</v>
      </c>
      <c r="K3" t="s">
        <v>2</v>
      </c>
      <c r="L3" t="s">
        <v>264</v>
      </c>
      <c r="M3" t="s">
        <v>265</v>
      </c>
      <c r="N3" t="s">
        <v>266</v>
      </c>
    </row>
    <row r="4" spans="1:14" x14ac:dyDescent="0.25">
      <c r="A4" s="1">
        <v>2</v>
      </c>
      <c r="B4" s="12" t="s">
        <v>4</v>
      </c>
      <c r="C4" s="12"/>
      <c r="D4" s="1">
        <v>60.39</v>
      </c>
      <c r="E4" s="1">
        <v>39.58</v>
      </c>
      <c r="F4" s="1">
        <v>10.72</v>
      </c>
      <c r="G4" s="1">
        <v>27.08</v>
      </c>
      <c r="H4" s="1">
        <f t="shared" ref="H4:H7" si="0">G4/100</f>
        <v>0.27079999999999999</v>
      </c>
      <c r="J4" t="s">
        <v>263</v>
      </c>
      <c r="K4" t="s">
        <v>267</v>
      </c>
      <c r="L4" t="s">
        <v>267</v>
      </c>
      <c r="M4" t="s">
        <v>268</v>
      </c>
      <c r="N4" t="s">
        <v>267</v>
      </c>
    </row>
    <row r="5" spans="1:14" x14ac:dyDescent="0.25">
      <c r="A5" s="1">
        <v>3</v>
      </c>
      <c r="B5" s="12" t="s">
        <v>5</v>
      </c>
      <c r="C5" s="12"/>
      <c r="D5" s="1">
        <v>127</v>
      </c>
      <c r="E5" s="1">
        <v>15.04</v>
      </c>
      <c r="F5" s="1">
        <v>2.14</v>
      </c>
      <c r="G5" s="1">
        <v>14.22</v>
      </c>
      <c r="H5" s="1">
        <f t="shared" si="0"/>
        <v>0.14219999999999999</v>
      </c>
      <c r="J5" t="s">
        <v>3</v>
      </c>
      <c r="K5">
        <f>IF(D1="BENEFIT",MAX(D3:D7)/D3,D3/MIN(D3:D7))</f>
        <v>1</v>
      </c>
      <c r="L5">
        <f t="shared" ref="K5:N9" si="1">IF(E1="benefit",MAX(E3:E7)/E3,E3/MIN(E3:E7))</f>
        <v>418.74785100286533</v>
      </c>
      <c r="M5">
        <f t="shared" si="1"/>
        <v>6.4578313253012052</v>
      </c>
      <c r="N5">
        <f t="shared" si="1"/>
        <v>1</v>
      </c>
    </row>
    <row r="6" spans="1:14" x14ac:dyDescent="0.25">
      <c r="A6" s="1">
        <v>4</v>
      </c>
      <c r="B6" s="12" t="s">
        <v>6</v>
      </c>
      <c r="C6" s="12"/>
      <c r="D6" s="1">
        <v>4.17</v>
      </c>
      <c r="E6" s="1">
        <v>1461.43</v>
      </c>
      <c r="F6" s="1">
        <v>10.210000000000001</v>
      </c>
      <c r="G6" s="1">
        <v>0.7</v>
      </c>
      <c r="H6" s="1">
        <f t="shared" si="0"/>
        <v>6.9999999999999993E-3</v>
      </c>
      <c r="J6" t="s">
        <v>4</v>
      </c>
      <c r="K6">
        <f>IF(D2="BENEFIT",MAX(D4:D8)/D4,D4/MIN(D4:D8))</f>
        <v>14.482014388489208</v>
      </c>
      <c r="L6">
        <f t="shared" si="1"/>
        <v>5.4442916093535079</v>
      </c>
      <c r="M6">
        <f t="shared" si="1"/>
        <v>7.4444444444444455</v>
      </c>
      <c r="N6">
        <f t="shared" si="1"/>
        <v>38.685714285714283</v>
      </c>
    </row>
    <row r="7" spans="1:14" x14ac:dyDescent="0.25">
      <c r="A7" s="1">
        <v>5</v>
      </c>
      <c r="B7" s="12" t="s">
        <v>7</v>
      </c>
      <c r="C7" s="12"/>
      <c r="D7" s="1">
        <v>897.85</v>
      </c>
      <c r="E7" s="1">
        <v>7.27</v>
      </c>
      <c r="F7" s="1">
        <v>1.44</v>
      </c>
      <c r="G7" s="1">
        <v>19.78</v>
      </c>
      <c r="H7" s="1">
        <f t="shared" si="0"/>
        <v>0.1978</v>
      </c>
      <c r="J7" t="s">
        <v>5</v>
      </c>
      <c r="K7">
        <f t="shared" si="1"/>
        <v>30.455635491606714</v>
      </c>
      <c r="L7">
        <f t="shared" si="1"/>
        <v>2.0687757909215958</v>
      </c>
      <c r="M7">
        <f t="shared" si="1"/>
        <v>1.4861111111111112</v>
      </c>
      <c r="N7">
        <f t="shared" si="1"/>
        <v>20.314285714285717</v>
      </c>
    </row>
    <row r="8" spans="1:14" x14ac:dyDescent="0.25">
      <c r="J8" t="s">
        <v>6</v>
      </c>
      <c r="K8">
        <f t="shared" si="1"/>
        <v>1</v>
      </c>
      <c r="L8">
        <f t="shared" si="1"/>
        <v>201.02200825309492</v>
      </c>
      <c r="M8">
        <f t="shared" si="1"/>
        <v>7.0902777777777786</v>
      </c>
      <c r="N8">
        <f t="shared" si="1"/>
        <v>1</v>
      </c>
    </row>
    <row r="9" spans="1:14" x14ac:dyDescent="0.25">
      <c r="J9" t="s">
        <v>7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1</v>
      </c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3036-364B-4630-B734-BE8C734B2E13}">
  <dimension ref="A1:V48"/>
  <sheetViews>
    <sheetView topLeftCell="K1" workbookViewId="0">
      <selection activeCell="V17" sqref="V17"/>
    </sheetView>
  </sheetViews>
  <sheetFormatPr defaultRowHeight="15" x14ac:dyDescent="0.25"/>
  <cols>
    <col min="3" max="3" width="10.5703125" bestFit="1" customWidth="1"/>
    <col min="15" max="15" width="19" customWidth="1"/>
    <col min="18" max="18" width="21.5703125" customWidth="1"/>
  </cols>
  <sheetData>
    <row r="1" spans="1:22" x14ac:dyDescent="0.25">
      <c r="D1" t="s">
        <v>270</v>
      </c>
      <c r="E1" t="s">
        <v>270</v>
      </c>
      <c r="F1" t="s">
        <v>270</v>
      </c>
      <c r="G1" t="s">
        <v>270</v>
      </c>
      <c r="J1" s="5"/>
      <c r="K1" s="15" t="s">
        <v>269</v>
      </c>
      <c r="L1" s="15"/>
      <c r="M1" s="15"/>
      <c r="N1" s="15"/>
      <c r="O1" s="15"/>
      <c r="Q1" s="17" t="s">
        <v>261</v>
      </c>
      <c r="R1" s="17"/>
      <c r="S1" s="17"/>
      <c r="T1" s="17"/>
    </row>
    <row r="2" spans="1:22" x14ac:dyDescent="0.25">
      <c r="A2" s="2" t="s">
        <v>0</v>
      </c>
      <c r="B2" s="16" t="s">
        <v>1</v>
      </c>
      <c r="C2" s="16"/>
      <c r="D2" s="2" t="s">
        <v>2</v>
      </c>
      <c r="E2" s="2" t="s">
        <v>60</v>
      </c>
      <c r="F2" s="2" t="s">
        <v>59</v>
      </c>
      <c r="G2" s="2" t="s">
        <v>58</v>
      </c>
      <c r="H2" s="2" t="s">
        <v>261</v>
      </c>
      <c r="K2" s="7" t="s">
        <v>262</v>
      </c>
      <c r="L2" s="7" t="s">
        <v>2</v>
      </c>
      <c r="M2" s="7" t="s">
        <v>264</v>
      </c>
      <c r="N2" s="7" t="s">
        <v>265</v>
      </c>
      <c r="O2" s="7" t="s">
        <v>266</v>
      </c>
      <c r="Q2" s="7" t="s">
        <v>271</v>
      </c>
      <c r="R2" s="8" t="s">
        <v>261</v>
      </c>
    </row>
    <row r="3" spans="1:22" x14ac:dyDescent="0.25">
      <c r="A3" s="1">
        <v>1</v>
      </c>
      <c r="B3" s="12" t="s">
        <v>3</v>
      </c>
      <c r="C3" s="12"/>
      <c r="D3" s="1">
        <v>1129.3399999999999</v>
      </c>
      <c r="E3" s="1">
        <v>3.49</v>
      </c>
      <c r="F3" s="1">
        <v>1.66</v>
      </c>
      <c r="G3" s="1">
        <v>47.66</v>
      </c>
      <c r="H3" s="1">
        <f t="shared" ref="H3:H47" si="0">G3/100</f>
        <v>0.47659999999999997</v>
      </c>
      <c r="I3">
        <f>MAX(E3:E47)</f>
        <v>1461.43</v>
      </c>
      <c r="K3" s="9" t="s">
        <v>263</v>
      </c>
      <c r="L3" s="10">
        <v>0.2</v>
      </c>
      <c r="M3" s="10">
        <v>0.2</v>
      </c>
      <c r="N3" s="10">
        <v>0.1</v>
      </c>
      <c r="O3" s="10">
        <v>0.2</v>
      </c>
      <c r="Q3" s="4" t="s">
        <v>3</v>
      </c>
      <c r="R3" s="4">
        <f>(L4*$L$3)+(M4*$M$3)+(N4+$N$3)+(O4*$O$3)</f>
        <v>0.22422869428396108</v>
      </c>
      <c r="T3" s="18" t="s">
        <v>272</v>
      </c>
      <c r="U3" s="19"/>
      <c r="V3" s="20"/>
    </row>
    <row r="4" spans="1:22" x14ac:dyDescent="0.25">
      <c r="A4" s="1">
        <v>2</v>
      </c>
      <c r="B4" s="12" t="s">
        <v>4</v>
      </c>
      <c r="C4" s="12"/>
      <c r="D4" s="1">
        <v>60.39</v>
      </c>
      <c r="E4" s="1">
        <v>39.58</v>
      </c>
      <c r="F4" s="1">
        <v>10.72</v>
      </c>
      <c r="G4" s="1">
        <v>27.08</v>
      </c>
      <c r="H4" s="1">
        <f t="shared" si="0"/>
        <v>0.27079999999999999</v>
      </c>
      <c r="K4" s="4" t="s">
        <v>3</v>
      </c>
      <c r="L4" s="4">
        <f t="shared" ref="L4:L48" si="1">IF($D$1="BENEFIT",D3/MAX($D$3:$D$47),MIN($D$3:$D$47)/D3)</f>
        <v>9.3248573412588645E-2</v>
      </c>
      <c r="M4" s="4">
        <f t="shared" ref="M4:M48" si="2">IF($E$1="BENEFIT",E3/MAX($E$3:$E$47),MIN($E$3:$E$47)/E3)</f>
        <v>2.3880719569189081E-3</v>
      </c>
      <c r="N4" s="4">
        <f t="shared" ref="N4:N48" si="3">IF($F$1="BENEFIT",F3/MAX($F$3:$F$47),MIN($F$3:$F$47)/F3)</f>
        <v>4.1656210790464235E-2</v>
      </c>
      <c r="O4" s="4">
        <f t="shared" ref="O4:O48" si="4">IF($G$1="BENEFIT",H3/MAX($H$3:$H$47),MIN($H$3:$H$47)/H3)</f>
        <v>0.31722577209797653</v>
      </c>
      <c r="Q4" s="4" t="s">
        <v>4</v>
      </c>
      <c r="R4" s="4">
        <f t="shared" ref="R4:R47" si="5">(L5*$L$3)+(M5*$M$3)+(N5+$N$3)+(O5*$O$3)</f>
        <v>0.41147165315767242</v>
      </c>
      <c r="T4" s="4">
        <v>1</v>
      </c>
      <c r="U4" s="4" t="s">
        <v>45</v>
      </c>
      <c r="V4" s="4">
        <f>LARGE($R$3:$R$47,1)</f>
        <v>1.3066000400170683</v>
      </c>
    </row>
    <row r="5" spans="1:22" x14ac:dyDescent="0.25">
      <c r="A5" s="1">
        <v>3</v>
      </c>
      <c r="B5" s="12" t="s">
        <v>5</v>
      </c>
      <c r="C5" s="12"/>
      <c r="D5" s="1">
        <v>127</v>
      </c>
      <c r="E5" s="1">
        <v>15.04</v>
      </c>
      <c r="F5" s="1">
        <v>2.14</v>
      </c>
      <c r="G5" s="1">
        <v>14.22</v>
      </c>
      <c r="H5" s="1">
        <f t="shared" si="0"/>
        <v>0.14219999999999999</v>
      </c>
      <c r="K5" s="4" t="s">
        <v>4</v>
      </c>
      <c r="L5" s="4">
        <f t="shared" si="1"/>
        <v>4.9863472013620602E-3</v>
      </c>
      <c r="M5" s="4">
        <f t="shared" si="2"/>
        <v>2.7083062479899823E-2</v>
      </c>
      <c r="N5" s="4">
        <f t="shared" si="3"/>
        <v>0.26900878293601005</v>
      </c>
      <c r="O5" s="4">
        <f t="shared" si="4"/>
        <v>0.18024494142705003</v>
      </c>
      <c r="Q5" s="4" t="s">
        <v>5</v>
      </c>
      <c r="R5" s="4">
        <f t="shared" si="5"/>
        <v>0.17678660546883446</v>
      </c>
      <c r="T5" s="4">
        <v>2</v>
      </c>
      <c r="U5" s="4" t="s">
        <v>6</v>
      </c>
      <c r="V5" s="4">
        <f>LARGE($R$3:$R$47,2)</f>
        <v>0.55721149546883231</v>
      </c>
    </row>
    <row r="6" spans="1:22" x14ac:dyDescent="0.25">
      <c r="A6" s="1">
        <v>4</v>
      </c>
      <c r="B6" s="12" t="s">
        <v>6</v>
      </c>
      <c r="C6" s="12"/>
      <c r="D6" s="1">
        <v>4.17</v>
      </c>
      <c r="E6" s="1">
        <v>1461.43</v>
      </c>
      <c r="F6" s="1">
        <v>10.210000000000001</v>
      </c>
      <c r="G6" s="1">
        <v>0.7</v>
      </c>
      <c r="H6" s="1">
        <f t="shared" si="0"/>
        <v>6.9999999999999993E-3</v>
      </c>
      <c r="K6" s="4" t="s">
        <v>5</v>
      </c>
      <c r="L6" s="4">
        <f t="shared" si="1"/>
        <v>1.0486274127719516E-2</v>
      </c>
      <c r="M6" s="4">
        <f t="shared" si="2"/>
        <v>1.029129003783965E-2</v>
      </c>
      <c r="N6" s="4">
        <f t="shared" si="3"/>
        <v>5.3701380175658724E-2</v>
      </c>
      <c r="O6" s="4">
        <f t="shared" si="4"/>
        <v>9.4648562300319469E-2</v>
      </c>
      <c r="Q6" s="4" t="s">
        <v>6</v>
      </c>
      <c r="R6" s="4">
        <f t="shared" si="5"/>
        <v>0.55721149546883231</v>
      </c>
      <c r="T6" s="4">
        <v>3</v>
      </c>
      <c r="U6" s="4" t="s">
        <v>29</v>
      </c>
      <c r="V6" s="4">
        <f>LARGE($R$3:$R$47,3)</f>
        <v>0.4368553135666523</v>
      </c>
    </row>
    <row r="7" spans="1:22" x14ac:dyDescent="0.25">
      <c r="A7" s="1">
        <v>5</v>
      </c>
      <c r="B7" s="12" t="s">
        <v>7</v>
      </c>
      <c r="C7" s="12"/>
      <c r="D7" s="1">
        <v>897.85</v>
      </c>
      <c r="E7" s="1">
        <v>7.27</v>
      </c>
      <c r="F7" s="1">
        <v>1.44</v>
      </c>
      <c r="G7" s="1">
        <v>19.78</v>
      </c>
      <c r="H7" s="1">
        <f t="shared" si="0"/>
        <v>0.1978</v>
      </c>
      <c r="K7" s="4" t="s">
        <v>6</v>
      </c>
      <c r="L7" s="4">
        <f t="shared" si="1"/>
        <v>3.4431309537472744E-4</v>
      </c>
      <c r="M7" s="4">
        <f t="shared" si="2"/>
        <v>1</v>
      </c>
      <c r="N7" s="4">
        <f t="shared" si="3"/>
        <v>0.25621079046424089</v>
      </c>
      <c r="O7" s="4">
        <f t="shared" si="4"/>
        <v>4.6592119275825333E-3</v>
      </c>
      <c r="Q7" s="4" t="s">
        <v>7</v>
      </c>
      <c r="R7" s="4">
        <f t="shared" si="5"/>
        <v>0.17828855856585721</v>
      </c>
      <c r="T7" s="4">
        <v>4</v>
      </c>
      <c r="U7" s="4" t="s">
        <v>4</v>
      </c>
      <c r="V7" s="4">
        <f>LARGE($R$3:$R$47,4)</f>
        <v>0.41147165315767242</v>
      </c>
    </row>
    <row r="8" spans="1:22" x14ac:dyDescent="0.25">
      <c r="A8" s="1">
        <v>6</v>
      </c>
      <c r="B8" s="12" t="s">
        <v>8</v>
      </c>
      <c r="C8" s="12"/>
      <c r="D8" s="1">
        <v>292.83</v>
      </c>
      <c r="E8" s="1">
        <v>28.17</v>
      </c>
      <c r="F8" s="1">
        <v>5.01</v>
      </c>
      <c r="G8" s="1">
        <v>17.78</v>
      </c>
      <c r="H8" s="1">
        <f t="shared" si="0"/>
        <v>0.17780000000000001</v>
      </c>
      <c r="K8" s="4" t="s">
        <v>7</v>
      </c>
      <c r="L8" s="4">
        <f t="shared" si="1"/>
        <v>7.4134655319472192E-2</v>
      </c>
      <c r="M8" s="4">
        <f t="shared" si="2"/>
        <v>4.974579692492969E-3</v>
      </c>
      <c r="N8" s="4">
        <f t="shared" si="3"/>
        <v>3.6135508155583439E-2</v>
      </c>
      <c r="O8" s="4">
        <f t="shared" si="4"/>
        <v>0.13165601703940361</v>
      </c>
      <c r="Q8" s="4" t="s">
        <v>8</v>
      </c>
      <c r="R8" s="4">
        <f t="shared" si="5"/>
        <v>0.25808112143198575</v>
      </c>
      <c r="T8" s="4">
        <v>5</v>
      </c>
      <c r="U8" s="4" t="s">
        <v>34</v>
      </c>
      <c r="V8" s="4">
        <f>LARGE($R$3:$R$47,6)</f>
        <v>0.28214616139142373</v>
      </c>
    </row>
    <row r="9" spans="1:22" x14ac:dyDescent="0.25">
      <c r="A9" s="1">
        <v>7</v>
      </c>
      <c r="B9" s="12" t="s">
        <v>9</v>
      </c>
      <c r="C9" s="12"/>
      <c r="D9" s="1">
        <v>944.11</v>
      </c>
      <c r="E9" s="1">
        <v>9.16</v>
      </c>
      <c r="F9" s="1">
        <v>1.28</v>
      </c>
      <c r="G9" s="1">
        <v>13.94</v>
      </c>
      <c r="H9" s="1">
        <f t="shared" si="0"/>
        <v>0.1394</v>
      </c>
      <c r="K9" s="4" t="s">
        <v>8</v>
      </c>
      <c r="L9" s="4">
        <f t="shared" si="1"/>
        <v>2.417870592771737E-2</v>
      </c>
      <c r="M9" s="4">
        <f t="shared" si="2"/>
        <v>1.9275640981778121E-2</v>
      </c>
      <c r="N9" s="4">
        <f t="shared" si="3"/>
        <v>0.12572145545796737</v>
      </c>
      <c r="O9" s="4">
        <f t="shared" si="4"/>
        <v>0.11834398296059638</v>
      </c>
      <c r="Q9" s="4" t="s">
        <v>9</v>
      </c>
      <c r="R9" s="4">
        <f t="shared" si="5"/>
        <v>0.16752185417431845</v>
      </c>
      <c r="V9" s="4">
        <f>LARGE($R$3:$R$47,5)</f>
        <v>0.33974424175895984</v>
      </c>
    </row>
    <row r="10" spans="1:22" x14ac:dyDescent="0.25">
      <c r="A10" s="1">
        <v>8</v>
      </c>
      <c r="B10" s="12" t="s">
        <v>10</v>
      </c>
      <c r="C10" s="12"/>
      <c r="D10" s="1">
        <v>327.08</v>
      </c>
      <c r="E10" s="1">
        <v>13.51</v>
      </c>
      <c r="F10" s="1">
        <v>2.37</v>
      </c>
      <c r="G10" s="1">
        <v>17.54</v>
      </c>
      <c r="H10" s="1">
        <f t="shared" si="0"/>
        <v>0.1754</v>
      </c>
      <c r="K10" s="4" t="s">
        <v>9</v>
      </c>
      <c r="L10" s="4">
        <f t="shared" si="1"/>
        <v>7.7954301312765928E-2</v>
      </c>
      <c r="M10" s="4">
        <f t="shared" si="2"/>
        <v>6.2678335602799999E-3</v>
      </c>
      <c r="N10" s="4">
        <f t="shared" si="3"/>
        <v>3.2120451693851942E-2</v>
      </c>
      <c r="O10" s="4">
        <f t="shared" si="4"/>
        <v>9.2784877529286464E-2</v>
      </c>
      <c r="Q10" s="4" t="s">
        <v>10</v>
      </c>
      <c r="R10" s="4">
        <f t="shared" si="5"/>
        <v>0.19007254509738647</v>
      </c>
    </row>
    <row r="11" spans="1:22" x14ac:dyDescent="0.25">
      <c r="A11" s="1">
        <v>9</v>
      </c>
      <c r="B11" s="12" t="s">
        <v>11</v>
      </c>
      <c r="C11" s="12"/>
      <c r="D11" s="1">
        <v>277.8</v>
      </c>
      <c r="E11" s="1">
        <v>5.4</v>
      </c>
      <c r="F11" s="1">
        <v>0.76</v>
      </c>
      <c r="G11" s="1">
        <v>14.02</v>
      </c>
      <c r="H11" s="1">
        <f t="shared" si="0"/>
        <v>0.14019999999999999</v>
      </c>
      <c r="K11" s="4" t="s">
        <v>10</v>
      </c>
      <c r="L11" s="4">
        <f t="shared" si="1"/>
        <v>2.7006697178696845E-2</v>
      </c>
      <c r="M11" s="4">
        <f t="shared" si="2"/>
        <v>9.2443702401072917E-3</v>
      </c>
      <c r="N11" s="4">
        <f t="shared" si="3"/>
        <v>5.9473023839397739E-2</v>
      </c>
      <c r="O11" s="4">
        <f t="shared" si="4"/>
        <v>0.11674653887113949</v>
      </c>
      <c r="Q11" s="4" t="s">
        <v>11</v>
      </c>
      <c r="R11" s="4">
        <f t="shared" si="5"/>
        <v>0.14306153069003461</v>
      </c>
    </row>
    <row r="12" spans="1:22" x14ac:dyDescent="0.25">
      <c r="A12" s="1">
        <v>10</v>
      </c>
      <c r="B12" s="12" t="s">
        <v>12</v>
      </c>
      <c r="C12" s="12"/>
      <c r="D12" s="1">
        <v>103.83</v>
      </c>
      <c r="E12" s="1">
        <v>10.35</v>
      </c>
      <c r="F12" s="1">
        <v>2.12</v>
      </c>
      <c r="G12" s="1">
        <v>20.440000000000001</v>
      </c>
      <c r="H12" s="1">
        <f t="shared" si="0"/>
        <v>0.20440000000000003</v>
      </c>
      <c r="K12" s="4" t="s">
        <v>11</v>
      </c>
      <c r="L12" s="4">
        <f t="shared" si="1"/>
        <v>2.2937692540791196E-2</v>
      </c>
      <c r="M12" s="4">
        <f t="shared" si="2"/>
        <v>3.6950110508200871E-3</v>
      </c>
      <c r="N12" s="4">
        <f t="shared" si="3"/>
        <v>1.9071518193224592E-2</v>
      </c>
      <c r="O12" s="4">
        <f t="shared" si="4"/>
        <v>9.3317358892438751E-2</v>
      </c>
      <c r="Q12" s="4" t="s">
        <v>12</v>
      </c>
      <c r="R12" s="4">
        <f t="shared" si="5"/>
        <v>0.18354034635135222</v>
      </c>
    </row>
    <row r="13" spans="1:22" x14ac:dyDescent="0.25">
      <c r="A13" s="1">
        <v>11</v>
      </c>
      <c r="B13" s="12" t="s">
        <v>13</v>
      </c>
      <c r="C13" s="12"/>
      <c r="D13" s="1">
        <v>866.11</v>
      </c>
      <c r="E13" s="1">
        <v>10.77</v>
      </c>
      <c r="F13" s="1">
        <v>2.15</v>
      </c>
      <c r="G13" s="1">
        <v>19.96</v>
      </c>
      <c r="H13" s="1">
        <f t="shared" si="0"/>
        <v>0.1996</v>
      </c>
      <c r="K13" s="4" t="s">
        <v>12</v>
      </c>
      <c r="L13" s="4">
        <f t="shared" si="1"/>
        <v>8.5731483675678538E-3</v>
      </c>
      <c r="M13" s="4">
        <f t="shared" si="2"/>
        <v>7.0821045140718334E-3</v>
      </c>
      <c r="N13" s="4">
        <f t="shared" si="3"/>
        <v>5.3199498117942286E-2</v>
      </c>
      <c r="O13" s="4">
        <f t="shared" si="4"/>
        <v>0.13604898828541001</v>
      </c>
      <c r="Q13" s="4" t="s">
        <v>13</v>
      </c>
      <c r="R13" s="4">
        <f t="shared" si="5"/>
        <v>0.1962998225739937</v>
      </c>
    </row>
    <row r="14" spans="1:22" x14ac:dyDescent="0.25">
      <c r="A14" s="1">
        <v>12</v>
      </c>
      <c r="B14" s="12" t="s">
        <v>14</v>
      </c>
      <c r="C14" s="12"/>
      <c r="D14" s="1">
        <v>103.64</v>
      </c>
      <c r="E14" s="1">
        <v>13.75</v>
      </c>
      <c r="F14" s="1">
        <v>2.21</v>
      </c>
      <c r="G14" s="1">
        <v>16.079999999999998</v>
      </c>
      <c r="H14" s="1">
        <f t="shared" si="0"/>
        <v>0.16079999999999997</v>
      </c>
      <c r="K14" s="4" t="s">
        <v>13</v>
      </c>
      <c r="L14" s="4">
        <f t="shared" si="1"/>
        <v>7.1513912478418512E-2</v>
      </c>
      <c r="M14" s="4">
        <f t="shared" si="2"/>
        <v>7.369494262468951E-3</v>
      </c>
      <c r="N14" s="4">
        <f t="shared" si="3"/>
        <v>5.3952321204516936E-2</v>
      </c>
      <c r="O14" s="4">
        <f t="shared" si="4"/>
        <v>0.13285410010649626</v>
      </c>
      <c r="Q14" s="4" t="s">
        <v>14</v>
      </c>
      <c r="R14" s="4">
        <f t="shared" si="5"/>
        <v>0.18045692881526773</v>
      </c>
    </row>
    <row r="15" spans="1:22" x14ac:dyDescent="0.25">
      <c r="A15" s="1">
        <v>13</v>
      </c>
      <c r="B15" s="12" t="s">
        <v>15</v>
      </c>
      <c r="C15" s="12"/>
      <c r="D15" s="1">
        <v>5.74</v>
      </c>
      <c r="E15" s="1">
        <v>142.87</v>
      </c>
      <c r="F15" s="1">
        <v>3.01</v>
      </c>
      <c r="G15" s="1">
        <v>2.12</v>
      </c>
      <c r="H15" s="1">
        <f t="shared" si="0"/>
        <v>2.12E-2</v>
      </c>
      <c r="K15" s="4" t="s">
        <v>14</v>
      </c>
      <c r="L15" s="4">
        <f t="shared" si="1"/>
        <v>8.5574602409200836E-3</v>
      </c>
      <c r="M15" s="4">
        <f t="shared" si="2"/>
        <v>9.4085929534770737E-3</v>
      </c>
      <c r="N15" s="4">
        <f t="shared" si="3"/>
        <v>5.5457967377666242E-2</v>
      </c>
      <c r="O15" s="4">
        <f t="shared" si="4"/>
        <v>0.10702875399361018</v>
      </c>
      <c r="Q15" s="4" t="s">
        <v>15</v>
      </c>
      <c r="R15" s="4">
        <f t="shared" si="5"/>
        <v>0.19800227277290236</v>
      </c>
    </row>
    <row r="16" spans="1:22" x14ac:dyDescent="0.25">
      <c r="A16" s="1">
        <v>14</v>
      </c>
      <c r="B16" s="12" t="s">
        <v>16</v>
      </c>
      <c r="C16" s="12"/>
      <c r="D16" s="1">
        <v>166.76</v>
      </c>
      <c r="E16" s="1">
        <v>1.62</v>
      </c>
      <c r="F16" s="1">
        <v>0.86</v>
      </c>
      <c r="G16" s="1">
        <v>53.36</v>
      </c>
      <c r="H16" s="1">
        <f t="shared" si="0"/>
        <v>0.53359999999999996</v>
      </c>
      <c r="K16" s="4" t="s">
        <v>15</v>
      </c>
      <c r="L16" s="4">
        <f t="shared" si="1"/>
        <v>4.739465629378742E-4</v>
      </c>
      <c r="M16" s="4">
        <f t="shared" si="2"/>
        <v>9.7760412746419598E-2</v>
      </c>
      <c r="N16" s="4">
        <f t="shared" si="3"/>
        <v>7.5533249686323703E-2</v>
      </c>
      <c r="O16" s="4">
        <f t="shared" si="4"/>
        <v>1.4110756123535675E-2</v>
      </c>
      <c r="Q16" s="4" t="s">
        <v>16</v>
      </c>
      <c r="R16" s="4">
        <f t="shared" si="5"/>
        <v>0.19558948719966829</v>
      </c>
    </row>
    <row r="17" spans="1:18" x14ac:dyDescent="0.25">
      <c r="A17" s="1">
        <v>15</v>
      </c>
      <c r="B17" s="12" t="s">
        <v>17</v>
      </c>
      <c r="C17" s="12"/>
      <c r="D17" s="1">
        <v>294.79000000000002</v>
      </c>
      <c r="E17" s="1">
        <v>18.739999999999998</v>
      </c>
      <c r="F17" s="1">
        <v>3.51</v>
      </c>
      <c r="G17" s="1">
        <v>18.760000000000002</v>
      </c>
      <c r="H17" s="1">
        <f t="shared" si="0"/>
        <v>0.18760000000000002</v>
      </c>
      <c r="K17" s="4" t="s">
        <v>16</v>
      </c>
      <c r="L17" s="4">
        <f t="shared" si="1"/>
        <v>1.3769221051484303E-2</v>
      </c>
      <c r="M17" s="4">
        <f t="shared" si="2"/>
        <v>1.1085033152460262E-3</v>
      </c>
      <c r="N17" s="4">
        <f t="shared" si="3"/>
        <v>2.1580928481806774E-2</v>
      </c>
      <c r="O17" s="4">
        <f t="shared" si="4"/>
        <v>0.35516506922257712</v>
      </c>
      <c r="Q17" s="4" t="s">
        <v>17</v>
      </c>
      <c r="R17" s="4">
        <f t="shared" si="5"/>
        <v>0.22048639670275888</v>
      </c>
    </row>
    <row r="18" spans="1:18" x14ac:dyDescent="0.25">
      <c r="A18" s="1">
        <v>16</v>
      </c>
      <c r="B18" s="12" t="s">
        <v>18</v>
      </c>
      <c r="C18" s="12"/>
      <c r="D18" s="1">
        <v>88.34</v>
      </c>
      <c r="E18" s="1">
        <v>18.57</v>
      </c>
      <c r="F18" s="1">
        <v>3.06</v>
      </c>
      <c r="G18" s="1">
        <v>16.48</v>
      </c>
      <c r="H18" s="1">
        <f t="shared" si="0"/>
        <v>0.1648</v>
      </c>
      <c r="K18" s="4" t="s">
        <v>17</v>
      </c>
      <c r="L18" s="4">
        <f t="shared" si="1"/>
        <v>2.4340541339452255E-2</v>
      </c>
      <c r="M18" s="4">
        <f t="shared" si="2"/>
        <v>1.2823056868957116E-2</v>
      </c>
      <c r="N18" s="4">
        <f t="shared" si="3"/>
        <v>8.8080301129234623E-2</v>
      </c>
      <c r="O18" s="4">
        <f t="shared" si="4"/>
        <v>0.12486687965921192</v>
      </c>
      <c r="Q18" s="4" t="s">
        <v>18</v>
      </c>
      <c r="R18" s="4">
        <f t="shared" si="5"/>
        <v>0.20272636412195383</v>
      </c>
    </row>
    <row r="19" spans="1:18" x14ac:dyDescent="0.25">
      <c r="A19" s="1">
        <v>17</v>
      </c>
      <c r="B19" s="12" t="s">
        <v>19</v>
      </c>
      <c r="C19" s="12"/>
      <c r="D19" s="1">
        <v>63.64</v>
      </c>
      <c r="E19" s="1">
        <v>6.57</v>
      </c>
      <c r="F19" s="1">
        <v>1.06</v>
      </c>
      <c r="G19" s="1">
        <v>16.16</v>
      </c>
      <c r="H19" s="1">
        <f t="shared" si="0"/>
        <v>0.16159999999999999</v>
      </c>
      <c r="K19" s="4" t="s">
        <v>18</v>
      </c>
      <c r="L19" s="4">
        <f t="shared" si="1"/>
        <v>7.2941532003365523E-3</v>
      </c>
      <c r="M19" s="4">
        <f t="shared" si="2"/>
        <v>1.2706732446986856E-2</v>
      </c>
      <c r="N19" s="4">
        <f t="shared" si="3"/>
        <v>7.6787954830614805E-2</v>
      </c>
      <c r="O19" s="4">
        <f t="shared" si="4"/>
        <v>0.10969116080937166</v>
      </c>
      <c r="Q19" s="4" t="s">
        <v>19</v>
      </c>
      <c r="R19" s="4">
        <f t="shared" si="5"/>
        <v>0.1500620548332485</v>
      </c>
    </row>
    <row r="20" spans="1:18" x14ac:dyDescent="0.25">
      <c r="A20" s="1">
        <v>18</v>
      </c>
      <c r="B20" s="12" t="s">
        <v>20</v>
      </c>
      <c r="C20" s="12"/>
      <c r="D20" s="1">
        <v>114.67</v>
      </c>
      <c r="E20" s="1">
        <v>21.63</v>
      </c>
      <c r="F20" s="1">
        <v>1.32</v>
      </c>
      <c r="G20" s="1">
        <v>6.08</v>
      </c>
      <c r="H20" s="1">
        <f t="shared" si="0"/>
        <v>6.08E-2</v>
      </c>
      <c r="K20" s="4" t="s">
        <v>19</v>
      </c>
      <c r="L20" s="4">
        <f t="shared" si="1"/>
        <v>5.2546967361265353E-3</v>
      </c>
      <c r="M20" s="4">
        <f t="shared" si="2"/>
        <v>4.4955967784977725E-3</v>
      </c>
      <c r="N20" s="4">
        <f t="shared" si="3"/>
        <v>2.6599749058971143E-2</v>
      </c>
      <c r="O20" s="4">
        <f t="shared" si="4"/>
        <v>0.1075612353567625</v>
      </c>
      <c r="Q20" s="4" t="s">
        <v>20</v>
      </c>
      <c r="R20" s="4">
        <f t="shared" si="5"/>
        <v>0.14607168639316331</v>
      </c>
    </row>
    <row r="21" spans="1:18" x14ac:dyDescent="0.25">
      <c r="A21" s="1">
        <v>19</v>
      </c>
      <c r="B21" s="12" t="s">
        <v>21</v>
      </c>
      <c r="C21" s="12"/>
      <c r="D21" s="1">
        <v>-23.05</v>
      </c>
      <c r="E21" s="1">
        <v>-10.33</v>
      </c>
      <c r="F21" s="1">
        <v>1.94</v>
      </c>
      <c r="G21" s="1">
        <v>-18.82</v>
      </c>
      <c r="H21" s="1">
        <f t="shared" si="0"/>
        <v>-0.18820000000000001</v>
      </c>
      <c r="K21" s="4" t="s">
        <v>20</v>
      </c>
      <c r="L21" s="4">
        <f t="shared" si="1"/>
        <v>9.4681972773669049E-3</v>
      </c>
      <c r="M21" s="4">
        <f t="shared" si="2"/>
        <v>1.480057204245157E-2</v>
      </c>
      <c r="N21" s="4">
        <f t="shared" si="3"/>
        <v>3.3124215809284818E-2</v>
      </c>
      <c r="O21" s="4">
        <f t="shared" si="4"/>
        <v>4.0468583599574011E-2</v>
      </c>
      <c r="Q21" s="4" t="s">
        <v>21</v>
      </c>
      <c r="R21" s="4">
        <f>(L22*$L$3)+(M22*$M$3)+(N22+$N$3)+(O22*$O$3)</f>
        <v>0.12183498411066014</v>
      </c>
    </row>
    <row r="22" spans="1:18" x14ac:dyDescent="0.25">
      <c r="A22" s="1">
        <v>20</v>
      </c>
      <c r="B22" s="12" t="s">
        <v>22</v>
      </c>
      <c r="C22" s="12"/>
      <c r="D22" s="1">
        <v>52.41</v>
      </c>
      <c r="E22" s="1">
        <v>17.03</v>
      </c>
      <c r="F22" s="1">
        <v>4.22</v>
      </c>
      <c r="G22" s="1">
        <v>24.56</v>
      </c>
      <c r="H22" s="1">
        <f t="shared" si="0"/>
        <v>0.24559999999999998</v>
      </c>
      <c r="K22" s="4" t="s">
        <v>21</v>
      </c>
      <c r="L22" s="4">
        <f t="shared" si="1"/>
        <v>-1.9032174696372824E-3</v>
      </c>
      <c r="M22" s="4">
        <f t="shared" si="2"/>
        <v>-7.0684192879576849E-3</v>
      </c>
      <c r="N22" s="4">
        <f t="shared" si="3"/>
        <v>4.8682559598494352E-2</v>
      </c>
      <c r="O22" s="4">
        <f t="shared" si="4"/>
        <v>-0.12526624068157613</v>
      </c>
      <c r="Q22" s="4" t="s">
        <v>22</v>
      </c>
      <c r="R22" s="4">
        <f>(L23*$L$3)+(M23*$M$3)+(N23+$N$3)+(O23*$O$3)</f>
        <v>0.24178755305938934</v>
      </c>
    </row>
    <row r="23" spans="1:18" x14ac:dyDescent="0.25">
      <c r="A23" s="1">
        <v>21</v>
      </c>
      <c r="B23" s="13" t="s">
        <v>23</v>
      </c>
      <c r="C23" s="14"/>
      <c r="D23" s="1">
        <v>320.72000000000003</v>
      </c>
      <c r="E23" s="1">
        <v>5.49</v>
      </c>
      <c r="F23" s="1">
        <v>2.5</v>
      </c>
      <c r="G23" s="1">
        <v>45.54</v>
      </c>
      <c r="H23" s="1">
        <f t="shared" si="0"/>
        <v>0.45539999999999997</v>
      </c>
      <c r="K23" s="4" t="s">
        <v>22</v>
      </c>
      <c r="L23" s="4">
        <f t="shared" si="1"/>
        <v>4.327445882155747E-3</v>
      </c>
      <c r="M23" s="4">
        <f t="shared" si="2"/>
        <v>1.1652970036197424E-2</v>
      </c>
      <c r="N23" s="4">
        <f t="shared" si="3"/>
        <v>0.10589711417816812</v>
      </c>
      <c r="O23" s="4">
        <f t="shared" si="4"/>
        <v>0.16347177848775291</v>
      </c>
      <c r="Q23" s="4" t="s">
        <v>23</v>
      </c>
      <c r="R23" s="4">
        <f>(L24*$L$3)+(M24*$M$3)+(N24+$N$3)+(O24*$O$3)</f>
        <v>0.22940589087939642</v>
      </c>
    </row>
    <row r="24" spans="1:18" x14ac:dyDescent="0.25">
      <c r="A24" s="1">
        <v>22</v>
      </c>
      <c r="B24" s="13" t="s">
        <v>152</v>
      </c>
      <c r="C24" s="14"/>
      <c r="D24" s="1">
        <v>331.03</v>
      </c>
      <c r="E24" s="1">
        <v>27.11</v>
      </c>
      <c r="F24" s="1">
        <v>2.92</v>
      </c>
      <c r="G24" s="1">
        <v>10.76</v>
      </c>
      <c r="H24" s="1">
        <f t="shared" si="0"/>
        <v>0.1076</v>
      </c>
      <c r="K24" s="4" t="s">
        <v>23</v>
      </c>
      <c r="L24" s="4">
        <f t="shared" si="1"/>
        <v>2.6481557781434673E-2</v>
      </c>
      <c r="M24" s="4">
        <f t="shared" si="2"/>
        <v>3.7565945683337553E-3</v>
      </c>
      <c r="N24" s="4">
        <f t="shared" si="3"/>
        <v>6.2735257214554571E-2</v>
      </c>
      <c r="O24" s="4">
        <f t="shared" si="4"/>
        <v>0.30311501597444085</v>
      </c>
      <c r="Q24" s="4" t="s">
        <v>152</v>
      </c>
      <c r="R24" s="4">
        <f>(L25*$L$3)+(M25*$M$3)+(N25+$N$3)+(O25*$O$3)</f>
        <v>0.19677516290990105</v>
      </c>
    </row>
    <row r="25" spans="1:18" x14ac:dyDescent="0.25">
      <c r="A25" s="1">
        <v>23</v>
      </c>
      <c r="B25" s="13" t="s">
        <v>24</v>
      </c>
      <c r="C25" s="14"/>
      <c r="D25" s="1">
        <v>451.81</v>
      </c>
      <c r="E25" s="1">
        <v>14.77</v>
      </c>
      <c r="F25" s="1">
        <v>1.93</v>
      </c>
      <c r="G25" s="1">
        <v>13.06</v>
      </c>
      <c r="H25" s="1">
        <f t="shared" si="0"/>
        <v>0.13059999999999999</v>
      </c>
      <c r="K25" s="4" t="s">
        <v>152</v>
      </c>
      <c r="L25" s="4">
        <f t="shared" si="1"/>
        <v>2.7332845074795206E-2</v>
      </c>
      <c r="M25" s="4">
        <f t="shared" si="2"/>
        <v>1.8550323997728251E-2</v>
      </c>
      <c r="N25" s="4">
        <f t="shared" si="3"/>
        <v>7.3274780426599739E-2</v>
      </c>
      <c r="O25" s="4">
        <f t="shared" si="4"/>
        <v>7.1618743343982952E-2</v>
      </c>
      <c r="Q25" s="4" t="s">
        <v>24</v>
      </c>
      <c r="R25" s="4">
        <f>(L26*$L$3)+(M26*$M$3)+(N26+$N$3)+(O26*$O$3)</f>
        <v>0.17529955086912197</v>
      </c>
    </row>
    <row r="26" spans="1:18" x14ac:dyDescent="0.25">
      <c r="A26" s="1">
        <v>24</v>
      </c>
      <c r="B26" s="13" t="s">
        <v>25</v>
      </c>
      <c r="C26" s="14"/>
      <c r="D26" s="1">
        <v>660.73</v>
      </c>
      <c r="E26" s="1">
        <v>9.19</v>
      </c>
      <c r="F26" s="1">
        <v>1.03</v>
      </c>
      <c r="G26" s="1">
        <v>11.22</v>
      </c>
      <c r="H26" s="1">
        <f t="shared" si="0"/>
        <v>0.11220000000000001</v>
      </c>
      <c r="K26" s="4" t="s">
        <v>24</v>
      </c>
      <c r="L26" s="4">
        <f t="shared" si="1"/>
        <v>3.7305539477519328E-2</v>
      </c>
      <c r="M26" s="4">
        <f t="shared" si="2"/>
        <v>1.0106539485298644E-2</v>
      </c>
      <c r="N26" s="4">
        <f t="shared" si="3"/>
        <v>4.8431618569636133E-2</v>
      </c>
      <c r="O26" s="4">
        <f t="shared" si="4"/>
        <v>8.6927582534611275E-2</v>
      </c>
      <c r="Q26" s="4" t="s">
        <v>25</v>
      </c>
      <c r="R26" s="4">
        <f t="shared" si="5"/>
        <v>0.15295187514131967</v>
      </c>
    </row>
    <row r="27" spans="1:18" x14ac:dyDescent="0.25">
      <c r="A27" s="1">
        <v>25</v>
      </c>
      <c r="B27" s="13" t="s">
        <v>26</v>
      </c>
      <c r="C27" s="14"/>
      <c r="D27" s="1">
        <v>1143.5899999999999</v>
      </c>
      <c r="E27" s="1">
        <v>2.81</v>
      </c>
      <c r="F27" s="1">
        <v>1.1499999999999999</v>
      </c>
      <c r="G27" s="1">
        <v>41.1</v>
      </c>
      <c r="H27" s="1">
        <f t="shared" si="0"/>
        <v>0.41100000000000003</v>
      </c>
      <c r="K27" s="4" t="s">
        <v>25</v>
      </c>
      <c r="L27" s="4">
        <f t="shared" si="1"/>
        <v>5.4555873263056033E-2</v>
      </c>
      <c r="M27" s="4">
        <f t="shared" si="2"/>
        <v>6.2883613994512222E-3</v>
      </c>
      <c r="N27" s="4">
        <f t="shared" si="3"/>
        <v>2.5846925972396486E-2</v>
      </c>
      <c r="O27" s="4">
        <f t="shared" si="4"/>
        <v>7.4680511182108625E-2</v>
      </c>
      <c r="Q27" s="4" t="s">
        <v>26</v>
      </c>
      <c r="R27" s="4">
        <f t="shared" si="5"/>
        <v>0.20284026981863471</v>
      </c>
    </row>
    <row r="28" spans="1:18" x14ac:dyDescent="0.25">
      <c r="A28" s="1">
        <v>26</v>
      </c>
      <c r="B28" s="13" t="s">
        <v>27</v>
      </c>
      <c r="C28" s="14"/>
      <c r="D28" s="1">
        <v>2145.54</v>
      </c>
      <c r="E28" s="1">
        <v>4.17</v>
      </c>
      <c r="F28" s="1">
        <v>0.64</v>
      </c>
      <c r="G28" s="1">
        <v>15.4</v>
      </c>
      <c r="H28" s="1">
        <f t="shared" si="0"/>
        <v>0.154</v>
      </c>
      <c r="K28" s="4" t="s">
        <v>26</v>
      </c>
      <c r="L28" s="4">
        <f t="shared" si="1"/>
        <v>9.4425182911171343E-2</v>
      </c>
      <c r="M28" s="4">
        <f t="shared" si="2"/>
        <v>1.9227742690378601E-3</v>
      </c>
      <c r="N28" s="4">
        <f t="shared" si="3"/>
        <v>2.8858218318695103E-2</v>
      </c>
      <c r="O28" s="4">
        <f t="shared" si="4"/>
        <v>0.2735623003194888</v>
      </c>
      <c r="Q28" s="4" t="s">
        <v>27</v>
      </c>
      <c r="R28" s="4">
        <f t="shared" si="5"/>
        <v>0.17256248830762289</v>
      </c>
    </row>
    <row r="29" spans="1:18" x14ac:dyDescent="0.25">
      <c r="A29" s="1">
        <v>27</v>
      </c>
      <c r="B29" s="13" t="s">
        <v>28</v>
      </c>
      <c r="C29" s="14"/>
      <c r="D29" s="1">
        <v>158.4</v>
      </c>
      <c r="E29" s="1">
        <v>58.08</v>
      </c>
      <c r="F29" s="1">
        <v>1.85</v>
      </c>
      <c r="G29" s="1">
        <v>3.18</v>
      </c>
      <c r="H29" s="1">
        <f t="shared" si="0"/>
        <v>3.1800000000000002E-2</v>
      </c>
      <c r="K29" s="4" t="s">
        <v>27</v>
      </c>
      <c r="L29" s="4">
        <f t="shared" si="1"/>
        <v>0.17715528025186875</v>
      </c>
      <c r="M29" s="4">
        <f t="shared" si="2"/>
        <v>2.8533696447999562E-3</v>
      </c>
      <c r="N29" s="4">
        <f t="shared" si="3"/>
        <v>1.6060225846925971E-2</v>
      </c>
      <c r="O29" s="4">
        <f t="shared" si="4"/>
        <v>0.10250266240681574</v>
      </c>
      <c r="Q29" s="4" t="s">
        <v>28</v>
      </c>
      <c r="R29" s="4">
        <f t="shared" si="5"/>
        <v>0.16122148519872503</v>
      </c>
    </row>
    <row r="30" spans="1:18" x14ac:dyDescent="0.25">
      <c r="A30" s="1">
        <v>28</v>
      </c>
      <c r="B30" s="13" t="s">
        <v>29</v>
      </c>
      <c r="C30" s="14"/>
      <c r="D30" s="1">
        <v>12111.07</v>
      </c>
      <c r="E30" s="1">
        <v>3.47</v>
      </c>
      <c r="F30" s="1">
        <v>2.15</v>
      </c>
      <c r="G30" s="1">
        <v>61.92</v>
      </c>
      <c r="H30" s="1">
        <f t="shared" si="0"/>
        <v>0.61919999999999997</v>
      </c>
      <c r="K30" s="4" t="s">
        <v>28</v>
      </c>
      <c r="L30" s="4">
        <f t="shared" si="1"/>
        <v>1.3078943478982452E-2</v>
      </c>
      <c r="M30" s="4">
        <f t="shared" si="2"/>
        <v>3.9741896635487155E-2</v>
      </c>
      <c r="N30" s="4">
        <f t="shared" si="3"/>
        <v>4.6424090338770388E-2</v>
      </c>
      <c r="O30" s="4">
        <f t="shared" si="4"/>
        <v>2.1166134185303512E-2</v>
      </c>
      <c r="Q30" s="4" t="s">
        <v>29</v>
      </c>
      <c r="R30" s="4">
        <f t="shared" si="5"/>
        <v>0.4368553135666523</v>
      </c>
    </row>
    <row r="31" spans="1:18" x14ac:dyDescent="0.25">
      <c r="A31" s="1">
        <v>29</v>
      </c>
      <c r="B31" s="13" t="s">
        <v>30</v>
      </c>
      <c r="C31" s="14"/>
      <c r="D31" s="1">
        <v>189.61</v>
      </c>
      <c r="E31" s="1">
        <v>7.7</v>
      </c>
      <c r="F31" s="1">
        <v>1.36</v>
      </c>
      <c r="G31" s="1">
        <v>17.64</v>
      </c>
      <c r="H31" s="1">
        <f t="shared" si="0"/>
        <v>0.1764</v>
      </c>
      <c r="K31" s="4" t="s">
        <v>29</v>
      </c>
      <c r="L31" s="4">
        <f t="shared" si="1"/>
        <v>1</v>
      </c>
      <c r="M31" s="4">
        <f t="shared" si="2"/>
        <v>2.3743867308047596E-3</v>
      </c>
      <c r="N31" s="4">
        <f t="shared" si="3"/>
        <v>5.3952321204516936E-2</v>
      </c>
      <c r="O31" s="4">
        <f t="shared" si="4"/>
        <v>0.41214057507987212</v>
      </c>
      <c r="Q31" s="4" t="s">
        <v>30</v>
      </c>
      <c r="R31" s="4">
        <f t="shared" si="5"/>
        <v>0.16179535539124262</v>
      </c>
    </row>
    <row r="32" spans="1:18" x14ac:dyDescent="0.25">
      <c r="A32" s="1">
        <v>30</v>
      </c>
      <c r="B32" s="13" t="s">
        <v>31</v>
      </c>
      <c r="C32" s="14"/>
      <c r="D32" s="1">
        <v>69.84</v>
      </c>
      <c r="E32" s="1">
        <v>26.85</v>
      </c>
      <c r="F32" s="1">
        <v>4.6100000000000003</v>
      </c>
      <c r="G32" s="1">
        <v>17.18</v>
      </c>
      <c r="H32" s="1">
        <f t="shared" si="0"/>
        <v>0.17180000000000001</v>
      </c>
      <c r="K32" s="4" t="s">
        <v>30</v>
      </c>
      <c r="L32" s="4">
        <f t="shared" si="1"/>
        <v>1.5655924703597619E-2</v>
      </c>
      <c r="M32" s="4">
        <f t="shared" si="2"/>
        <v>5.2688120539471613E-3</v>
      </c>
      <c r="N32" s="4">
        <f t="shared" si="3"/>
        <v>3.4127979924717694E-2</v>
      </c>
      <c r="O32" s="4">
        <f t="shared" si="4"/>
        <v>0.11741214057507986</v>
      </c>
      <c r="Q32" s="4" t="s">
        <v>31</v>
      </c>
      <c r="R32" s="4">
        <f t="shared" si="5"/>
        <v>0.24338169707855226</v>
      </c>
    </row>
    <row r="33" spans="1:21" x14ac:dyDescent="0.25">
      <c r="A33" s="1">
        <v>31</v>
      </c>
      <c r="B33" s="13" t="s">
        <v>32</v>
      </c>
      <c r="C33" s="14"/>
      <c r="D33" s="1">
        <v>119.61</v>
      </c>
      <c r="E33" s="1">
        <v>32.020000000000003</v>
      </c>
      <c r="F33" s="1">
        <v>6.01</v>
      </c>
      <c r="G33" s="1">
        <v>18.760000000000002</v>
      </c>
      <c r="H33" s="1">
        <f t="shared" si="0"/>
        <v>0.18760000000000002</v>
      </c>
      <c r="K33" s="4" t="s">
        <v>31</v>
      </c>
      <c r="L33" s="4">
        <f t="shared" si="1"/>
        <v>5.7666250793695362E-3</v>
      </c>
      <c r="M33" s="4">
        <f t="shared" si="2"/>
        <v>1.8372416058244322E-2</v>
      </c>
      <c r="N33" s="4">
        <f t="shared" si="3"/>
        <v>0.11568381430363865</v>
      </c>
      <c r="O33" s="4">
        <f t="shared" si="4"/>
        <v>0.1143503727369542</v>
      </c>
      <c r="Q33" s="4" t="s">
        <v>32</v>
      </c>
      <c r="R33" s="4">
        <f t="shared" si="5"/>
        <v>0.28214616139142373</v>
      </c>
    </row>
    <row r="34" spans="1:21" x14ac:dyDescent="0.25">
      <c r="A34" s="1">
        <v>32</v>
      </c>
      <c r="B34" s="13" t="s">
        <v>33</v>
      </c>
      <c r="C34" s="14"/>
      <c r="D34" s="1">
        <v>319.08</v>
      </c>
      <c r="E34" s="1">
        <v>3.07</v>
      </c>
      <c r="F34" s="1">
        <v>1.27</v>
      </c>
      <c r="G34" s="1">
        <v>41.3</v>
      </c>
      <c r="H34" s="1">
        <f t="shared" si="0"/>
        <v>0.41299999999999998</v>
      </c>
      <c r="K34" s="4" t="s">
        <v>32</v>
      </c>
      <c r="L34" s="4">
        <f t="shared" si="1"/>
        <v>9.8760885702089077E-3</v>
      </c>
      <c r="M34" s="4">
        <f t="shared" si="2"/>
        <v>2.1910047008751703E-2</v>
      </c>
      <c r="N34" s="4">
        <f t="shared" si="3"/>
        <v>0.15081555834378921</v>
      </c>
      <c r="O34" s="4">
        <f t="shared" si="4"/>
        <v>0.12486687965921192</v>
      </c>
      <c r="Q34" s="4" t="s">
        <v>33</v>
      </c>
      <c r="R34" s="4">
        <f t="shared" si="5"/>
        <v>0.1925375767477196</v>
      </c>
    </row>
    <row r="35" spans="1:21" x14ac:dyDescent="0.25">
      <c r="A35" s="1">
        <v>33</v>
      </c>
      <c r="B35" s="13" t="s">
        <v>34</v>
      </c>
      <c r="C35" s="14"/>
      <c r="D35" s="1">
        <v>74.37</v>
      </c>
      <c r="E35" s="1">
        <v>38.049999999999997</v>
      </c>
      <c r="F35" s="1">
        <v>8.16</v>
      </c>
      <c r="G35" s="1">
        <v>21.44</v>
      </c>
      <c r="H35" s="1">
        <f t="shared" si="0"/>
        <v>0.21440000000000001</v>
      </c>
      <c r="K35" s="4" t="s">
        <v>33</v>
      </c>
      <c r="L35" s="4">
        <f t="shared" si="1"/>
        <v>2.6346144477738136E-2</v>
      </c>
      <c r="M35" s="4">
        <f t="shared" si="2"/>
        <v>2.1006822085217901E-3</v>
      </c>
      <c r="N35" s="4">
        <f t="shared" si="3"/>
        <v>3.1869510664993723E-2</v>
      </c>
      <c r="O35" s="4">
        <f t="shared" si="4"/>
        <v>0.27489350372736948</v>
      </c>
      <c r="Q35" s="4" t="s">
        <v>34</v>
      </c>
      <c r="R35" s="4">
        <f t="shared" si="5"/>
        <v>0.33974424175895984</v>
      </c>
    </row>
    <row r="36" spans="1:21" x14ac:dyDescent="0.25">
      <c r="A36" s="1">
        <v>34</v>
      </c>
      <c r="B36" s="13" t="s">
        <v>35</v>
      </c>
      <c r="C36" s="14"/>
      <c r="D36" s="1">
        <v>159.84</v>
      </c>
      <c r="E36" s="1">
        <v>5.0999999999999996</v>
      </c>
      <c r="F36" s="1">
        <v>0.68</v>
      </c>
      <c r="G36" s="1">
        <v>13.32</v>
      </c>
      <c r="H36" s="1">
        <f t="shared" si="0"/>
        <v>0.13320000000000001</v>
      </c>
      <c r="K36" s="4" t="s">
        <v>34</v>
      </c>
      <c r="L36" s="4">
        <f t="shared" si="1"/>
        <v>6.1406630462874055E-3</v>
      </c>
      <c r="M36" s="4">
        <f t="shared" si="2"/>
        <v>2.6036142682167463E-2</v>
      </c>
      <c r="N36" s="4">
        <f t="shared" si="3"/>
        <v>0.20476787954830614</v>
      </c>
      <c r="O36" s="4">
        <f t="shared" si="4"/>
        <v>0.14270500532481362</v>
      </c>
      <c r="Q36" s="4" t="s">
        <v>35</v>
      </c>
      <c r="R36" s="4">
        <f t="shared" si="5"/>
        <v>0.13813313448018266</v>
      </c>
    </row>
    <row r="37" spans="1:21" x14ac:dyDescent="0.25">
      <c r="A37" s="1">
        <v>35</v>
      </c>
      <c r="B37" s="13" t="s">
        <v>36</v>
      </c>
      <c r="C37" s="14"/>
      <c r="D37" s="1">
        <v>292.20999999999998</v>
      </c>
      <c r="E37" s="1">
        <v>6.25</v>
      </c>
      <c r="F37" s="1">
        <v>1.1599999999999999</v>
      </c>
      <c r="G37" s="1">
        <v>18.62</v>
      </c>
      <c r="H37" s="1">
        <f t="shared" si="0"/>
        <v>0.1862</v>
      </c>
      <c r="K37" s="4" t="s">
        <v>35</v>
      </c>
      <c r="L37" s="4">
        <f t="shared" si="1"/>
        <v>1.319784296515502E-2</v>
      </c>
      <c r="M37" s="4">
        <f t="shared" si="2"/>
        <v>3.4897326591078596E-3</v>
      </c>
      <c r="N37" s="4">
        <f t="shared" si="3"/>
        <v>1.7063989962358847E-2</v>
      </c>
      <c r="O37" s="4">
        <f t="shared" si="4"/>
        <v>8.865814696485623E-2</v>
      </c>
      <c r="Q37" s="4" t="s">
        <v>36</v>
      </c>
      <c r="R37" s="4">
        <f t="shared" si="5"/>
        <v>0.1595769960531053</v>
      </c>
    </row>
    <row r="38" spans="1:21" x14ac:dyDescent="0.25">
      <c r="A38" s="1">
        <v>36</v>
      </c>
      <c r="B38" s="13" t="s">
        <v>37</v>
      </c>
      <c r="C38" s="14"/>
      <c r="D38" s="1">
        <v>1068.82</v>
      </c>
      <c r="E38" s="1">
        <v>3.95</v>
      </c>
      <c r="F38" s="1">
        <v>2.17</v>
      </c>
      <c r="G38" s="1">
        <v>54.84</v>
      </c>
      <c r="H38" s="1">
        <f t="shared" si="0"/>
        <v>0.5484</v>
      </c>
      <c r="K38" s="4" t="s">
        <v>36</v>
      </c>
      <c r="L38" s="4">
        <f t="shared" si="1"/>
        <v>2.4127513093393067E-2</v>
      </c>
      <c r="M38" s="4">
        <f t="shared" si="2"/>
        <v>4.2766331606713974E-3</v>
      </c>
      <c r="N38" s="4">
        <f t="shared" si="3"/>
        <v>2.9109159347553322E-2</v>
      </c>
      <c r="O38" s="4">
        <f t="shared" si="4"/>
        <v>0.12393503727369541</v>
      </c>
      <c r="Q38" s="4" t="s">
        <v>37</v>
      </c>
      <c r="R38" s="4">
        <f t="shared" si="5"/>
        <v>0.24564826302788834</v>
      </c>
    </row>
    <row r="39" spans="1:21" x14ac:dyDescent="0.25">
      <c r="A39" s="1">
        <v>37</v>
      </c>
      <c r="B39" s="13" t="s">
        <v>38</v>
      </c>
      <c r="C39" s="14"/>
      <c r="D39" s="1">
        <v>279.44</v>
      </c>
      <c r="E39" s="1">
        <v>26.66</v>
      </c>
      <c r="F39" s="1">
        <v>1.21</v>
      </c>
      <c r="G39" s="1">
        <v>4.5599999999999996</v>
      </c>
      <c r="H39" s="1">
        <f t="shared" si="0"/>
        <v>4.5599999999999995E-2</v>
      </c>
      <c r="K39" s="4" t="s">
        <v>37</v>
      </c>
      <c r="L39" s="4">
        <f t="shared" si="1"/>
        <v>8.8251492229836012E-2</v>
      </c>
      <c r="M39" s="4">
        <f t="shared" si="2"/>
        <v>2.7028321575443231E-3</v>
      </c>
      <c r="N39" s="4">
        <f t="shared" si="3"/>
        <v>5.4454203262233374E-2</v>
      </c>
      <c r="O39" s="4">
        <f t="shared" si="4"/>
        <v>0.36501597444089451</v>
      </c>
      <c r="Q39" s="4" t="s">
        <v>38</v>
      </c>
      <c r="R39" s="4">
        <f t="shared" si="5"/>
        <v>0.14469725448271006</v>
      </c>
    </row>
    <row r="40" spans="1:21" x14ac:dyDescent="0.25">
      <c r="A40" s="1">
        <v>38</v>
      </c>
      <c r="B40" s="13" t="s">
        <v>39</v>
      </c>
      <c r="C40" s="14"/>
      <c r="D40" s="1">
        <v>72.930000000000007</v>
      </c>
      <c r="E40" s="1">
        <v>35.380000000000003</v>
      </c>
      <c r="F40" s="1">
        <v>4.63</v>
      </c>
      <c r="G40" s="1">
        <v>13.08</v>
      </c>
      <c r="H40" s="1">
        <f t="shared" si="0"/>
        <v>0.1308</v>
      </c>
      <c r="K40" s="4" t="s">
        <v>38</v>
      </c>
      <c r="L40" s="4">
        <f t="shared" si="1"/>
        <v>2.307310584448773E-2</v>
      </c>
      <c r="M40" s="4">
        <f t="shared" si="2"/>
        <v>1.8242406410159912E-2</v>
      </c>
      <c r="N40" s="4">
        <f t="shared" si="3"/>
        <v>3.0363864491844413E-2</v>
      </c>
      <c r="O40" s="4">
        <f t="shared" si="4"/>
        <v>3.0351437699680503E-2</v>
      </c>
      <c r="Q40" s="4" t="s">
        <v>39</v>
      </c>
      <c r="R40" s="4">
        <f t="shared" si="5"/>
        <v>0.23964402264764365</v>
      </c>
    </row>
    <row r="41" spans="1:21" x14ac:dyDescent="0.25">
      <c r="A41" s="1">
        <v>39</v>
      </c>
      <c r="B41" s="13" t="s">
        <v>40</v>
      </c>
      <c r="C41" s="14"/>
      <c r="D41" s="1">
        <v>290.57</v>
      </c>
      <c r="E41" s="1">
        <v>4.7300000000000004</v>
      </c>
      <c r="F41" s="1">
        <v>1.45</v>
      </c>
      <c r="G41" s="1">
        <v>30.68</v>
      </c>
      <c r="H41" s="1">
        <f t="shared" si="0"/>
        <v>0.30680000000000002</v>
      </c>
      <c r="K41" s="4" t="s">
        <v>39</v>
      </c>
      <c r="L41" s="4">
        <f t="shared" si="1"/>
        <v>6.0217635601148376E-3</v>
      </c>
      <c r="M41" s="4">
        <f t="shared" si="2"/>
        <v>2.4209164995928647E-2</v>
      </c>
      <c r="N41" s="4">
        <f t="shared" si="3"/>
        <v>0.11618569636135508</v>
      </c>
      <c r="O41" s="4">
        <f t="shared" si="4"/>
        <v>8.7060702875399354E-2</v>
      </c>
      <c r="Q41" s="4" t="s">
        <v>40</v>
      </c>
      <c r="R41" s="4">
        <f t="shared" si="5"/>
        <v>0.18267350089136081</v>
      </c>
    </row>
    <row r="42" spans="1:21" x14ac:dyDescent="0.25">
      <c r="A42" s="1">
        <v>40</v>
      </c>
      <c r="B42" s="13" t="s">
        <v>41</v>
      </c>
      <c r="C42" s="14"/>
      <c r="D42" s="1">
        <v>268.72000000000003</v>
      </c>
      <c r="E42" s="1">
        <v>16.11</v>
      </c>
      <c r="F42" s="1">
        <v>3.57</v>
      </c>
      <c r="G42" s="1">
        <v>22.14</v>
      </c>
      <c r="H42" s="1">
        <f t="shared" si="0"/>
        <v>0.22140000000000001</v>
      </c>
      <c r="K42" s="4" t="s">
        <v>40</v>
      </c>
      <c r="L42" s="4">
        <f t="shared" si="1"/>
        <v>2.3992099789696533E-2</v>
      </c>
      <c r="M42" s="4">
        <f t="shared" si="2"/>
        <v>3.2365559759961137E-3</v>
      </c>
      <c r="N42" s="4">
        <f t="shared" si="3"/>
        <v>3.6386449184441651E-2</v>
      </c>
      <c r="O42" s="4">
        <f t="shared" si="4"/>
        <v>0.20420660276890307</v>
      </c>
      <c r="Q42" s="4" t="s">
        <v>41</v>
      </c>
      <c r="R42" s="4">
        <f t="shared" si="5"/>
        <v>0.22570107372489309</v>
      </c>
    </row>
    <row r="43" spans="1:21" x14ac:dyDescent="0.25">
      <c r="A43" s="1">
        <v>41</v>
      </c>
      <c r="B43" s="13" t="s">
        <v>42</v>
      </c>
      <c r="C43" s="14"/>
      <c r="D43" s="1">
        <v>66.3</v>
      </c>
      <c r="E43" s="1">
        <v>18.48</v>
      </c>
      <c r="F43" s="1">
        <v>4.84</v>
      </c>
      <c r="G43" s="1">
        <v>26.22</v>
      </c>
      <c r="H43" s="1">
        <f t="shared" si="0"/>
        <v>0.26219999999999999</v>
      </c>
      <c r="K43" s="4" t="s">
        <v>41</v>
      </c>
      <c r="L43" s="4">
        <f t="shared" si="1"/>
        <v>2.2187965225203062E-2</v>
      </c>
      <c r="M43" s="4">
        <f t="shared" si="2"/>
        <v>1.1023449634946593E-2</v>
      </c>
      <c r="N43" s="4">
        <f t="shared" si="3"/>
        <v>8.9585947302383936E-2</v>
      </c>
      <c r="O43" s="4">
        <f t="shared" si="4"/>
        <v>0.14736421725239615</v>
      </c>
      <c r="Q43" s="4" t="s">
        <v>42</v>
      </c>
      <c r="R43" s="4">
        <f t="shared" si="5"/>
        <v>0.25998350720974395</v>
      </c>
    </row>
    <row r="44" spans="1:21" x14ac:dyDescent="0.25">
      <c r="A44" s="1">
        <v>42</v>
      </c>
      <c r="B44" s="13" t="s">
        <v>43</v>
      </c>
      <c r="C44" s="14"/>
      <c r="D44" s="1">
        <v>-7.47</v>
      </c>
      <c r="E44" s="1">
        <v>-327.92</v>
      </c>
      <c r="F44" s="1">
        <v>5.07</v>
      </c>
      <c r="G44" s="1">
        <v>-1.56</v>
      </c>
      <c r="H44" s="1">
        <f t="shared" si="0"/>
        <v>-1.5600000000000001E-2</v>
      </c>
      <c r="K44" s="4" t="s">
        <v>42</v>
      </c>
      <c r="L44" s="4">
        <f t="shared" si="1"/>
        <v>5.4743305091953061E-3</v>
      </c>
      <c r="M44" s="4">
        <f t="shared" si="2"/>
        <v>1.2645148929473188E-2</v>
      </c>
      <c r="N44" s="4">
        <f t="shared" si="3"/>
        <v>0.12145545796737765</v>
      </c>
      <c r="O44" s="4">
        <f t="shared" si="4"/>
        <v>0.17452076677316292</v>
      </c>
      <c r="Q44" s="4" t="s">
        <v>43</v>
      </c>
      <c r="R44" s="4">
        <f t="shared" si="5"/>
        <v>0.18015047262440306</v>
      </c>
    </row>
    <row r="45" spans="1:21" x14ac:dyDescent="0.25">
      <c r="A45" s="1">
        <v>43</v>
      </c>
      <c r="B45" s="13" t="s">
        <v>44</v>
      </c>
      <c r="C45" s="14"/>
      <c r="D45" s="1">
        <v>5552.94</v>
      </c>
      <c r="E45" s="1">
        <v>5.82</v>
      </c>
      <c r="F45" s="1">
        <v>1.55</v>
      </c>
      <c r="G45" s="1">
        <v>26.64</v>
      </c>
      <c r="H45" s="1">
        <f t="shared" si="0"/>
        <v>0.26640000000000003</v>
      </c>
      <c r="K45" s="4" t="s">
        <v>43</v>
      </c>
      <c r="L45" s="4">
        <f t="shared" si="1"/>
        <v>-6.167910845201952E-4</v>
      </c>
      <c r="M45" s="4">
        <f t="shared" si="2"/>
        <v>-0.22438296736757835</v>
      </c>
      <c r="N45" s="4">
        <f t="shared" si="3"/>
        <v>0.1272271016311167</v>
      </c>
      <c r="O45" s="4">
        <f t="shared" si="4"/>
        <v>-1.0383386581469648E-2</v>
      </c>
      <c r="Q45" s="4" t="s">
        <v>44</v>
      </c>
      <c r="R45" s="4">
        <f t="shared" si="5"/>
        <v>0.2668558363003512</v>
      </c>
    </row>
    <row r="46" spans="1:21" x14ac:dyDescent="0.25">
      <c r="A46" s="1">
        <v>44</v>
      </c>
      <c r="B46" s="13" t="s">
        <v>45</v>
      </c>
      <c r="C46" s="14"/>
      <c r="D46" s="1">
        <v>179.81</v>
      </c>
      <c r="E46" s="1">
        <v>26.53</v>
      </c>
      <c r="F46" s="1">
        <v>39.85</v>
      </c>
      <c r="G46" s="1">
        <v>150.24</v>
      </c>
      <c r="H46" s="1">
        <f t="shared" si="0"/>
        <v>1.5024000000000002</v>
      </c>
      <c r="K46" s="4" t="s">
        <v>44</v>
      </c>
      <c r="L46" s="4">
        <f t="shared" si="1"/>
        <v>0.45850118940770712</v>
      </c>
      <c r="M46" s="4">
        <f t="shared" si="2"/>
        <v>3.9824007992172051E-3</v>
      </c>
      <c r="N46" s="4">
        <f t="shared" si="3"/>
        <v>3.889585947302384E-2</v>
      </c>
      <c r="O46" s="4">
        <f t="shared" si="4"/>
        <v>0.17731629392971246</v>
      </c>
      <c r="Q46" s="4" t="s">
        <v>45</v>
      </c>
      <c r="R46" s="4">
        <f t="shared" si="5"/>
        <v>1.3066000400170683</v>
      </c>
    </row>
    <row r="47" spans="1:21" x14ac:dyDescent="0.25">
      <c r="A47" s="1">
        <v>45</v>
      </c>
      <c r="B47" s="12" t="s">
        <v>46</v>
      </c>
      <c r="C47" s="12"/>
      <c r="D47" s="1">
        <v>-2.97</v>
      </c>
      <c r="E47" s="1">
        <v>-323.05</v>
      </c>
      <c r="F47" s="1">
        <v>0.64</v>
      </c>
      <c r="G47" s="1">
        <v>-0.2</v>
      </c>
      <c r="H47" s="1">
        <f t="shared" si="0"/>
        <v>-2E-3</v>
      </c>
      <c r="K47" s="4" t="s">
        <v>45</v>
      </c>
      <c r="L47" s="4">
        <f t="shared" si="1"/>
        <v>1.4846747644923199E-2</v>
      </c>
      <c r="M47" s="4">
        <f t="shared" si="2"/>
        <v>1.8153452440417946E-2</v>
      </c>
      <c r="N47" s="4">
        <f t="shared" si="3"/>
        <v>1</v>
      </c>
      <c r="O47" s="4">
        <f t="shared" si="4"/>
        <v>1</v>
      </c>
      <c r="Q47" s="4" t="s">
        <v>46</v>
      </c>
      <c r="R47" s="4">
        <f t="shared" si="5"/>
        <v>7.1534816165547008E-2</v>
      </c>
    </row>
    <row r="48" spans="1:21" x14ac:dyDescent="0.25">
      <c r="K48" s="4" t="s">
        <v>46</v>
      </c>
      <c r="L48" s="4">
        <f t="shared" si="1"/>
        <v>-2.45230190230921E-4</v>
      </c>
      <c r="M48" s="4">
        <f t="shared" si="2"/>
        <v>-0.22105061480878319</v>
      </c>
      <c r="N48" s="4">
        <f t="shared" si="3"/>
        <v>1.6060225846925971E-2</v>
      </c>
      <c r="O48" s="4">
        <f t="shared" si="4"/>
        <v>-1.331203407880724E-3</v>
      </c>
      <c r="R48" s="17"/>
      <c r="S48" s="17"/>
      <c r="T48" s="17"/>
      <c r="U48" s="17"/>
    </row>
  </sheetData>
  <mergeCells count="50">
    <mergeCell ref="B6:C6"/>
    <mergeCell ref="B7:C7"/>
    <mergeCell ref="Q1:T1"/>
    <mergeCell ref="B2:C2"/>
    <mergeCell ref="B3:C3"/>
    <mergeCell ref="B4:C4"/>
    <mergeCell ref="B5:C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R48:U48"/>
    <mergeCell ref="T3:V3"/>
    <mergeCell ref="K1:O1"/>
    <mergeCell ref="B43:C43"/>
    <mergeCell ref="B44:C44"/>
    <mergeCell ref="B45:C45"/>
    <mergeCell ref="B46:C46"/>
    <mergeCell ref="B47:C47"/>
    <mergeCell ref="B37:C37"/>
    <mergeCell ref="B38:C38"/>
    <mergeCell ref="B39:C39"/>
    <mergeCell ref="B40:C40"/>
    <mergeCell ref="B41:C41"/>
    <mergeCell ref="B42:C42"/>
    <mergeCell ref="B31:C31"/>
    <mergeCell ref="B32:C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0C40-0725-43A2-9D0B-20CD2E686BF4}">
  <dimension ref="A1:V48"/>
  <sheetViews>
    <sheetView tabSelected="1" topLeftCell="C1" workbookViewId="0">
      <selection activeCell="R4" sqref="R4"/>
    </sheetView>
  </sheetViews>
  <sheetFormatPr defaultRowHeight="15" x14ac:dyDescent="0.25"/>
  <sheetData>
    <row r="1" spans="1:22" x14ac:dyDescent="0.25">
      <c r="D1" t="s">
        <v>270</v>
      </c>
      <c r="E1" t="s">
        <v>270</v>
      </c>
      <c r="F1" t="s">
        <v>270</v>
      </c>
      <c r="G1" t="s">
        <v>270</v>
      </c>
      <c r="J1" s="5"/>
      <c r="K1" s="15" t="s">
        <v>269</v>
      </c>
      <c r="L1" s="15"/>
      <c r="M1" s="15"/>
      <c r="N1" s="15"/>
      <c r="O1" s="15"/>
      <c r="Q1" s="17" t="s">
        <v>261</v>
      </c>
      <c r="R1" s="17"/>
      <c r="S1" s="17"/>
      <c r="T1" s="17"/>
    </row>
    <row r="2" spans="1:22" x14ac:dyDescent="0.25">
      <c r="A2" s="2" t="s">
        <v>0</v>
      </c>
      <c r="B2" s="16" t="s">
        <v>1</v>
      </c>
      <c r="C2" s="16"/>
      <c r="D2" s="2" t="s">
        <v>2</v>
      </c>
      <c r="E2" s="2" t="s">
        <v>60</v>
      </c>
      <c r="F2" s="2" t="s">
        <v>59</v>
      </c>
      <c r="G2" s="2" t="s">
        <v>58</v>
      </c>
      <c r="H2" s="2" t="s">
        <v>261</v>
      </c>
      <c r="K2" s="7" t="s">
        <v>262</v>
      </c>
      <c r="L2" s="7" t="s">
        <v>2</v>
      </c>
      <c r="M2" s="7" t="s">
        <v>264</v>
      </c>
      <c r="N2" s="7" t="s">
        <v>265</v>
      </c>
      <c r="O2" s="7" t="s">
        <v>266</v>
      </c>
      <c r="Q2" s="7" t="s">
        <v>271</v>
      </c>
      <c r="R2" s="8" t="s">
        <v>261</v>
      </c>
    </row>
    <row r="3" spans="1:22" x14ac:dyDescent="0.25">
      <c r="A3" s="1">
        <v>1</v>
      </c>
      <c r="B3" s="12" t="s">
        <v>3</v>
      </c>
      <c r="C3" s="12"/>
      <c r="D3" s="1">
        <v>1129.3399999999999</v>
      </c>
      <c r="E3" s="1">
        <v>3.49</v>
      </c>
      <c r="F3" s="1">
        <v>1.66</v>
      </c>
      <c r="G3" s="1">
        <v>47.66</v>
      </c>
      <c r="H3" s="1">
        <f t="shared" ref="H3:H47" si="0">G3/100</f>
        <v>0.47659999999999997</v>
      </c>
      <c r="I3">
        <f>MAX(E3:E47)</f>
        <v>1461.43</v>
      </c>
      <c r="K3" s="9" t="s">
        <v>263</v>
      </c>
      <c r="L3" s="10">
        <v>0.2</v>
      </c>
      <c r="M3" s="10">
        <v>0.2</v>
      </c>
      <c r="N3" s="10">
        <v>0.1</v>
      </c>
      <c r="O3" s="10">
        <v>0.2</v>
      </c>
      <c r="Q3" s="4" t="s">
        <v>3</v>
      </c>
      <c r="R3" s="4">
        <f>(L4*$L$3)+(M4*$M$3)+(N4+$N$3)+(O4*$O$3)</f>
        <v>0.65532836066004041</v>
      </c>
      <c r="T3" s="18" t="s">
        <v>272</v>
      </c>
      <c r="U3" s="19"/>
      <c r="V3" s="20"/>
    </row>
    <row r="4" spans="1:22" x14ac:dyDescent="0.25">
      <c r="A4" s="1">
        <v>2</v>
      </c>
      <c r="B4" s="12" t="s">
        <v>4</v>
      </c>
      <c r="C4" s="12"/>
      <c r="D4" s="1">
        <v>60.39</v>
      </c>
      <c r="E4" s="1">
        <v>39.58</v>
      </c>
      <c r="F4" s="1">
        <v>10.72</v>
      </c>
      <c r="G4" s="1">
        <v>27.08</v>
      </c>
      <c r="H4" s="1">
        <f t="shared" si="0"/>
        <v>0.27079999999999999</v>
      </c>
      <c r="K4" s="4" t="s">
        <v>3</v>
      </c>
      <c r="L4" s="4">
        <f>IF($D$1="BENEFIT",D3/MAX($D$3:$D$47),MIN($D$3:$D$47)/D3)</f>
        <v>1</v>
      </c>
      <c r="M4" s="4">
        <f t="shared" ref="M4:M48" si="1">IF($E$1="BENEFIT",E3/MAX($E$3:$E$47),MIN($E$3:$E$47)/E3)</f>
        <v>2.3880719569189081E-3</v>
      </c>
      <c r="N4" s="4">
        <f t="shared" ref="N4:N48" si="2">IF($F$1="BENEFIT",F3/MAX($F$3:$F$47),MIN($F$3:$F$47)/F3)</f>
        <v>0.15485074626865669</v>
      </c>
      <c r="O4" s="4">
        <f t="shared" ref="O4:O48" si="3">IF($G$1="BENEFIT",H3/MAX($H$3:$H$47),MIN($H$3:$H$47)/H3)</f>
        <v>1</v>
      </c>
      <c r="Q4" s="4" t="s">
        <v>4</v>
      </c>
      <c r="R4" s="4">
        <f t="shared" ref="R4:R47" si="4">(L5*$L$3)+(M5*$M$3)+(N5+$N$3)+(O5*$O$3)</f>
        <v>1.2297496256445806</v>
      </c>
      <c r="T4" s="4">
        <v>1</v>
      </c>
      <c r="U4" s="4" t="s">
        <v>45</v>
      </c>
      <c r="V4" s="4">
        <f>LARGE($R$3:$R$47,1)</f>
        <v>1.2561013313314153</v>
      </c>
    </row>
    <row r="5" spans="1:22" x14ac:dyDescent="0.25">
      <c r="A5" s="1">
        <v>3</v>
      </c>
      <c r="B5" s="12" t="s">
        <v>5</v>
      </c>
      <c r="C5" s="12"/>
      <c r="D5" s="1">
        <v>127</v>
      </c>
      <c r="E5" s="1">
        <v>15.04</v>
      </c>
      <c r="F5" s="1">
        <v>2.14</v>
      </c>
      <c r="G5" s="1">
        <v>14.22</v>
      </c>
      <c r="H5" s="1">
        <f t="shared" si="0"/>
        <v>0.14219999999999999</v>
      </c>
      <c r="K5" s="4" t="s">
        <v>4</v>
      </c>
      <c r="L5" s="4">
        <f t="shared" ref="L4:L48" si="5">IF($D$1="BENEFIT",D4/MAX($D$3:$D$47),MIN($D$3:$D$47)/D4)</f>
        <v>5.347371030867587E-2</v>
      </c>
      <c r="M5" s="4">
        <f t="shared" si="1"/>
        <v>2.7083062479899823E-2</v>
      </c>
      <c r="N5" s="4">
        <f t="shared" si="2"/>
        <v>1</v>
      </c>
      <c r="O5" s="4">
        <f t="shared" si="3"/>
        <v>0.56819135543432653</v>
      </c>
      <c r="Q5" s="4" t="s">
        <v>5</v>
      </c>
      <c r="R5" s="4">
        <f t="shared" si="4"/>
        <v>0.38384881762287437</v>
      </c>
      <c r="T5" s="4">
        <v>2</v>
      </c>
      <c r="U5" s="4" t="s">
        <v>6</v>
      </c>
      <c r="V5" s="4">
        <f>LARGE($R$3:$R$47,2)</f>
        <v>1.2297496256445806</v>
      </c>
    </row>
    <row r="6" spans="1:22" x14ac:dyDescent="0.25">
      <c r="A6" s="1">
        <v>4</v>
      </c>
      <c r="B6" s="12" t="s">
        <v>6</v>
      </c>
      <c r="C6" s="12"/>
      <c r="D6" s="1">
        <v>4.17</v>
      </c>
      <c r="E6" s="1">
        <v>1461.43</v>
      </c>
      <c r="F6" s="1">
        <v>10.210000000000001</v>
      </c>
      <c r="G6" s="1">
        <v>0.7</v>
      </c>
      <c r="H6" s="1">
        <f t="shared" si="0"/>
        <v>6.9999999999999993E-3</v>
      </c>
      <c r="K6" s="4" t="s">
        <v>5</v>
      </c>
      <c r="L6" s="4">
        <f t="shared" si="5"/>
        <v>0.11245506224874706</v>
      </c>
      <c r="M6" s="4">
        <f t="shared" si="1"/>
        <v>1.029129003783965E-2</v>
      </c>
      <c r="N6" s="4">
        <f t="shared" si="2"/>
        <v>0.19962686567164178</v>
      </c>
      <c r="O6" s="4">
        <f t="shared" si="3"/>
        <v>0.29836340746957618</v>
      </c>
      <c r="Q6" s="4" t="s">
        <v>6</v>
      </c>
      <c r="R6" s="4">
        <f t="shared" si="4"/>
        <v>1.2561013313314153</v>
      </c>
      <c r="T6" s="4">
        <v>3</v>
      </c>
      <c r="U6" s="4" t="s">
        <v>29</v>
      </c>
      <c r="V6" s="4">
        <f>LARGE($R$3:$R$47,3)</f>
        <v>0.65532836066004041</v>
      </c>
    </row>
    <row r="7" spans="1:22" x14ac:dyDescent="0.25">
      <c r="A7" s="1"/>
      <c r="B7" s="12"/>
      <c r="C7" s="12"/>
      <c r="D7" s="1"/>
      <c r="E7" s="1"/>
      <c r="F7" s="1"/>
      <c r="G7" s="1"/>
      <c r="H7" s="1"/>
      <c r="K7" s="4" t="s">
        <v>6</v>
      </c>
      <c r="L7" s="4">
        <f t="shared" si="5"/>
        <v>3.6924221226557106E-3</v>
      </c>
      <c r="M7" s="4">
        <f t="shared" si="1"/>
        <v>1</v>
      </c>
      <c r="N7" s="4">
        <f t="shared" si="2"/>
        <v>0.9524253731343284</v>
      </c>
      <c r="O7" s="4">
        <f t="shared" si="3"/>
        <v>1.468736886277801E-2</v>
      </c>
      <c r="Q7" s="4" t="s">
        <v>7</v>
      </c>
      <c r="R7" s="4">
        <f t="shared" si="4"/>
        <v>0.1</v>
      </c>
      <c r="T7" s="4">
        <v>4</v>
      </c>
      <c r="U7" s="4" t="s">
        <v>4</v>
      </c>
      <c r="V7" s="4">
        <f>LARGE($R$3:$R$47,4)</f>
        <v>0.38384881762287437</v>
      </c>
    </row>
    <row r="8" spans="1:22" x14ac:dyDescent="0.25">
      <c r="A8" s="1"/>
      <c r="B8" s="12"/>
      <c r="C8" s="12"/>
      <c r="D8" s="1"/>
      <c r="E8" s="1"/>
      <c r="F8" s="1"/>
      <c r="G8" s="1"/>
      <c r="H8" s="1"/>
      <c r="K8" s="4" t="s">
        <v>7</v>
      </c>
      <c r="L8" s="4">
        <f t="shared" si="5"/>
        <v>0</v>
      </c>
      <c r="M8" s="4">
        <f t="shared" si="1"/>
        <v>0</v>
      </c>
      <c r="N8" s="4">
        <f t="shared" si="2"/>
        <v>0</v>
      </c>
      <c r="O8" s="4">
        <f t="shared" si="3"/>
        <v>0</v>
      </c>
      <c r="Q8" s="4" t="s">
        <v>8</v>
      </c>
      <c r="R8" s="4">
        <f t="shared" si="4"/>
        <v>0.1</v>
      </c>
      <c r="T8" s="4">
        <v>5</v>
      </c>
      <c r="U8" s="4" t="s">
        <v>34</v>
      </c>
      <c r="V8" s="4">
        <f>LARGE($R$3:$R$47,6)</f>
        <v>0.1</v>
      </c>
    </row>
    <row r="9" spans="1:22" x14ac:dyDescent="0.25">
      <c r="A9" s="1"/>
      <c r="B9" s="12"/>
      <c r="C9" s="12"/>
      <c r="D9" s="1"/>
      <c r="E9" s="1"/>
      <c r="F9" s="1"/>
      <c r="G9" s="1"/>
      <c r="H9" s="1"/>
      <c r="K9" s="4" t="s">
        <v>8</v>
      </c>
      <c r="L9" s="4">
        <f t="shared" si="5"/>
        <v>0</v>
      </c>
      <c r="M9" s="4">
        <f t="shared" si="1"/>
        <v>0</v>
      </c>
      <c r="N9" s="4">
        <f t="shared" si="2"/>
        <v>0</v>
      </c>
      <c r="O9" s="4">
        <f t="shared" si="3"/>
        <v>0</v>
      </c>
      <c r="Q9" s="4" t="s">
        <v>9</v>
      </c>
      <c r="R9" s="4">
        <f t="shared" si="4"/>
        <v>0.1</v>
      </c>
      <c r="V9" s="4"/>
    </row>
    <row r="10" spans="1:22" x14ac:dyDescent="0.25">
      <c r="A10" s="1"/>
      <c r="B10" s="12"/>
      <c r="C10" s="12"/>
      <c r="D10" s="1"/>
      <c r="E10" s="1"/>
      <c r="F10" s="1"/>
      <c r="G10" s="1"/>
      <c r="H10" s="1"/>
      <c r="K10" s="4" t="s">
        <v>9</v>
      </c>
      <c r="L10" s="4">
        <f t="shared" si="5"/>
        <v>0</v>
      </c>
      <c r="M10" s="4">
        <f t="shared" si="1"/>
        <v>0</v>
      </c>
      <c r="N10" s="4">
        <f t="shared" si="2"/>
        <v>0</v>
      </c>
      <c r="O10" s="4">
        <f t="shared" si="3"/>
        <v>0</v>
      </c>
      <c r="Q10" s="4" t="s">
        <v>10</v>
      </c>
      <c r="R10" s="4">
        <f t="shared" si="4"/>
        <v>0.1</v>
      </c>
    </row>
    <row r="11" spans="1:22" x14ac:dyDescent="0.25">
      <c r="A11" s="1"/>
      <c r="B11" s="12"/>
      <c r="C11" s="12"/>
      <c r="D11" s="1"/>
      <c r="E11" s="1"/>
      <c r="F11" s="1"/>
      <c r="G11" s="1"/>
      <c r="H11" s="1"/>
      <c r="K11" s="4" t="s">
        <v>10</v>
      </c>
      <c r="L11" s="4">
        <f t="shared" si="5"/>
        <v>0</v>
      </c>
      <c r="M11" s="4">
        <f t="shared" si="1"/>
        <v>0</v>
      </c>
      <c r="N11" s="4">
        <f t="shared" si="2"/>
        <v>0</v>
      </c>
      <c r="O11" s="4">
        <f t="shared" si="3"/>
        <v>0</v>
      </c>
      <c r="Q11" s="4" t="s">
        <v>11</v>
      </c>
      <c r="R11" s="4">
        <f t="shared" si="4"/>
        <v>0.1</v>
      </c>
    </row>
    <row r="12" spans="1:22" x14ac:dyDescent="0.25">
      <c r="A12" s="1"/>
      <c r="B12" s="12"/>
      <c r="C12" s="12"/>
      <c r="D12" s="1"/>
      <c r="E12" s="1"/>
      <c r="F12" s="1"/>
      <c r="G12" s="1"/>
      <c r="H12" s="1"/>
      <c r="K12" s="4" t="s">
        <v>11</v>
      </c>
      <c r="L12" s="4">
        <f t="shared" si="5"/>
        <v>0</v>
      </c>
      <c r="M12" s="4">
        <f t="shared" si="1"/>
        <v>0</v>
      </c>
      <c r="N12" s="4">
        <f t="shared" si="2"/>
        <v>0</v>
      </c>
      <c r="O12" s="4">
        <f t="shared" si="3"/>
        <v>0</v>
      </c>
      <c r="Q12" s="4" t="s">
        <v>12</v>
      </c>
      <c r="R12" s="4">
        <f t="shared" si="4"/>
        <v>0.1</v>
      </c>
    </row>
    <row r="13" spans="1:22" x14ac:dyDescent="0.25">
      <c r="A13" s="1"/>
      <c r="B13" s="12"/>
      <c r="C13" s="12"/>
      <c r="D13" s="1"/>
      <c r="E13" s="1"/>
      <c r="F13" s="1"/>
      <c r="G13" s="1"/>
      <c r="H13" s="1"/>
      <c r="K13" s="4" t="s">
        <v>12</v>
      </c>
      <c r="L13" s="4">
        <f t="shared" si="5"/>
        <v>0</v>
      </c>
      <c r="M13" s="4">
        <f t="shared" si="1"/>
        <v>0</v>
      </c>
      <c r="N13" s="4">
        <f t="shared" si="2"/>
        <v>0</v>
      </c>
      <c r="O13" s="4">
        <f t="shared" si="3"/>
        <v>0</v>
      </c>
      <c r="Q13" s="4" t="s">
        <v>13</v>
      </c>
      <c r="R13" s="4">
        <f t="shared" si="4"/>
        <v>0.1</v>
      </c>
    </row>
    <row r="14" spans="1:22" x14ac:dyDescent="0.25">
      <c r="A14" s="1"/>
      <c r="B14" s="12"/>
      <c r="C14" s="12"/>
      <c r="D14" s="1"/>
      <c r="E14" s="1"/>
      <c r="F14" s="1"/>
      <c r="G14" s="1"/>
      <c r="H14" s="1"/>
      <c r="K14" s="4" t="s">
        <v>13</v>
      </c>
      <c r="L14" s="4">
        <f t="shared" si="5"/>
        <v>0</v>
      </c>
      <c r="M14" s="4">
        <f t="shared" si="1"/>
        <v>0</v>
      </c>
      <c r="N14" s="4">
        <f t="shared" si="2"/>
        <v>0</v>
      </c>
      <c r="O14" s="4">
        <f t="shared" si="3"/>
        <v>0</v>
      </c>
      <c r="Q14" s="4" t="s">
        <v>14</v>
      </c>
      <c r="R14" s="4">
        <f t="shared" si="4"/>
        <v>0.1</v>
      </c>
    </row>
    <row r="15" spans="1:22" x14ac:dyDescent="0.25">
      <c r="A15" s="1"/>
      <c r="B15" s="12"/>
      <c r="C15" s="12"/>
      <c r="D15" s="1"/>
      <c r="E15" s="1"/>
      <c r="F15" s="1"/>
      <c r="G15" s="1"/>
      <c r="H15" s="1"/>
      <c r="K15" s="4" t="s">
        <v>14</v>
      </c>
      <c r="L15" s="4">
        <f t="shared" si="5"/>
        <v>0</v>
      </c>
      <c r="M15" s="4">
        <f t="shared" si="1"/>
        <v>0</v>
      </c>
      <c r="N15" s="4">
        <f t="shared" si="2"/>
        <v>0</v>
      </c>
      <c r="O15" s="4">
        <f t="shared" si="3"/>
        <v>0</v>
      </c>
      <c r="Q15" s="4" t="s">
        <v>15</v>
      </c>
      <c r="R15" s="4">
        <f t="shared" si="4"/>
        <v>0.1</v>
      </c>
    </row>
    <row r="16" spans="1:22" x14ac:dyDescent="0.25">
      <c r="A16" s="1"/>
      <c r="B16" s="12"/>
      <c r="C16" s="12"/>
      <c r="D16" s="1"/>
      <c r="E16" s="1"/>
      <c r="F16" s="1"/>
      <c r="G16" s="1"/>
      <c r="H16" s="1"/>
      <c r="K16" s="4" t="s">
        <v>15</v>
      </c>
      <c r="L16" s="4">
        <f t="shared" si="5"/>
        <v>0</v>
      </c>
      <c r="M16" s="4">
        <f t="shared" si="1"/>
        <v>0</v>
      </c>
      <c r="N16" s="4">
        <f t="shared" si="2"/>
        <v>0</v>
      </c>
      <c r="O16" s="4">
        <f t="shared" si="3"/>
        <v>0</v>
      </c>
      <c r="Q16" s="4" t="s">
        <v>16</v>
      </c>
      <c r="R16" s="4">
        <f t="shared" si="4"/>
        <v>0.1</v>
      </c>
    </row>
    <row r="17" spans="1:18" x14ac:dyDescent="0.25">
      <c r="A17" s="1"/>
      <c r="B17" s="12"/>
      <c r="C17" s="12"/>
      <c r="D17" s="1"/>
      <c r="E17" s="1"/>
      <c r="F17" s="1"/>
      <c r="G17" s="1"/>
      <c r="H17" s="1"/>
      <c r="K17" s="4" t="s">
        <v>16</v>
      </c>
      <c r="L17" s="4">
        <f t="shared" si="5"/>
        <v>0</v>
      </c>
      <c r="M17" s="4">
        <f t="shared" si="1"/>
        <v>0</v>
      </c>
      <c r="N17" s="4">
        <f t="shared" si="2"/>
        <v>0</v>
      </c>
      <c r="O17" s="4">
        <f t="shared" si="3"/>
        <v>0</v>
      </c>
      <c r="Q17" s="4" t="s">
        <v>17</v>
      </c>
      <c r="R17" s="4">
        <f t="shared" si="4"/>
        <v>0.1</v>
      </c>
    </row>
    <row r="18" spans="1:18" x14ac:dyDescent="0.25">
      <c r="A18" s="1"/>
      <c r="B18" s="12"/>
      <c r="C18" s="12"/>
      <c r="D18" s="1"/>
      <c r="E18" s="1"/>
      <c r="F18" s="1"/>
      <c r="G18" s="1"/>
      <c r="H18" s="1"/>
      <c r="K18" s="4" t="s">
        <v>17</v>
      </c>
      <c r="L18" s="4">
        <f t="shared" si="5"/>
        <v>0</v>
      </c>
      <c r="M18" s="4">
        <f t="shared" si="1"/>
        <v>0</v>
      </c>
      <c r="N18" s="4">
        <f t="shared" si="2"/>
        <v>0</v>
      </c>
      <c r="O18" s="4">
        <f t="shared" si="3"/>
        <v>0</v>
      </c>
      <c r="Q18" s="4" t="s">
        <v>18</v>
      </c>
      <c r="R18" s="4">
        <f t="shared" si="4"/>
        <v>0.1</v>
      </c>
    </row>
    <row r="19" spans="1:18" x14ac:dyDescent="0.25">
      <c r="A19" s="1"/>
      <c r="B19" s="12"/>
      <c r="C19" s="12"/>
      <c r="D19" s="1"/>
      <c r="E19" s="1"/>
      <c r="F19" s="1"/>
      <c r="G19" s="1"/>
      <c r="H19" s="1"/>
      <c r="K19" s="4" t="s">
        <v>18</v>
      </c>
      <c r="L19" s="4">
        <f t="shared" si="5"/>
        <v>0</v>
      </c>
      <c r="M19" s="4">
        <f t="shared" si="1"/>
        <v>0</v>
      </c>
      <c r="N19" s="4">
        <f t="shared" si="2"/>
        <v>0</v>
      </c>
      <c r="O19" s="4">
        <f t="shared" si="3"/>
        <v>0</v>
      </c>
      <c r="Q19" s="4" t="s">
        <v>19</v>
      </c>
      <c r="R19" s="4">
        <f t="shared" si="4"/>
        <v>0.1</v>
      </c>
    </row>
    <row r="20" spans="1:18" x14ac:dyDescent="0.25">
      <c r="A20" s="1"/>
      <c r="B20" s="12"/>
      <c r="C20" s="12"/>
      <c r="D20" s="1"/>
      <c r="E20" s="1"/>
      <c r="F20" s="1"/>
      <c r="G20" s="1"/>
      <c r="H20" s="1"/>
      <c r="K20" s="4" t="s">
        <v>19</v>
      </c>
      <c r="L20" s="4">
        <f t="shared" si="5"/>
        <v>0</v>
      </c>
      <c r="M20" s="4">
        <f t="shared" si="1"/>
        <v>0</v>
      </c>
      <c r="N20" s="4">
        <f t="shared" si="2"/>
        <v>0</v>
      </c>
      <c r="O20" s="4">
        <f t="shared" si="3"/>
        <v>0</v>
      </c>
      <c r="Q20" s="4" t="s">
        <v>20</v>
      </c>
      <c r="R20" s="4">
        <f t="shared" si="4"/>
        <v>0.1</v>
      </c>
    </row>
    <row r="21" spans="1:18" x14ac:dyDescent="0.25">
      <c r="A21" s="1"/>
      <c r="B21" s="12"/>
      <c r="C21" s="12"/>
      <c r="D21" s="1"/>
      <c r="E21" s="1"/>
      <c r="F21" s="1"/>
      <c r="G21" s="1"/>
      <c r="H21" s="1"/>
      <c r="K21" s="4" t="s">
        <v>20</v>
      </c>
      <c r="L21" s="4">
        <f t="shared" si="5"/>
        <v>0</v>
      </c>
      <c r="M21" s="4">
        <f t="shared" si="1"/>
        <v>0</v>
      </c>
      <c r="N21" s="4">
        <f t="shared" si="2"/>
        <v>0</v>
      </c>
      <c r="O21" s="4">
        <f t="shared" si="3"/>
        <v>0</v>
      </c>
      <c r="Q21" s="4" t="s">
        <v>21</v>
      </c>
      <c r="R21" s="4">
        <f>(L22*$L$3)+(M22*$M$3)+(N22+$N$3)+(O22*$O$3)</f>
        <v>0.1</v>
      </c>
    </row>
    <row r="22" spans="1:18" x14ac:dyDescent="0.25">
      <c r="A22" s="1"/>
      <c r="B22" s="12"/>
      <c r="C22" s="12"/>
      <c r="D22" s="1"/>
      <c r="E22" s="1"/>
      <c r="F22" s="1"/>
      <c r="G22" s="1"/>
      <c r="H22" s="1"/>
      <c r="K22" s="4" t="s">
        <v>21</v>
      </c>
      <c r="L22" s="4">
        <f t="shared" si="5"/>
        <v>0</v>
      </c>
      <c r="M22" s="4">
        <f t="shared" si="1"/>
        <v>0</v>
      </c>
      <c r="N22" s="4">
        <f t="shared" si="2"/>
        <v>0</v>
      </c>
      <c r="O22" s="4">
        <f t="shared" si="3"/>
        <v>0</v>
      </c>
      <c r="Q22" s="4" t="s">
        <v>22</v>
      </c>
      <c r="R22" s="4">
        <f>(L23*$L$3)+(M23*$M$3)+(N23+$N$3)+(O23*$O$3)</f>
        <v>0.1</v>
      </c>
    </row>
    <row r="23" spans="1:18" x14ac:dyDescent="0.25">
      <c r="A23" s="1"/>
      <c r="B23" s="13"/>
      <c r="C23" s="14"/>
      <c r="D23" s="1"/>
      <c r="E23" s="1"/>
      <c r="F23" s="1"/>
      <c r="G23" s="1"/>
      <c r="H23" s="1"/>
      <c r="K23" s="4" t="s">
        <v>22</v>
      </c>
      <c r="L23" s="4">
        <f t="shared" si="5"/>
        <v>0</v>
      </c>
      <c r="M23" s="4">
        <f t="shared" si="1"/>
        <v>0</v>
      </c>
      <c r="N23" s="4">
        <f t="shared" si="2"/>
        <v>0</v>
      </c>
      <c r="O23" s="4">
        <f t="shared" si="3"/>
        <v>0</v>
      </c>
      <c r="Q23" s="4" t="s">
        <v>23</v>
      </c>
      <c r="R23" s="4">
        <f>(L24*$L$3)+(M24*$M$3)+(N24+$N$3)+(O24*$O$3)</f>
        <v>0.1</v>
      </c>
    </row>
    <row r="24" spans="1:18" x14ac:dyDescent="0.25">
      <c r="A24" s="1"/>
      <c r="B24" s="13"/>
      <c r="C24" s="14"/>
      <c r="D24" s="1"/>
      <c r="E24" s="1"/>
      <c r="F24" s="1"/>
      <c r="G24" s="1"/>
      <c r="H24" s="1"/>
      <c r="K24" s="4" t="s">
        <v>23</v>
      </c>
      <c r="L24" s="4">
        <f t="shared" si="5"/>
        <v>0</v>
      </c>
      <c r="M24" s="4">
        <f t="shared" si="1"/>
        <v>0</v>
      </c>
      <c r="N24" s="4">
        <f t="shared" si="2"/>
        <v>0</v>
      </c>
      <c r="O24" s="4">
        <f t="shared" si="3"/>
        <v>0</v>
      </c>
      <c r="Q24" s="4" t="s">
        <v>152</v>
      </c>
      <c r="R24" s="4">
        <f>(L25*$L$3)+(M25*$M$3)+(N25+$N$3)+(O25*$O$3)</f>
        <v>0.1</v>
      </c>
    </row>
    <row r="25" spans="1:18" x14ac:dyDescent="0.25">
      <c r="A25" s="1"/>
      <c r="B25" s="13"/>
      <c r="C25" s="14"/>
      <c r="D25" s="1"/>
      <c r="E25" s="1"/>
      <c r="F25" s="1"/>
      <c r="G25" s="1"/>
      <c r="H25" s="1"/>
      <c r="K25" s="4" t="s">
        <v>152</v>
      </c>
      <c r="L25" s="4">
        <f t="shared" si="5"/>
        <v>0</v>
      </c>
      <c r="M25" s="4">
        <f t="shared" si="1"/>
        <v>0</v>
      </c>
      <c r="N25" s="4">
        <f t="shared" si="2"/>
        <v>0</v>
      </c>
      <c r="O25" s="4">
        <f t="shared" si="3"/>
        <v>0</v>
      </c>
      <c r="Q25" s="4" t="s">
        <v>24</v>
      </c>
      <c r="R25" s="4">
        <f>(L26*$L$3)+(M26*$M$3)+(N26+$N$3)+(O26*$O$3)</f>
        <v>0.1</v>
      </c>
    </row>
    <row r="26" spans="1:18" x14ac:dyDescent="0.25">
      <c r="A26" s="1"/>
      <c r="B26" s="13"/>
      <c r="C26" s="14"/>
      <c r="D26" s="1"/>
      <c r="E26" s="1"/>
      <c r="F26" s="1"/>
      <c r="G26" s="1"/>
      <c r="H26" s="1"/>
      <c r="K26" s="4" t="s">
        <v>24</v>
      </c>
      <c r="L26" s="4">
        <f t="shared" si="5"/>
        <v>0</v>
      </c>
      <c r="M26" s="4">
        <f t="shared" si="1"/>
        <v>0</v>
      </c>
      <c r="N26" s="4">
        <f t="shared" si="2"/>
        <v>0</v>
      </c>
      <c r="O26" s="4">
        <f t="shared" si="3"/>
        <v>0</v>
      </c>
      <c r="Q26" s="4" t="s">
        <v>25</v>
      </c>
      <c r="R26" s="4">
        <f t="shared" si="4"/>
        <v>0.1</v>
      </c>
    </row>
    <row r="27" spans="1:18" x14ac:dyDescent="0.25">
      <c r="A27" s="1"/>
      <c r="B27" s="13"/>
      <c r="C27" s="14"/>
      <c r="D27" s="1"/>
      <c r="E27" s="1"/>
      <c r="F27" s="1"/>
      <c r="G27" s="1"/>
      <c r="H27" s="1"/>
      <c r="K27" s="4" t="s">
        <v>25</v>
      </c>
      <c r="L27" s="4">
        <f t="shared" si="5"/>
        <v>0</v>
      </c>
      <c r="M27" s="4">
        <f t="shared" si="1"/>
        <v>0</v>
      </c>
      <c r="N27" s="4">
        <f t="shared" si="2"/>
        <v>0</v>
      </c>
      <c r="O27" s="4">
        <f t="shared" si="3"/>
        <v>0</v>
      </c>
      <c r="Q27" s="4" t="s">
        <v>26</v>
      </c>
      <c r="R27" s="4">
        <f t="shared" si="4"/>
        <v>0.1</v>
      </c>
    </row>
    <row r="28" spans="1:18" x14ac:dyDescent="0.25">
      <c r="A28" s="1"/>
      <c r="B28" s="13"/>
      <c r="C28" s="14"/>
      <c r="D28" s="1"/>
      <c r="E28" s="1"/>
      <c r="F28" s="1"/>
      <c r="G28" s="1"/>
      <c r="H28" s="1"/>
      <c r="K28" s="4" t="s">
        <v>26</v>
      </c>
      <c r="L28" s="4">
        <f t="shared" si="5"/>
        <v>0</v>
      </c>
      <c r="M28" s="4">
        <f t="shared" si="1"/>
        <v>0</v>
      </c>
      <c r="N28" s="4">
        <f t="shared" si="2"/>
        <v>0</v>
      </c>
      <c r="O28" s="4">
        <f t="shared" si="3"/>
        <v>0</v>
      </c>
      <c r="Q28" s="4" t="s">
        <v>27</v>
      </c>
      <c r="R28" s="4">
        <f t="shared" si="4"/>
        <v>0.1</v>
      </c>
    </row>
    <row r="29" spans="1:18" x14ac:dyDescent="0.25">
      <c r="A29" s="1"/>
      <c r="B29" s="13"/>
      <c r="C29" s="14"/>
      <c r="D29" s="1"/>
      <c r="E29" s="1"/>
      <c r="F29" s="1"/>
      <c r="G29" s="1"/>
      <c r="H29" s="1"/>
      <c r="K29" s="4" t="s">
        <v>27</v>
      </c>
      <c r="L29" s="4">
        <f t="shared" si="5"/>
        <v>0</v>
      </c>
      <c r="M29" s="4">
        <f t="shared" si="1"/>
        <v>0</v>
      </c>
      <c r="N29" s="4">
        <f t="shared" si="2"/>
        <v>0</v>
      </c>
      <c r="O29" s="4">
        <f t="shared" si="3"/>
        <v>0</v>
      </c>
      <c r="Q29" s="4" t="s">
        <v>28</v>
      </c>
      <c r="R29" s="4">
        <f t="shared" si="4"/>
        <v>0.1</v>
      </c>
    </row>
    <row r="30" spans="1:18" x14ac:dyDescent="0.25">
      <c r="A30" s="1"/>
      <c r="B30" s="13"/>
      <c r="C30" s="14"/>
      <c r="D30" s="1"/>
      <c r="E30" s="1"/>
      <c r="F30" s="1"/>
      <c r="G30" s="1"/>
      <c r="H30" s="1"/>
      <c r="K30" s="4" t="s">
        <v>28</v>
      </c>
      <c r="L30" s="4">
        <f t="shared" si="5"/>
        <v>0</v>
      </c>
      <c r="M30" s="4">
        <f t="shared" si="1"/>
        <v>0</v>
      </c>
      <c r="N30" s="4">
        <f t="shared" si="2"/>
        <v>0</v>
      </c>
      <c r="O30" s="4">
        <f t="shared" si="3"/>
        <v>0</v>
      </c>
      <c r="Q30" s="4" t="s">
        <v>29</v>
      </c>
      <c r="R30" s="4">
        <f t="shared" si="4"/>
        <v>0.1</v>
      </c>
    </row>
    <row r="31" spans="1:18" x14ac:dyDescent="0.25">
      <c r="A31" s="1"/>
      <c r="B31" s="13"/>
      <c r="C31" s="14"/>
      <c r="D31" s="1"/>
      <c r="E31" s="1"/>
      <c r="F31" s="1"/>
      <c r="G31" s="1"/>
      <c r="H31" s="1"/>
      <c r="K31" s="4" t="s">
        <v>29</v>
      </c>
      <c r="L31" s="4">
        <f t="shared" si="5"/>
        <v>0</v>
      </c>
      <c r="M31" s="4">
        <f t="shared" si="1"/>
        <v>0</v>
      </c>
      <c r="N31" s="4">
        <f t="shared" si="2"/>
        <v>0</v>
      </c>
      <c r="O31" s="4">
        <f t="shared" si="3"/>
        <v>0</v>
      </c>
      <c r="Q31" s="4" t="s">
        <v>30</v>
      </c>
      <c r="R31" s="4">
        <f t="shared" si="4"/>
        <v>0.1</v>
      </c>
    </row>
    <row r="32" spans="1:18" x14ac:dyDescent="0.25">
      <c r="A32" s="1"/>
      <c r="B32" s="13"/>
      <c r="C32" s="14"/>
      <c r="D32" s="1"/>
      <c r="E32" s="1"/>
      <c r="F32" s="1"/>
      <c r="G32" s="1"/>
      <c r="H32" s="1"/>
      <c r="K32" s="4" t="s">
        <v>30</v>
      </c>
      <c r="L32" s="4">
        <f t="shared" si="5"/>
        <v>0</v>
      </c>
      <c r="M32" s="4">
        <f t="shared" si="1"/>
        <v>0</v>
      </c>
      <c r="N32" s="4">
        <f t="shared" si="2"/>
        <v>0</v>
      </c>
      <c r="O32" s="4">
        <f t="shared" si="3"/>
        <v>0</v>
      </c>
      <c r="Q32" s="4" t="s">
        <v>31</v>
      </c>
      <c r="R32" s="4">
        <f t="shared" si="4"/>
        <v>0.1</v>
      </c>
    </row>
    <row r="33" spans="1:21" x14ac:dyDescent="0.25">
      <c r="A33" s="1"/>
      <c r="B33" s="13"/>
      <c r="C33" s="14"/>
      <c r="D33" s="1"/>
      <c r="E33" s="1"/>
      <c r="F33" s="1"/>
      <c r="G33" s="1"/>
      <c r="H33" s="1"/>
      <c r="K33" s="4" t="s">
        <v>31</v>
      </c>
      <c r="L33" s="4">
        <f t="shared" si="5"/>
        <v>0</v>
      </c>
      <c r="M33" s="4">
        <f t="shared" si="1"/>
        <v>0</v>
      </c>
      <c r="N33" s="4">
        <f t="shared" si="2"/>
        <v>0</v>
      </c>
      <c r="O33" s="4">
        <f t="shared" si="3"/>
        <v>0</v>
      </c>
      <c r="Q33" s="4" t="s">
        <v>32</v>
      </c>
      <c r="R33" s="4">
        <f t="shared" si="4"/>
        <v>0.1</v>
      </c>
    </row>
    <row r="34" spans="1:21" x14ac:dyDescent="0.25">
      <c r="A34" s="1"/>
      <c r="B34" s="13"/>
      <c r="C34" s="14"/>
      <c r="D34" s="1"/>
      <c r="E34" s="1"/>
      <c r="F34" s="1"/>
      <c r="G34" s="1"/>
      <c r="H34" s="1"/>
      <c r="K34" s="4" t="s">
        <v>32</v>
      </c>
      <c r="L34" s="4">
        <f t="shared" si="5"/>
        <v>0</v>
      </c>
      <c r="M34" s="4">
        <f t="shared" si="1"/>
        <v>0</v>
      </c>
      <c r="N34" s="4">
        <f t="shared" si="2"/>
        <v>0</v>
      </c>
      <c r="O34" s="4">
        <f t="shared" si="3"/>
        <v>0</v>
      </c>
      <c r="Q34" s="4" t="s">
        <v>33</v>
      </c>
      <c r="R34" s="4">
        <f t="shared" si="4"/>
        <v>0.1</v>
      </c>
    </row>
    <row r="35" spans="1:21" x14ac:dyDescent="0.25">
      <c r="A35" s="1"/>
      <c r="B35" s="13"/>
      <c r="C35" s="14"/>
      <c r="D35" s="1"/>
      <c r="E35" s="1"/>
      <c r="F35" s="1"/>
      <c r="G35" s="1"/>
      <c r="H35" s="1"/>
      <c r="K35" s="4" t="s">
        <v>33</v>
      </c>
      <c r="L35" s="4">
        <f t="shared" si="5"/>
        <v>0</v>
      </c>
      <c r="M35" s="4">
        <f t="shared" si="1"/>
        <v>0</v>
      </c>
      <c r="N35" s="4">
        <f t="shared" si="2"/>
        <v>0</v>
      </c>
      <c r="O35" s="4">
        <f t="shared" si="3"/>
        <v>0</v>
      </c>
      <c r="Q35" s="4" t="s">
        <v>34</v>
      </c>
      <c r="R35" s="4">
        <f t="shared" si="4"/>
        <v>0.1</v>
      </c>
    </row>
    <row r="36" spans="1:21" x14ac:dyDescent="0.25">
      <c r="A36" s="1"/>
      <c r="B36" s="13"/>
      <c r="C36" s="14"/>
      <c r="D36" s="1"/>
      <c r="E36" s="1"/>
      <c r="F36" s="1"/>
      <c r="G36" s="1"/>
      <c r="H36" s="1"/>
      <c r="K36" s="4" t="s">
        <v>34</v>
      </c>
      <c r="L36" s="4">
        <f t="shared" si="5"/>
        <v>0</v>
      </c>
      <c r="M36" s="4">
        <f t="shared" si="1"/>
        <v>0</v>
      </c>
      <c r="N36" s="4">
        <f t="shared" si="2"/>
        <v>0</v>
      </c>
      <c r="O36" s="4">
        <f t="shared" si="3"/>
        <v>0</v>
      </c>
      <c r="Q36" s="4" t="s">
        <v>35</v>
      </c>
      <c r="R36" s="4">
        <f t="shared" si="4"/>
        <v>0.1</v>
      </c>
    </row>
    <row r="37" spans="1:21" x14ac:dyDescent="0.25">
      <c r="A37" s="1"/>
      <c r="B37" s="13"/>
      <c r="C37" s="14"/>
      <c r="D37" s="1"/>
      <c r="E37" s="1"/>
      <c r="F37" s="1"/>
      <c r="G37" s="1"/>
      <c r="H37" s="1"/>
      <c r="K37" s="4" t="s">
        <v>35</v>
      </c>
      <c r="L37" s="4">
        <f t="shared" si="5"/>
        <v>0</v>
      </c>
      <c r="M37" s="4">
        <f t="shared" si="1"/>
        <v>0</v>
      </c>
      <c r="N37" s="4">
        <f t="shared" si="2"/>
        <v>0</v>
      </c>
      <c r="O37" s="4">
        <f t="shared" si="3"/>
        <v>0</v>
      </c>
      <c r="Q37" s="4" t="s">
        <v>36</v>
      </c>
      <c r="R37" s="4">
        <f t="shared" si="4"/>
        <v>0.1</v>
      </c>
    </row>
    <row r="38" spans="1:21" x14ac:dyDescent="0.25">
      <c r="A38" s="1"/>
      <c r="B38" s="13"/>
      <c r="C38" s="14"/>
      <c r="D38" s="1"/>
      <c r="E38" s="1"/>
      <c r="F38" s="1"/>
      <c r="G38" s="1"/>
      <c r="H38" s="1"/>
      <c r="K38" s="4" t="s">
        <v>36</v>
      </c>
      <c r="L38" s="4">
        <f t="shared" si="5"/>
        <v>0</v>
      </c>
      <c r="M38" s="4">
        <f t="shared" si="1"/>
        <v>0</v>
      </c>
      <c r="N38" s="4">
        <f t="shared" si="2"/>
        <v>0</v>
      </c>
      <c r="O38" s="4">
        <f t="shared" si="3"/>
        <v>0</v>
      </c>
      <c r="Q38" s="4" t="s">
        <v>37</v>
      </c>
      <c r="R38" s="4">
        <f t="shared" si="4"/>
        <v>0.1</v>
      </c>
    </row>
    <row r="39" spans="1:21" x14ac:dyDescent="0.25">
      <c r="A39" s="1"/>
      <c r="B39" s="13"/>
      <c r="C39" s="14"/>
      <c r="D39" s="1"/>
      <c r="E39" s="1"/>
      <c r="F39" s="1"/>
      <c r="G39" s="1"/>
      <c r="H39" s="1"/>
      <c r="K39" s="4" t="s">
        <v>37</v>
      </c>
      <c r="L39" s="4">
        <f t="shared" si="5"/>
        <v>0</v>
      </c>
      <c r="M39" s="4">
        <f t="shared" si="1"/>
        <v>0</v>
      </c>
      <c r="N39" s="4">
        <f t="shared" si="2"/>
        <v>0</v>
      </c>
      <c r="O39" s="4">
        <f t="shared" si="3"/>
        <v>0</v>
      </c>
      <c r="Q39" s="4" t="s">
        <v>38</v>
      </c>
      <c r="R39" s="4">
        <f t="shared" si="4"/>
        <v>0.1</v>
      </c>
    </row>
    <row r="40" spans="1:21" x14ac:dyDescent="0.25">
      <c r="A40" s="1"/>
      <c r="B40" s="13"/>
      <c r="C40" s="14"/>
      <c r="D40" s="1"/>
      <c r="E40" s="1"/>
      <c r="F40" s="1"/>
      <c r="G40" s="1"/>
      <c r="H40" s="1"/>
      <c r="K40" s="4" t="s">
        <v>38</v>
      </c>
      <c r="L40" s="4">
        <f t="shared" si="5"/>
        <v>0</v>
      </c>
      <c r="M40" s="4">
        <f t="shared" si="1"/>
        <v>0</v>
      </c>
      <c r="N40" s="4">
        <f t="shared" si="2"/>
        <v>0</v>
      </c>
      <c r="O40" s="4">
        <f t="shared" si="3"/>
        <v>0</v>
      </c>
      <c r="Q40" s="4" t="s">
        <v>39</v>
      </c>
      <c r="R40" s="4">
        <f t="shared" si="4"/>
        <v>0.1</v>
      </c>
    </row>
    <row r="41" spans="1:21" x14ac:dyDescent="0.25">
      <c r="A41" s="1"/>
      <c r="B41" s="13"/>
      <c r="C41" s="14"/>
      <c r="D41" s="1"/>
      <c r="E41" s="1"/>
      <c r="F41" s="1"/>
      <c r="G41" s="1"/>
      <c r="H41" s="1"/>
      <c r="K41" s="4" t="s">
        <v>39</v>
      </c>
      <c r="L41" s="4">
        <f t="shared" si="5"/>
        <v>0</v>
      </c>
      <c r="M41" s="4">
        <f t="shared" si="1"/>
        <v>0</v>
      </c>
      <c r="N41" s="4">
        <f t="shared" si="2"/>
        <v>0</v>
      </c>
      <c r="O41" s="4">
        <f t="shared" si="3"/>
        <v>0</v>
      </c>
      <c r="Q41" s="4" t="s">
        <v>40</v>
      </c>
      <c r="R41" s="4">
        <f t="shared" si="4"/>
        <v>0.1</v>
      </c>
    </row>
    <row r="42" spans="1:21" x14ac:dyDescent="0.25">
      <c r="A42" s="1"/>
      <c r="B42" s="13"/>
      <c r="C42" s="14"/>
      <c r="D42" s="1"/>
      <c r="E42" s="1"/>
      <c r="F42" s="1"/>
      <c r="G42" s="1"/>
      <c r="H42" s="1"/>
      <c r="K42" s="4" t="s">
        <v>40</v>
      </c>
      <c r="L42" s="4">
        <f t="shared" si="5"/>
        <v>0</v>
      </c>
      <c r="M42" s="4">
        <f t="shared" si="1"/>
        <v>0</v>
      </c>
      <c r="N42" s="4">
        <f t="shared" si="2"/>
        <v>0</v>
      </c>
      <c r="O42" s="4">
        <f t="shared" si="3"/>
        <v>0</v>
      </c>
      <c r="Q42" s="4" t="s">
        <v>41</v>
      </c>
      <c r="R42" s="4">
        <f t="shared" si="4"/>
        <v>0.1</v>
      </c>
    </row>
    <row r="43" spans="1:21" x14ac:dyDescent="0.25">
      <c r="A43" s="1"/>
      <c r="B43" s="13"/>
      <c r="C43" s="14"/>
      <c r="D43" s="1"/>
      <c r="E43" s="1"/>
      <c r="F43" s="1"/>
      <c r="G43" s="1"/>
      <c r="H43" s="1"/>
      <c r="K43" s="4" t="s">
        <v>41</v>
      </c>
      <c r="L43" s="4">
        <f t="shared" si="5"/>
        <v>0</v>
      </c>
      <c r="M43" s="4">
        <f t="shared" si="1"/>
        <v>0</v>
      </c>
      <c r="N43" s="4">
        <f t="shared" si="2"/>
        <v>0</v>
      </c>
      <c r="O43" s="4">
        <f t="shared" si="3"/>
        <v>0</v>
      </c>
      <c r="Q43" s="4" t="s">
        <v>42</v>
      </c>
      <c r="R43" s="4">
        <f t="shared" si="4"/>
        <v>0.1</v>
      </c>
    </row>
    <row r="44" spans="1:21" x14ac:dyDescent="0.25">
      <c r="A44" s="1"/>
      <c r="B44" s="13"/>
      <c r="C44" s="14"/>
      <c r="D44" s="1"/>
      <c r="E44" s="1"/>
      <c r="F44" s="1"/>
      <c r="G44" s="1"/>
      <c r="H44" s="1"/>
      <c r="K44" s="4" t="s">
        <v>42</v>
      </c>
      <c r="L44" s="4">
        <f t="shared" si="5"/>
        <v>0</v>
      </c>
      <c r="M44" s="4">
        <f t="shared" si="1"/>
        <v>0</v>
      </c>
      <c r="N44" s="4">
        <f t="shared" si="2"/>
        <v>0</v>
      </c>
      <c r="O44" s="4">
        <f t="shared" si="3"/>
        <v>0</v>
      </c>
      <c r="Q44" s="4" t="s">
        <v>43</v>
      </c>
      <c r="R44" s="4">
        <f t="shared" si="4"/>
        <v>0.1</v>
      </c>
    </row>
    <row r="45" spans="1:21" x14ac:dyDescent="0.25">
      <c r="A45" s="1"/>
      <c r="B45" s="13"/>
      <c r="C45" s="14"/>
      <c r="D45" s="1"/>
      <c r="E45" s="1"/>
      <c r="F45" s="1"/>
      <c r="G45" s="1"/>
      <c r="H45" s="1"/>
      <c r="K45" s="4" t="s">
        <v>43</v>
      </c>
      <c r="L45" s="4">
        <f t="shared" si="5"/>
        <v>0</v>
      </c>
      <c r="M45" s="4">
        <f t="shared" si="1"/>
        <v>0</v>
      </c>
      <c r="N45" s="4">
        <f t="shared" si="2"/>
        <v>0</v>
      </c>
      <c r="O45" s="4">
        <f t="shared" si="3"/>
        <v>0</v>
      </c>
      <c r="Q45" s="4" t="s">
        <v>44</v>
      </c>
      <c r="R45" s="4">
        <f t="shared" si="4"/>
        <v>0.1</v>
      </c>
    </row>
    <row r="46" spans="1:21" x14ac:dyDescent="0.25">
      <c r="A46" s="1"/>
      <c r="B46" s="13"/>
      <c r="C46" s="14"/>
      <c r="D46" s="1"/>
      <c r="E46" s="1"/>
      <c r="F46" s="1"/>
      <c r="G46" s="1"/>
      <c r="H46" s="1"/>
      <c r="K46" s="4" t="s">
        <v>44</v>
      </c>
      <c r="L46" s="4">
        <f t="shared" si="5"/>
        <v>0</v>
      </c>
      <c r="M46" s="4">
        <f t="shared" si="1"/>
        <v>0</v>
      </c>
      <c r="N46" s="4">
        <f t="shared" si="2"/>
        <v>0</v>
      </c>
      <c r="O46" s="4">
        <f t="shared" si="3"/>
        <v>0</v>
      </c>
      <c r="Q46" s="4" t="s">
        <v>45</v>
      </c>
      <c r="R46" s="4">
        <f t="shared" si="4"/>
        <v>0.1</v>
      </c>
    </row>
    <row r="47" spans="1:21" x14ac:dyDescent="0.25">
      <c r="A47" s="1"/>
      <c r="B47" s="12"/>
      <c r="C47" s="12"/>
      <c r="D47" s="1"/>
      <c r="E47" s="1"/>
      <c r="F47" s="1"/>
      <c r="G47" s="1"/>
      <c r="H47" s="1"/>
      <c r="K47" s="4" t="s">
        <v>45</v>
      </c>
      <c r="L47" s="4">
        <f t="shared" si="5"/>
        <v>0</v>
      </c>
      <c r="M47" s="4">
        <f t="shared" si="1"/>
        <v>0</v>
      </c>
      <c r="N47" s="4">
        <f t="shared" si="2"/>
        <v>0</v>
      </c>
      <c r="O47" s="4">
        <f t="shared" si="3"/>
        <v>0</v>
      </c>
      <c r="Q47" s="4" t="s">
        <v>46</v>
      </c>
      <c r="R47" s="4">
        <f t="shared" si="4"/>
        <v>0.1</v>
      </c>
    </row>
    <row r="48" spans="1:21" x14ac:dyDescent="0.25">
      <c r="K48" s="4" t="s">
        <v>46</v>
      </c>
      <c r="L48" s="4">
        <f t="shared" si="5"/>
        <v>0</v>
      </c>
      <c r="M48" s="4">
        <f t="shared" si="1"/>
        <v>0</v>
      </c>
      <c r="N48" s="4">
        <f t="shared" si="2"/>
        <v>0</v>
      </c>
      <c r="O48" s="4">
        <f t="shared" si="3"/>
        <v>0</v>
      </c>
      <c r="R48" s="17"/>
      <c r="S48" s="17"/>
      <c r="T48" s="17"/>
      <c r="U48" s="17"/>
    </row>
  </sheetData>
  <mergeCells count="50">
    <mergeCell ref="B47:C47"/>
    <mergeCell ref="R48:U48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K1:O1"/>
    <mergeCell ref="Q1:T1"/>
    <mergeCell ref="B2:C2"/>
    <mergeCell ref="B3:C3"/>
    <mergeCell ref="T3:V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NADHIF PC</dc:creator>
  <cp:lastModifiedBy>NADHIF PC</cp:lastModifiedBy>
  <dcterms:created xsi:type="dcterms:W3CDTF">2022-10-11T03:13:12Z</dcterms:created>
  <dcterms:modified xsi:type="dcterms:W3CDTF">2022-11-27T08:05:16Z</dcterms:modified>
</cp:coreProperties>
</file>