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80" windowWidth="19420" windowHeight="7940" firstSheet="7" activeTab="12"/>
  </bookViews>
  <sheets>
    <sheet name="send_details" sheetId="2" r:id="rId1"/>
    <sheet name="summary" sheetId="3" r:id="rId2"/>
    <sheet name="card_details" sheetId="4" r:id="rId3"/>
    <sheet name="online_details" sheetId="5" r:id="rId4"/>
    <sheet name="online_details2" sheetId="7" r:id="rId5"/>
    <sheet name="online_details3" sheetId="10" r:id="rId6"/>
    <sheet name="online_all_details" sheetId="11" r:id="rId7"/>
    <sheet name="udhar details" sheetId="8" r:id="rId8"/>
    <sheet name="land_details" sheetId="9" r:id="rId9"/>
    <sheet name="marriage_expenses" sheetId="12" r:id="rId10"/>
    <sheet name="summry_details" sheetId="14" r:id="rId11"/>
    <sheet name="susheel_card" sheetId="15" r:id="rId12"/>
    <sheet name="praveen" sheetId="16" r:id="rId13"/>
  </sheets>
  <calcPr calcId="145621"/>
</workbook>
</file>

<file path=xl/calcChain.xml><?xml version="1.0" encoding="utf-8"?>
<calcChain xmlns="http://schemas.openxmlformats.org/spreadsheetml/2006/main">
  <c r="H19" i="15" l="1"/>
  <c r="H18" i="15"/>
  <c r="H17" i="15"/>
  <c r="D17" i="16"/>
  <c r="D15" i="16"/>
  <c r="B27" i="14"/>
  <c r="E27" i="14" s="1"/>
  <c r="C27" i="14"/>
  <c r="I25" i="14"/>
  <c r="M11" i="14"/>
  <c r="I25" i="3"/>
  <c r="M11" i="3"/>
  <c r="C26" i="3"/>
  <c r="P31" i="3"/>
  <c r="P33" i="3" s="1"/>
  <c r="J15" i="8"/>
  <c r="I15" i="8"/>
  <c r="I11" i="8"/>
  <c r="B26" i="12"/>
  <c r="Y18" i="9" l="1"/>
  <c r="Z18" i="9" s="1"/>
  <c r="Z16" i="9"/>
  <c r="Q11" i="9"/>
  <c r="Q13" i="9" s="1"/>
  <c r="V6" i="9"/>
  <c r="Y5" i="9"/>
  <c r="F17" i="9"/>
  <c r="F12" i="9"/>
  <c r="F8" i="9"/>
  <c r="G12" i="9" s="1"/>
  <c r="B6" i="9"/>
  <c r="B10" i="9" s="1"/>
  <c r="G13" i="9" s="1"/>
  <c r="N5" i="9"/>
  <c r="M5" i="9"/>
  <c r="E18" i="9" l="1"/>
  <c r="E19" i="9" s="1"/>
  <c r="M8" i="9"/>
  <c r="E114" i="2" l="1"/>
  <c r="E115" i="2"/>
  <c r="E116" i="2"/>
  <c r="E117" i="2"/>
  <c r="E118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00" i="2"/>
  <c r="F46" i="4"/>
  <c r="D46" i="4"/>
  <c r="H46" i="4" s="1"/>
  <c r="S8" i="3"/>
  <c r="V34" i="3"/>
  <c r="Y15" i="3"/>
  <c r="E96" i="2"/>
  <c r="E91" i="2"/>
  <c r="E92" i="2"/>
  <c r="E93" i="2"/>
  <c r="E94" i="2"/>
  <c r="E95" i="2"/>
  <c r="E90" i="2"/>
  <c r="E88" i="2"/>
  <c r="E82" i="2"/>
  <c r="E83" i="2"/>
  <c r="E84" i="2"/>
  <c r="E85" i="2"/>
  <c r="E80" i="2"/>
  <c r="M23" i="4"/>
  <c r="M25" i="4" s="1"/>
  <c r="H34" i="4"/>
  <c r="AB15" i="3"/>
  <c r="F78" i="2"/>
  <c r="E77" i="2"/>
  <c r="E76" i="2"/>
  <c r="E78" i="2" s="1"/>
  <c r="F74" i="2"/>
  <c r="E73" i="2"/>
  <c r="E72" i="2"/>
  <c r="E74" i="2" s="1"/>
  <c r="E69" i="2"/>
  <c r="E66" i="2"/>
  <c r="E67" i="2"/>
  <c r="E68" i="2"/>
  <c r="E65" i="2"/>
  <c r="AE5" i="3"/>
  <c r="E62" i="2"/>
  <c r="E61" i="2"/>
  <c r="E60" i="2"/>
  <c r="H11" i="8"/>
  <c r="AH28" i="3"/>
  <c r="E56" i="2"/>
  <c r="E58" i="2" s="1"/>
  <c r="E57" i="2"/>
  <c r="E55" i="2"/>
  <c r="E53" i="2"/>
  <c r="I11" i="11"/>
  <c r="G15" i="8"/>
  <c r="B48" i="4"/>
  <c r="B50" i="4" s="1"/>
  <c r="G11" i="8"/>
  <c r="AK11" i="3"/>
  <c r="AK28" i="3" s="1"/>
  <c r="E50" i="2"/>
  <c r="E49" i="2"/>
  <c r="E51" i="2" s="1"/>
  <c r="E38" i="2"/>
  <c r="F47" i="2"/>
  <c r="J7" i="10"/>
  <c r="J2" i="10"/>
  <c r="J5" i="10"/>
  <c r="J4" i="10"/>
  <c r="I5" i="10"/>
  <c r="J3" i="10"/>
  <c r="E46" i="2"/>
  <c r="E42" i="2"/>
  <c r="E43" i="2"/>
  <c r="E44" i="2"/>
  <c r="E45" i="2"/>
  <c r="E41" i="2"/>
  <c r="M21" i="10"/>
  <c r="I9" i="10"/>
  <c r="E36" i="2"/>
  <c r="F32" i="2"/>
  <c r="F31" i="2"/>
  <c r="F25" i="2"/>
  <c r="F35" i="2" s="1"/>
  <c r="E32" i="2"/>
  <c r="E33" i="2"/>
  <c r="E34" i="2"/>
  <c r="E31" i="2"/>
  <c r="E35" i="2" s="1"/>
  <c r="E26" i="2"/>
  <c r="E27" i="2"/>
  <c r="E28" i="2"/>
  <c r="E25" i="2"/>
  <c r="E29" i="2" s="1"/>
  <c r="I18" i="7"/>
  <c r="F15" i="8"/>
  <c r="B23" i="8"/>
  <c r="F11" i="8"/>
  <c r="D10" i="8"/>
  <c r="D9" i="8"/>
  <c r="D8" i="8"/>
  <c r="D7" i="8"/>
  <c r="D6" i="8"/>
  <c r="D5" i="8"/>
  <c r="D4" i="8"/>
  <c r="D3" i="8"/>
  <c r="D2" i="8"/>
  <c r="N10" i="4"/>
  <c r="AV25" i="3"/>
  <c r="AW25" i="3" s="1"/>
  <c r="H15" i="5"/>
  <c r="E86" i="2" l="1"/>
  <c r="E119" i="2"/>
  <c r="E63" i="2"/>
  <c r="E70" i="2"/>
  <c r="E47" i="2"/>
  <c r="E97" i="2"/>
  <c r="D11" i="8"/>
  <c r="E20" i="2"/>
  <c r="E21" i="2"/>
  <c r="E22" i="2"/>
  <c r="E19" i="2"/>
  <c r="E23" i="2" s="1"/>
  <c r="E16" i="2"/>
  <c r="E17" i="2"/>
  <c r="E15" i="2"/>
  <c r="E18" i="2" s="1"/>
  <c r="E4" i="2"/>
  <c r="E5" i="2"/>
  <c r="E6" i="2"/>
  <c r="E11" i="2" l="1"/>
  <c r="E12" i="2"/>
  <c r="E13" i="2"/>
  <c r="E10" i="2"/>
  <c r="E14" i="2" s="1"/>
  <c r="E3" i="2"/>
  <c r="E7" i="2"/>
  <c r="E2" i="2"/>
  <c r="E8" i="2" l="1"/>
  <c r="B26" i="3" l="1"/>
  <c r="AQ14" i="3"/>
</calcChain>
</file>

<file path=xl/sharedStrings.xml><?xml version="1.0" encoding="utf-8"?>
<sst xmlns="http://schemas.openxmlformats.org/spreadsheetml/2006/main" count="740" uniqueCount="278">
  <si>
    <t>date</t>
  </si>
  <si>
    <t>price</t>
  </si>
  <si>
    <t>item</t>
  </si>
  <si>
    <t>desc</t>
  </si>
  <si>
    <t>amazon</t>
  </si>
  <si>
    <t>6a</t>
  </si>
  <si>
    <t>redmi6 pro</t>
  </si>
  <si>
    <t>y2</t>
  </si>
  <si>
    <t>quantity</t>
  </si>
  <si>
    <t>total</t>
  </si>
  <si>
    <t>pc.</t>
  </si>
  <si>
    <t>note7 4/64</t>
  </si>
  <si>
    <t>note7 3/32</t>
  </si>
  <si>
    <t>6a 2/16</t>
  </si>
  <si>
    <t>courier</t>
  </si>
  <si>
    <t>amazon online</t>
  </si>
  <si>
    <t>redmi6 pro 4/64</t>
  </si>
  <si>
    <t>redmi6 pro 3/32</t>
  </si>
  <si>
    <t>y2 3/32</t>
  </si>
  <si>
    <t>bill amount</t>
  </si>
  <si>
    <t>payment</t>
  </si>
  <si>
    <t>duse</t>
  </si>
  <si>
    <t>b/k duse</t>
  </si>
  <si>
    <t>last  date</t>
  </si>
  <si>
    <t>name</t>
  </si>
  <si>
    <t>amount</t>
  </si>
  <si>
    <t>details</t>
  </si>
  <si>
    <t>payment date</t>
  </si>
  <si>
    <t>payment amount</t>
  </si>
  <si>
    <t>praveen</t>
  </si>
  <si>
    <t>cash back</t>
  </si>
  <si>
    <t>1500 in may</t>
  </si>
  <si>
    <t>ikram</t>
  </si>
  <si>
    <t>susheel</t>
  </si>
  <si>
    <t>card udar for mobile purchase</t>
  </si>
  <si>
    <t>stock &amp; udhar akhlakh boss</t>
  </si>
  <si>
    <t>net amount</t>
  </si>
  <si>
    <t>redmi 6pro 3/32</t>
  </si>
  <si>
    <t>account</t>
  </si>
  <si>
    <t>mobile</t>
  </si>
  <si>
    <t>status</t>
  </si>
  <si>
    <t>user</t>
  </si>
  <si>
    <t>number</t>
  </si>
  <si>
    <t>card</t>
  </si>
  <si>
    <t>devendra</t>
  </si>
  <si>
    <t>ikramul</t>
  </si>
  <si>
    <t>no.</t>
  </si>
  <si>
    <t>amol</t>
  </si>
  <si>
    <t>akhlakh</t>
  </si>
  <si>
    <t>lokesh</t>
  </si>
  <si>
    <t>mujibur rahman</t>
  </si>
  <si>
    <t>ikram.mnnit</t>
  </si>
  <si>
    <t>ikram786mr</t>
  </si>
  <si>
    <t>miftahur rahman</t>
  </si>
  <si>
    <t>saving</t>
  </si>
  <si>
    <t>rahul</t>
  </si>
  <si>
    <t>y2 4/64</t>
  </si>
  <si>
    <t>shivendra</t>
  </si>
  <si>
    <t>koka</t>
  </si>
  <si>
    <t>21-mar to 29-april</t>
  </si>
  <si>
    <t>online</t>
  </si>
  <si>
    <t>akhlak</t>
  </si>
  <si>
    <t>cashback</t>
  </si>
  <si>
    <t>500 amazon pay</t>
  </si>
  <si>
    <t>miftahur</t>
  </si>
  <si>
    <t> 7903328017</t>
  </si>
  <si>
    <t>online hdfc</t>
  </si>
  <si>
    <t>03 may to 06 may</t>
  </si>
  <si>
    <t>card payment</t>
  </si>
  <si>
    <t>emi icici</t>
  </si>
  <si>
    <t>rent</t>
  </si>
  <si>
    <t xml:space="preserve">name </t>
  </si>
  <si>
    <t>return</t>
  </si>
  <si>
    <t>current amount</t>
  </si>
  <si>
    <t>remarks</t>
  </si>
  <si>
    <t>date 06-may</t>
  </si>
  <si>
    <t>susheel bhai</t>
  </si>
  <si>
    <t>cc and sara hisab karne ke baad</t>
  </si>
  <si>
    <t>15 may se pehle return karna hai</t>
  </si>
  <si>
    <t>sajid</t>
  </si>
  <si>
    <t>june mein return karna hai</t>
  </si>
  <si>
    <t>10th april tak return karna hai</t>
  </si>
  <si>
    <t>rahul card loan</t>
  </si>
  <si>
    <t>amol card</t>
  </si>
  <si>
    <t>other details</t>
  </si>
  <si>
    <t>emis details</t>
  </si>
  <si>
    <t>15 lakh loan</t>
  </si>
  <si>
    <t>10 lakh loan</t>
  </si>
  <si>
    <t>4 lakh ka loan</t>
  </si>
  <si>
    <t xml:space="preserve">2 * 1 lakh loan </t>
  </si>
  <si>
    <t>per month EMI</t>
  </si>
  <si>
    <t xml:space="preserve">redmi6 pro </t>
  </si>
  <si>
    <t>a2</t>
  </si>
  <si>
    <t>praveen_2561</t>
  </si>
  <si>
    <t>praveen_7161</t>
  </si>
  <si>
    <t>delivered</t>
  </si>
  <si>
    <t>akram</t>
  </si>
  <si>
    <t>inamul</t>
  </si>
  <si>
    <t>guddu jee</t>
  </si>
  <si>
    <t>guudu jee</t>
  </si>
  <si>
    <t>redmi go</t>
  </si>
  <si>
    <t>note 7 3/32</t>
  </si>
  <si>
    <t>susheel_sbi</t>
  </si>
  <si>
    <t>note7</t>
  </si>
  <si>
    <t>15-19 may</t>
  </si>
  <si>
    <t>redmi6</t>
  </si>
  <si>
    <t>afreen</t>
  </si>
  <si>
    <t>susheel bhai -apr</t>
  </si>
  <si>
    <t>rahul -apr</t>
  </si>
  <si>
    <t>shivendra -apr</t>
  </si>
  <si>
    <t>praveen-may</t>
  </si>
  <si>
    <t>susheel bhai -may</t>
  </si>
  <si>
    <t>ikram-card</t>
  </si>
  <si>
    <t>emi</t>
  </si>
  <si>
    <t>rahul -koka</t>
  </si>
  <si>
    <t>redmi 6 3/32</t>
  </si>
  <si>
    <t>online &amp; courier</t>
  </si>
  <si>
    <t>online /courier</t>
  </si>
  <si>
    <t>bhaiya transferred</t>
  </si>
  <si>
    <t>15th may to 03d june</t>
  </si>
  <si>
    <t>amazo online</t>
  </si>
  <si>
    <t>redmi 6 pro 3/32</t>
  </si>
  <si>
    <t>04th to 06th june</t>
  </si>
  <si>
    <t>21st may</t>
  </si>
  <si>
    <t>19th may</t>
  </si>
  <si>
    <t>18th may</t>
  </si>
  <si>
    <t>ikram786mr@gmail.com</t>
  </si>
  <si>
    <t>susheel-amex</t>
  </si>
  <si>
    <t>date-06-june</t>
  </si>
  <si>
    <t>back</t>
  </si>
  <si>
    <t>onlone</t>
  </si>
  <si>
    <t>mi online</t>
  </si>
  <si>
    <t>card swap</t>
  </si>
  <si>
    <t>dheeraj</t>
  </si>
  <si>
    <t>reverse</t>
  </si>
  <si>
    <t>shop advance</t>
  </si>
  <si>
    <t>11th june to 02-july</t>
  </si>
  <si>
    <t>date 02-jul</t>
  </si>
  <si>
    <t>31th july tak wapis karna hai</t>
  </si>
  <si>
    <t>note7 pro</t>
  </si>
  <si>
    <t>04 jul to 06 jul</t>
  </si>
  <si>
    <t>note7s 3/32</t>
  </si>
  <si>
    <t>note7 pro 4/64</t>
  </si>
  <si>
    <t>note7s 4/64</t>
  </si>
  <si>
    <t>amazon courier</t>
  </si>
  <si>
    <t>redmi6  3/32</t>
  </si>
  <si>
    <t>discount amount</t>
  </si>
  <si>
    <t>11 jul to 13jul</t>
  </si>
  <si>
    <t>susheel sbi</t>
  </si>
  <si>
    <t>26-jun -mi</t>
  </si>
  <si>
    <t>susheel hdfc</t>
  </si>
  <si>
    <t>a2 4/64</t>
  </si>
  <si>
    <t>redmi 6pr 4/64</t>
  </si>
  <si>
    <t>redmi6 3/64</t>
  </si>
  <si>
    <t>6a  2/16</t>
  </si>
  <si>
    <t>c2 2/16</t>
  </si>
  <si>
    <t>y3 3/32</t>
  </si>
  <si>
    <t>16-jul to 28jul</t>
  </si>
  <si>
    <t>27-jul to 11th Aug</t>
  </si>
  <si>
    <t>15th to 16th Aug</t>
  </si>
  <si>
    <t>redmi7 2/32</t>
  </si>
  <si>
    <t>redmi7 3/32</t>
  </si>
  <si>
    <t>sushell</t>
  </si>
  <si>
    <t>praveen-2561</t>
  </si>
  <si>
    <t>praveen-7561</t>
  </si>
  <si>
    <t>redmi6 pro 3.32</t>
  </si>
  <si>
    <t>online details 14 mobiles</t>
  </si>
  <si>
    <t>online 14pc</t>
  </si>
  <si>
    <t>value</t>
  </si>
  <si>
    <t>land value</t>
  </si>
  <si>
    <t>committee_land1</t>
  </si>
  <si>
    <t>marriage expenses</t>
  </si>
  <si>
    <t>bhaiya</t>
  </si>
  <si>
    <t>land1 reg.</t>
  </si>
  <si>
    <t>dr. sahab_land1</t>
  </si>
  <si>
    <t>comitte 19th March "NoEntry"</t>
  </si>
  <si>
    <t>land2 reg.</t>
  </si>
  <si>
    <t>mulla g_land1</t>
  </si>
  <si>
    <t>loan_papa</t>
  </si>
  <si>
    <t>expanses</t>
  </si>
  <si>
    <t>sameer_land1</t>
  </si>
  <si>
    <t>noor alam_land1</t>
  </si>
  <si>
    <t>hafi sahab</t>
  </si>
  <si>
    <t>abbas bhai_land1</t>
  </si>
  <si>
    <t>akhlakh boss</t>
  </si>
  <si>
    <t>jwellers_land1</t>
  </si>
  <si>
    <t>as per this friend dues</t>
  </si>
  <si>
    <t>jameen mitti bharie</t>
  </si>
  <si>
    <t>committee_land2</t>
  </si>
  <si>
    <t>jwelary_land2</t>
  </si>
  <si>
    <t>mehaman_land2</t>
  </si>
  <si>
    <t>dr. sahab_land2</t>
  </si>
  <si>
    <t>loan1_land1</t>
  </si>
  <si>
    <t>loan2_land1</t>
  </si>
  <si>
    <t>loan3_land1</t>
  </si>
  <si>
    <t>loan4_land2</t>
  </si>
  <si>
    <t>loan5_land2</t>
  </si>
  <si>
    <t>ikram_friend</t>
  </si>
  <si>
    <t>quium bhai</t>
  </si>
  <si>
    <t xml:space="preserve">mulla g </t>
  </si>
  <si>
    <t>l1 emi</t>
  </si>
  <si>
    <t>sameer</t>
  </si>
  <si>
    <t>l2 emi</t>
  </si>
  <si>
    <t>noor alam</t>
  </si>
  <si>
    <t>l3 emi</t>
  </si>
  <si>
    <t>papa</t>
  </si>
  <si>
    <t>abbas bhai</t>
  </si>
  <si>
    <t>l4 emi</t>
  </si>
  <si>
    <t>ikram_f</t>
  </si>
  <si>
    <t>papa cc</t>
  </si>
  <si>
    <t>bhiaya</t>
  </si>
  <si>
    <t>sameer bhai</t>
  </si>
  <si>
    <t>ladle</t>
  </si>
  <si>
    <t xml:space="preserve">return </t>
  </si>
  <si>
    <t>ac transfer</t>
  </si>
  <si>
    <t>ac transer</t>
  </si>
  <si>
    <t>akhlak boss</t>
  </si>
  <si>
    <t>mall</t>
  </si>
  <si>
    <t>card user</t>
  </si>
  <si>
    <t xml:space="preserve">RETURN VALUE </t>
  </si>
  <si>
    <t>black berry suit</t>
  </si>
  <si>
    <t>shiv</t>
  </si>
  <si>
    <t>RETURN VALUE ZERO</t>
  </si>
  <si>
    <t xml:space="preserve">manyavar </t>
  </si>
  <si>
    <t>allen</t>
  </si>
  <si>
    <t>watch</t>
  </si>
  <si>
    <t>shirt</t>
  </si>
  <si>
    <t>trolly</t>
  </si>
  <si>
    <t>manyavr</t>
  </si>
  <si>
    <t>levi's</t>
  </si>
  <si>
    <t>lee</t>
  </si>
  <si>
    <t>rupam</t>
  </si>
  <si>
    <t>sangam for jwelars</t>
  </si>
  <si>
    <t>agrawal</t>
  </si>
  <si>
    <t>belt</t>
  </si>
  <si>
    <t>ticket rail</t>
  </si>
  <si>
    <t xml:space="preserve">agrawal shopping </t>
  </si>
  <si>
    <t>scooty</t>
  </si>
  <si>
    <t>cash</t>
  </si>
  <si>
    <t>ticket cost</t>
  </si>
  <si>
    <t>sameer bhai -bike acces</t>
  </si>
  <si>
    <t>home to ghoghardis expanses</t>
  </si>
  <si>
    <t>date 20-jul</t>
  </si>
  <si>
    <t>total dues</t>
  </si>
  <si>
    <t>rail refund</t>
  </si>
  <si>
    <t>ikram transfer</t>
  </si>
  <si>
    <t>committee</t>
  </si>
  <si>
    <t>remaining</t>
  </si>
  <si>
    <t>19th to 07th sept</t>
  </si>
  <si>
    <t>committee -payment</t>
  </si>
  <si>
    <t>09-sept to 15-sept</t>
  </si>
  <si>
    <t>galaxy</t>
  </si>
  <si>
    <t>19th Aug to 07th sept</t>
  </si>
  <si>
    <t>23rd sep to 26th oct</t>
  </si>
  <si>
    <t>diwali online &amp; offline</t>
  </si>
  <si>
    <t>sbi</t>
  </si>
  <si>
    <t>bank</t>
  </si>
  <si>
    <t>ok</t>
  </si>
  <si>
    <t>amex</t>
  </si>
  <si>
    <t>hdfc</t>
  </si>
  <si>
    <t>amazon cod</t>
  </si>
  <si>
    <t>company</t>
  </si>
  <si>
    <t>sr.no</t>
  </si>
  <si>
    <t>flipkart</t>
  </si>
  <si>
    <t>yes-bank 1338</t>
  </si>
  <si>
    <t>sbi 7161</t>
  </si>
  <si>
    <t>sbi 2561</t>
  </si>
  <si>
    <t>petrol</t>
  </si>
  <si>
    <t>DUPLICATE</t>
  </si>
  <si>
    <t>refund 24998</t>
  </si>
  <si>
    <t>TOTAL DUES</t>
  </si>
  <si>
    <t>PAYMENT</t>
  </si>
  <si>
    <t>REMAINING</t>
  </si>
  <si>
    <t>45000 (29/19)+ 62514 (7/11)+10000(09/11)</t>
  </si>
  <si>
    <t>sbi payment</t>
  </si>
  <si>
    <t>TOTAL AMOUNT</t>
  </si>
  <si>
    <t>PAID AMOUNT</t>
  </si>
  <si>
    <t>20000 (25/10)+ 20000 (14/11)+ 70000(14/11) + 13000(14/11)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</si>
</sst>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0" fontId="0" fillId="5" borderId="0" xfId="0" applyFill="1"/>
    <xf numFmtId="0" fontId="1" fillId="0" borderId="0" xfId="0" applyFont="1"/>
    <xf numFmtId="15" fontId="0" fillId="0" borderId="0" xfId="0" applyNumberFormat="1"/>
    <xf numFmtId="4" fontId="0" fillId="0" borderId="0" xfId="0" applyNumberFormat="1" applyFill="1"/>
    <xf numFmtId="0" fontId="0" fillId="0" borderId="0" xfId="0" applyFill="1"/>
    <xf numFmtId="4" fontId="0" fillId="0" borderId="0" xfId="0" applyNumberFormat="1"/>
    <xf numFmtId="4" fontId="0" fillId="4" borderId="0" xfId="0" applyNumberFormat="1" applyFill="1"/>
    <xf numFmtId="0" fontId="0" fillId="6" borderId="0" xfId="0" applyFill="1"/>
    <xf numFmtId="0" fontId="0" fillId="7" borderId="0" xfId="0" applyFill="1"/>
    <xf numFmtId="16" fontId="0" fillId="3" borderId="0" xfId="0" applyNumberFormat="1" applyFill="1"/>
    <xf numFmtId="16" fontId="0" fillId="2" borderId="0" xfId="0" applyNumberFormat="1" applyFill="1"/>
    <xf numFmtId="0" fontId="2" fillId="0" borderId="0" xfId="1" applyAlignment="1" applyProtection="1"/>
    <xf numFmtId="16" fontId="0" fillId="0" borderId="0" xfId="0" applyNumberFormat="1" applyAlignment="1"/>
    <xf numFmtId="4" fontId="0" fillId="5" borderId="0" xfId="0" applyNumberFormat="1" applyFill="1"/>
    <xf numFmtId="4" fontId="0" fillId="3" borderId="0" xfId="0" applyNumberForma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5" borderId="0" xfId="0" applyFont="1" applyFill="1"/>
    <xf numFmtId="0" fontId="0" fillId="11" borderId="0" xfId="0" applyFill="1"/>
    <xf numFmtId="4" fontId="0" fillId="2" borderId="0" xfId="0" applyNumberFormat="1" applyFill="1"/>
    <xf numFmtId="1" fontId="0" fillId="3" borderId="0" xfId="0" applyNumberFormat="1" applyFill="1"/>
    <xf numFmtId="1" fontId="0" fillId="0" borderId="0" xfId="0" applyNumberFormat="1"/>
    <xf numFmtId="1" fontId="0" fillId="0" borderId="0" xfId="0" applyNumberFormat="1" applyFill="1"/>
    <xf numFmtId="37" fontId="0" fillId="3" borderId="0" xfId="0" applyNumberFormat="1" applyFill="1"/>
    <xf numFmtId="37" fontId="0" fillId="5" borderId="0" xfId="0" applyNumberFormat="1" applyFill="1"/>
    <xf numFmtId="37" fontId="0" fillId="4" borderId="0" xfId="0" applyNumberFormat="1" applyFill="1"/>
    <xf numFmtId="37" fontId="0" fillId="2" borderId="0" xfId="0" applyNumberFormat="1" applyFill="1"/>
    <xf numFmtId="37" fontId="0" fillId="0" borderId="0" xfId="0" applyNumberFormat="1"/>
    <xf numFmtId="0" fontId="0" fillId="2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ikram786m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topLeftCell="A58" workbookViewId="0">
      <selection activeCell="F117" sqref="F117"/>
    </sheetView>
  </sheetViews>
  <sheetFormatPr defaultRowHeight="14.5" x14ac:dyDescent="0.35"/>
  <cols>
    <col min="1" max="1" width="23.54296875" bestFit="1" customWidth="1"/>
    <col min="2" max="2" width="15.1796875" bestFit="1" customWidth="1"/>
    <col min="6" max="6" width="12.453125" customWidth="1"/>
    <col min="8" max="8" width="16" bestFit="1" customWidth="1"/>
  </cols>
  <sheetData>
    <row r="1" spans="1:8" x14ac:dyDescent="0.35">
      <c r="A1" s="3" t="s">
        <v>0</v>
      </c>
      <c r="B1" s="3" t="s">
        <v>2</v>
      </c>
      <c r="C1" s="4" t="s">
        <v>1</v>
      </c>
      <c r="D1" s="3" t="s">
        <v>8</v>
      </c>
      <c r="E1" s="3" t="s">
        <v>9</v>
      </c>
      <c r="F1" s="3" t="s">
        <v>30</v>
      </c>
      <c r="G1" s="3" t="s">
        <v>10</v>
      </c>
      <c r="H1" s="3" t="s">
        <v>146</v>
      </c>
    </row>
    <row r="2" spans="1:8" x14ac:dyDescent="0.35">
      <c r="A2" s="2">
        <v>43554</v>
      </c>
      <c r="B2" t="s">
        <v>11</v>
      </c>
      <c r="C2">
        <v>12000</v>
      </c>
      <c r="D2">
        <v>2</v>
      </c>
      <c r="E2">
        <f>C2*D2</f>
        <v>24000</v>
      </c>
    </row>
    <row r="3" spans="1:8" x14ac:dyDescent="0.35">
      <c r="B3" t="s">
        <v>12</v>
      </c>
      <c r="C3">
        <v>10000</v>
      </c>
      <c r="D3">
        <v>2</v>
      </c>
      <c r="E3">
        <f t="shared" ref="E3:E6" si="0">C3*D3</f>
        <v>20000</v>
      </c>
    </row>
    <row r="4" spans="1:8" x14ac:dyDescent="0.35">
      <c r="B4" t="s">
        <v>13</v>
      </c>
      <c r="C4">
        <v>6000</v>
      </c>
      <c r="D4">
        <v>3</v>
      </c>
      <c r="E4">
        <f t="shared" si="0"/>
        <v>18000</v>
      </c>
    </row>
    <row r="5" spans="1:8" x14ac:dyDescent="0.35">
      <c r="B5" t="s">
        <v>37</v>
      </c>
      <c r="C5">
        <v>9000</v>
      </c>
      <c r="D5">
        <v>1</v>
      </c>
      <c r="E5">
        <f t="shared" si="0"/>
        <v>9000</v>
      </c>
    </row>
    <row r="6" spans="1:8" x14ac:dyDescent="0.35">
      <c r="B6" t="s">
        <v>18</v>
      </c>
      <c r="C6">
        <v>8000</v>
      </c>
      <c r="D6">
        <v>1</v>
      </c>
      <c r="E6">
        <f t="shared" si="0"/>
        <v>8000</v>
      </c>
    </row>
    <row r="7" spans="1:8" x14ac:dyDescent="0.35">
      <c r="B7" t="s">
        <v>14</v>
      </c>
      <c r="C7">
        <v>1000</v>
      </c>
      <c r="D7">
        <v>1</v>
      </c>
      <c r="E7">
        <f>C7*D7</f>
        <v>1000</v>
      </c>
    </row>
    <row r="8" spans="1:8" x14ac:dyDescent="0.35">
      <c r="E8" s="5">
        <f>SUM(E2:E7)</f>
        <v>80000</v>
      </c>
      <c r="G8">
        <v>9</v>
      </c>
    </row>
    <row r="10" spans="1:8" x14ac:dyDescent="0.35">
      <c r="A10" t="s">
        <v>15</v>
      </c>
      <c r="B10" t="s">
        <v>13</v>
      </c>
      <c r="C10">
        <v>6000</v>
      </c>
      <c r="D10">
        <v>1</v>
      </c>
      <c r="E10">
        <f>C10*D10</f>
        <v>6000</v>
      </c>
    </row>
    <row r="11" spans="1:8" x14ac:dyDescent="0.35">
      <c r="B11" t="s">
        <v>16</v>
      </c>
      <c r="C11">
        <v>11000</v>
      </c>
      <c r="D11">
        <v>1</v>
      </c>
      <c r="E11">
        <f t="shared" ref="E11:E13" si="1">C11*D11</f>
        <v>11000</v>
      </c>
    </row>
    <row r="12" spans="1:8" x14ac:dyDescent="0.35">
      <c r="B12" t="s">
        <v>17</v>
      </c>
      <c r="C12">
        <v>9000</v>
      </c>
      <c r="D12">
        <v>1</v>
      </c>
      <c r="E12">
        <f t="shared" si="1"/>
        <v>9000</v>
      </c>
      <c r="G12">
        <v>4</v>
      </c>
    </row>
    <row r="13" spans="1:8" x14ac:dyDescent="0.35">
      <c r="B13" t="s">
        <v>18</v>
      </c>
      <c r="C13">
        <v>8000</v>
      </c>
      <c r="D13">
        <v>1</v>
      </c>
      <c r="E13">
        <f t="shared" si="1"/>
        <v>8000</v>
      </c>
    </row>
    <row r="14" spans="1:8" x14ac:dyDescent="0.35">
      <c r="E14" s="5">
        <f>SUM(E10:E13)</f>
        <v>34000</v>
      </c>
    </row>
    <row r="15" spans="1:8" x14ac:dyDescent="0.35">
      <c r="A15" t="s">
        <v>15</v>
      </c>
      <c r="B15" t="s">
        <v>5</v>
      </c>
      <c r="C15">
        <v>6000</v>
      </c>
      <c r="D15">
        <v>2</v>
      </c>
      <c r="E15">
        <f>C15*D15</f>
        <v>12000</v>
      </c>
    </row>
    <row r="16" spans="1:8" x14ac:dyDescent="0.35">
      <c r="B16" t="s">
        <v>17</v>
      </c>
      <c r="C16">
        <v>9000</v>
      </c>
      <c r="D16">
        <v>5</v>
      </c>
      <c r="E16">
        <f t="shared" ref="E16:E17" si="2">C16*D16</f>
        <v>45000</v>
      </c>
    </row>
    <row r="17" spans="1:8" x14ac:dyDescent="0.35">
      <c r="B17" t="s">
        <v>16</v>
      </c>
      <c r="C17">
        <v>11000</v>
      </c>
      <c r="D17">
        <v>5</v>
      </c>
      <c r="E17">
        <f t="shared" si="2"/>
        <v>55000</v>
      </c>
    </row>
    <row r="18" spans="1:8" x14ac:dyDescent="0.35">
      <c r="E18" s="5">
        <f>SUM(E15:E17)</f>
        <v>112000</v>
      </c>
      <c r="G18">
        <v>12</v>
      </c>
    </row>
    <row r="19" spans="1:8" x14ac:dyDescent="0.35">
      <c r="A19" s="2">
        <v>43574</v>
      </c>
      <c r="B19" t="s">
        <v>11</v>
      </c>
      <c r="C19">
        <v>12000</v>
      </c>
      <c r="D19">
        <v>3</v>
      </c>
      <c r="E19">
        <f>C19*D19</f>
        <v>36000</v>
      </c>
    </row>
    <row r="20" spans="1:8" x14ac:dyDescent="0.35">
      <c r="B20" t="s">
        <v>12</v>
      </c>
      <c r="C20">
        <v>10000</v>
      </c>
      <c r="D20">
        <v>3</v>
      </c>
      <c r="E20">
        <f t="shared" ref="E20:E22" si="3">C20*D20</f>
        <v>30000</v>
      </c>
    </row>
    <row r="21" spans="1:8" x14ac:dyDescent="0.35">
      <c r="B21" t="s">
        <v>13</v>
      </c>
      <c r="C21">
        <v>6000</v>
      </c>
      <c r="D21">
        <v>1</v>
      </c>
      <c r="E21">
        <f t="shared" si="3"/>
        <v>6000</v>
      </c>
    </row>
    <row r="22" spans="1:8" x14ac:dyDescent="0.35">
      <c r="B22" t="s">
        <v>14</v>
      </c>
      <c r="C22">
        <v>900</v>
      </c>
      <c r="D22">
        <v>1</v>
      </c>
      <c r="E22">
        <f t="shared" si="3"/>
        <v>900</v>
      </c>
    </row>
    <row r="23" spans="1:8" x14ac:dyDescent="0.35">
      <c r="E23" s="5">
        <f>SUM(E19:E22)</f>
        <v>72900</v>
      </c>
      <c r="G23">
        <v>7</v>
      </c>
    </row>
    <row r="25" spans="1:8" x14ac:dyDescent="0.35">
      <c r="A25" s="2">
        <v>43596</v>
      </c>
      <c r="B25" t="s">
        <v>13</v>
      </c>
      <c r="C25">
        <v>6000</v>
      </c>
      <c r="D25">
        <v>5</v>
      </c>
      <c r="E25">
        <f>C25*D25</f>
        <v>30000</v>
      </c>
      <c r="F25" s="3">
        <f>500*D25</f>
        <v>2500</v>
      </c>
      <c r="G25">
        <v>8</v>
      </c>
      <c r="H25" s="14">
        <v>2500</v>
      </c>
    </row>
    <row r="26" spans="1:8" x14ac:dyDescent="0.35">
      <c r="B26" t="s">
        <v>100</v>
      </c>
      <c r="C26">
        <v>4500</v>
      </c>
      <c r="D26">
        <v>1</v>
      </c>
      <c r="E26">
        <f t="shared" ref="E26:E28" si="4">C26*D26</f>
        <v>4500</v>
      </c>
    </row>
    <row r="27" spans="1:8" x14ac:dyDescent="0.35">
      <c r="B27" t="s">
        <v>101</v>
      </c>
      <c r="C27">
        <v>10000</v>
      </c>
      <c r="D27">
        <v>2</v>
      </c>
      <c r="E27">
        <f t="shared" si="4"/>
        <v>20000</v>
      </c>
    </row>
    <row r="28" spans="1:8" x14ac:dyDescent="0.35">
      <c r="B28" t="s">
        <v>14</v>
      </c>
      <c r="C28">
        <v>900</v>
      </c>
      <c r="D28">
        <v>1</v>
      </c>
      <c r="E28">
        <f t="shared" si="4"/>
        <v>900</v>
      </c>
    </row>
    <row r="29" spans="1:8" x14ac:dyDescent="0.35">
      <c r="E29" s="5">
        <f>SUM(E25:E28)</f>
        <v>55400</v>
      </c>
    </row>
    <row r="31" spans="1:8" x14ac:dyDescent="0.35">
      <c r="A31" t="s">
        <v>60</v>
      </c>
      <c r="B31" t="s">
        <v>13</v>
      </c>
      <c r="C31">
        <v>6000</v>
      </c>
      <c r="D31">
        <v>3</v>
      </c>
      <c r="E31">
        <f>C31*D31</f>
        <v>18000</v>
      </c>
      <c r="F31" s="3">
        <f>500*D31</f>
        <v>1500</v>
      </c>
      <c r="G31">
        <v>10</v>
      </c>
    </row>
    <row r="32" spans="1:8" x14ac:dyDescent="0.35">
      <c r="B32" t="s">
        <v>37</v>
      </c>
      <c r="C32">
        <v>9000</v>
      </c>
      <c r="D32">
        <v>5</v>
      </c>
      <c r="E32">
        <f t="shared" ref="E32:E34" si="5">C32*D32</f>
        <v>45000</v>
      </c>
      <c r="F32" s="3">
        <f>1350*D32</f>
        <v>6750</v>
      </c>
    </row>
    <row r="33" spans="1:8" x14ac:dyDescent="0.35">
      <c r="B33" t="s">
        <v>7</v>
      </c>
      <c r="C33">
        <v>9000</v>
      </c>
      <c r="D33">
        <v>1</v>
      </c>
      <c r="E33">
        <f t="shared" si="5"/>
        <v>9000</v>
      </c>
      <c r="F33">
        <v>0</v>
      </c>
    </row>
    <row r="34" spans="1:8" x14ac:dyDescent="0.35">
      <c r="B34" t="s">
        <v>92</v>
      </c>
      <c r="C34">
        <v>12000</v>
      </c>
      <c r="D34">
        <v>1</v>
      </c>
      <c r="E34">
        <f t="shared" si="5"/>
        <v>12000</v>
      </c>
      <c r="F34" s="3">
        <v>1100</v>
      </c>
    </row>
    <row r="35" spans="1:8" x14ac:dyDescent="0.35">
      <c r="E35" s="5">
        <f>SUM(E31:E34)</f>
        <v>84000</v>
      </c>
      <c r="F35" s="3">
        <f>SUM(F25:F34)</f>
        <v>11850</v>
      </c>
      <c r="H35" s="14">
        <v>11850</v>
      </c>
    </row>
    <row r="36" spans="1:8" x14ac:dyDescent="0.35">
      <c r="A36" t="s">
        <v>60</v>
      </c>
      <c r="B36" t="s">
        <v>13</v>
      </c>
      <c r="C36">
        <v>6000</v>
      </c>
      <c r="D36">
        <v>1</v>
      </c>
      <c r="E36">
        <f>C36*D36</f>
        <v>6000</v>
      </c>
    </row>
    <row r="38" spans="1:8" x14ac:dyDescent="0.35">
      <c r="A38" t="s">
        <v>120</v>
      </c>
      <c r="B38" t="s">
        <v>13</v>
      </c>
      <c r="C38">
        <v>6000</v>
      </c>
      <c r="D38">
        <v>4</v>
      </c>
      <c r="E38" s="5">
        <f>C38*D38</f>
        <v>24000</v>
      </c>
    </row>
    <row r="41" spans="1:8" x14ac:dyDescent="0.35">
      <c r="A41" t="s">
        <v>116</v>
      </c>
      <c r="B41" t="s">
        <v>11</v>
      </c>
      <c r="C41">
        <v>12000</v>
      </c>
      <c r="D41">
        <v>1</v>
      </c>
      <c r="E41">
        <f>C41*D41</f>
        <v>12000</v>
      </c>
      <c r="F41" s="3">
        <v>1200</v>
      </c>
    </row>
    <row r="42" spans="1:8" x14ac:dyDescent="0.35">
      <c r="B42" t="s">
        <v>12</v>
      </c>
      <c r="C42">
        <v>10000</v>
      </c>
      <c r="D42">
        <v>1</v>
      </c>
      <c r="E42">
        <f t="shared" ref="E42:E45" si="6">C42*D42</f>
        <v>10000</v>
      </c>
      <c r="F42" s="3">
        <v>1000</v>
      </c>
    </row>
    <row r="43" spans="1:8" x14ac:dyDescent="0.35">
      <c r="B43" t="s">
        <v>115</v>
      </c>
      <c r="C43">
        <v>8000</v>
      </c>
      <c r="D43">
        <v>3</v>
      </c>
      <c r="E43">
        <f t="shared" si="6"/>
        <v>24000</v>
      </c>
      <c r="F43" s="3">
        <v>1700</v>
      </c>
    </row>
    <row r="44" spans="1:8" x14ac:dyDescent="0.35">
      <c r="B44" t="s">
        <v>18</v>
      </c>
      <c r="C44">
        <v>9000</v>
      </c>
      <c r="D44">
        <v>2</v>
      </c>
      <c r="E44">
        <f t="shared" si="6"/>
        <v>18000</v>
      </c>
      <c r="F44" s="3">
        <v>3000</v>
      </c>
    </row>
    <row r="45" spans="1:8" x14ac:dyDescent="0.35">
      <c r="B45" t="s">
        <v>6</v>
      </c>
      <c r="C45">
        <v>9000</v>
      </c>
      <c r="D45">
        <v>1</v>
      </c>
      <c r="E45">
        <f t="shared" si="6"/>
        <v>9000</v>
      </c>
      <c r="F45">
        <v>0</v>
      </c>
    </row>
    <row r="46" spans="1:8" x14ac:dyDescent="0.35">
      <c r="B46" t="s">
        <v>14</v>
      </c>
      <c r="C46">
        <v>900</v>
      </c>
      <c r="D46">
        <v>1</v>
      </c>
      <c r="E46">
        <f>C46*D46</f>
        <v>900</v>
      </c>
      <c r="F46">
        <v>0</v>
      </c>
    </row>
    <row r="47" spans="1:8" x14ac:dyDescent="0.35">
      <c r="E47" s="5">
        <f>SUM(E41:E46)</f>
        <v>73900</v>
      </c>
      <c r="F47" s="3">
        <f>SUM(F41:F46)</f>
        <v>6900</v>
      </c>
      <c r="H47" s="14">
        <v>6900</v>
      </c>
    </row>
    <row r="49" spans="1:5" x14ac:dyDescent="0.35">
      <c r="A49" t="s">
        <v>116</v>
      </c>
      <c r="B49" t="s">
        <v>13</v>
      </c>
      <c r="C49">
        <v>6000</v>
      </c>
      <c r="D49">
        <v>4</v>
      </c>
      <c r="E49">
        <f>C49*D49</f>
        <v>24000</v>
      </c>
    </row>
    <row r="50" spans="1:5" x14ac:dyDescent="0.35">
      <c r="B50" t="s">
        <v>121</v>
      </c>
      <c r="C50">
        <v>9000</v>
      </c>
      <c r="D50">
        <v>1</v>
      </c>
      <c r="E50">
        <f>C50*D50</f>
        <v>9000</v>
      </c>
    </row>
    <row r="51" spans="1:5" x14ac:dyDescent="0.35">
      <c r="E51" s="5">
        <f>SUM(E49:E50)</f>
        <v>33000</v>
      </c>
    </row>
    <row r="53" spans="1:5" x14ac:dyDescent="0.35">
      <c r="A53" t="s">
        <v>130</v>
      </c>
      <c r="B53" t="s">
        <v>7</v>
      </c>
      <c r="C53">
        <v>8500</v>
      </c>
      <c r="D53">
        <v>2</v>
      </c>
      <c r="E53" s="5">
        <f t="shared" ref="E53" si="7">C53*D53</f>
        <v>17000</v>
      </c>
    </row>
    <row r="55" spans="1:5" x14ac:dyDescent="0.35">
      <c r="A55" t="s">
        <v>131</v>
      </c>
      <c r="B55" t="s">
        <v>7</v>
      </c>
      <c r="C55">
        <v>8000</v>
      </c>
      <c r="D55">
        <v>2</v>
      </c>
      <c r="E55">
        <f>C55*D55</f>
        <v>16000</v>
      </c>
    </row>
    <row r="56" spans="1:5" x14ac:dyDescent="0.35">
      <c r="B56" t="s">
        <v>5</v>
      </c>
      <c r="C56">
        <v>6000</v>
      </c>
      <c r="D56">
        <v>1</v>
      </c>
      <c r="E56">
        <f t="shared" ref="E56:E57" si="8">C56*D56</f>
        <v>6000</v>
      </c>
    </row>
    <row r="57" spans="1:5" x14ac:dyDescent="0.35">
      <c r="B57" t="s">
        <v>105</v>
      </c>
      <c r="C57">
        <v>7000</v>
      </c>
      <c r="D57">
        <v>2</v>
      </c>
      <c r="E57">
        <f t="shared" si="8"/>
        <v>14000</v>
      </c>
    </row>
    <row r="58" spans="1:5" x14ac:dyDescent="0.35">
      <c r="E58" s="5">
        <f>SUM(E55:E57)</f>
        <v>36000</v>
      </c>
    </row>
    <row r="60" spans="1:5" x14ac:dyDescent="0.35">
      <c r="A60" s="2">
        <v>43648</v>
      </c>
      <c r="B60" t="s">
        <v>5</v>
      </c>
      <c r="C60">
        <v>6000</v>
      </c>
      <c r="D60">
        <v>10</v>
      </c>
      <c r="E60">
        <f t="shared" ref="E60:E61" si="9">C60*D60</f>
        <v>60000</v>
      </c>
    </row>
    <row r="61" spans="1:5" x14ac:dyDescent="0.35">
      <c r="B61" t="s">
        <v>139</v>
      </c>
      <c r="C61">
        <v>14000</v>
      </c>
      <c r="D61">
        <v>2</v>
      </c>
      <c r="E61">
        <f t="shared" si="9"/>
        <v>28000</v>
      </c>
    </row>
    <row r="62" spans="1:5" x14ac:dyDescent="0.35">
      <c r="B62" t="s">
        <v>14</v>
      </c>
      <c r="C62">
        <v>1100</v>
      </c>
      <c r="D62">
        <v>1</v>
      </c>
      <c r="E62">
        <f>C62*D62</f>
        <v>1100</v>
      </c>
    </row>
    <row r="63" spans="1:5" x14ac:dyDescent="0.35">
      <c r="E63" s="5">
        <f>SUM(E60:E62)</f>
        <v>89100</v>
      </c>
    </row>
    <row r="65" spans="1:8" x14ac:dyDescent="0.35">
      <c r="A65" s="2">
        <v>43652</v>
      </c>
      <c r="B65" t="s">
        <v>5</v>
      </c>
      <c r="C65">
        <v>6000</v>
      </c>
      <c r="D65">
        <v>3</v>
      </c>
      <c r="E65">
        <f t="shared" ref="E65:E68" si="10">C65*D65</f>
        <v>18000</v>
      </c>
    </row>
    <row r="66" spans="1:8" x14ac:dyDescent="0.35">
      <c r="B66" t="s">
        <v>142</v>
      </c>
      <c r="C66">
        <v>14000</v>
      </c>
      <c r="D66">
        <v>3</v>
      </c>
      <c r="E66">
        <f t="shared" si="10"/>
        <v>42000</v>
      </c>
    </row>
    <row r="67" spans="1:8" x14ac:dyDescent="0.35">
      <c r="B67" t="s">
        <v>141</v>
      </c>
      <c r="C67">
        <v>11000</v>
      </c>
      <c r="D67">
        <v>2</v>
      </c>
      <c r="E67">
        <f t="shared" si="10"/>
        <v>22000</v>
      </c>
    </row>
    <row r="68" spans="1:8" x14ac:dyDescent="0.35">
      <c r="B68" t="s">
        <v>143</v>
      </c>
      <c r="C68">
        <v>13000</v>
      </c>
      <c r="D68">
        <v>2</v>
      </c>
      <c r="E68">
        <f t="shared" si="10"/>
        <v>26000</v>
      </c>
    </row>
    <row r="69" spans="1:8" x14ac:dyDescent="0.35">
      <c r="B69" t="s">
        <v>14</v>
      </c>
      <c r="C69">
        <v>1300</v>
      </c>
      <c r="D69">
        <v>1</v>
      </c>
      <c r="E69">
        <f>C69*D69</f>
        <v>1300</v>
      </c>
    </row>
    <row r="70" spans="1:8" x14ac:dyDescent="0.35">
      <c r="E70" s="5">
        <f>SUM(E65:E69)</f>
        <v>109300</v>
      </c>
    </row>
    <row r="72" spans="1:8" x14ac:dyDescent="0.35">
      <c r="A72" t="s">
        <v>144</v>
      </c>
      <c r="B72" t="s">
        <v>145</v>
      </c>
      <c r="C72">
        <v>8000</v>
      </c>
      <c r="D72">
        <v>4</v>
      </c>
      <c r="E72">
        <f>C72*D72</f>
        <v>32000</v>
      </c>
      <c r="F72" s="3">
        <v>4000</v>
      </c>
    </row>
    <row r="73" spans="1:8" x14ac:dyDescent="0.35">
      <c r="B73" t="s">
        <v>18</v>
      </c>
      <c r="C73">
        <v>9000</v>
      </c>
      <c r="D73">
        <v>1</v>
      </c>
      <c r="E73">
        <f>C73*D73</f>
        <v>9000</v>
      </c>
      <c r="F73" s="3">
        <v>500</v>
      </c>
    </row>
    <row r="74" spans="1:8" x14ac:dyDescent="0.35">
      <c r="E74" s="5">
        <f>SUM(E72:E73)</f>
        <v>41000</v>
      </c>
      <c r="F74" s="3">
        <f>SUM(F72:F73)</f>
        <v>4500</v>
      </c>
      <c r="H74" s="14">
        <v>4500</v>
      </c>
    </row>
    <row r="76" spans="1:8" x14ac:dyDescent="0.35">
      <c r="A76" t="s">
        <v>144</v>
      </c>
      <c r="B76" t="s">
        <v>145</v>
      </c>
      <c r="C76">
        <v>8000</v>
      </c>
      <c r="D76">
        <v>4</v>
      </c>
      <c r="E76">
        <f>C76*D76</f>
        <v>32000</v>
      </c>
      <c r="F76" s="3">
        <v>4000</v>
      </c>
    </row>
    <row r="77" spans="1:8" x14ac:dyDescent="0.35">
      <c r="B77" t="s">
        <v>18</v>
      </c>
      <c r="C77">
        <v>10000</v>
      </c>
      <c r="D77">
        <v>1</v>
      </c>
      <c r="E77">
        <f>C77*D77</f>
        <v>10000</v>
      </c>
      <c r="F77" s="3">
        <v>300</v>
      </c>
    </row>
    <row r="78" spans="1:8" x14ac:dyDescent="0.35">
      <c r="E78" s="5">
        <f>SUM(E76:E77)</f>
        <v>42000</v>
      </c>
      <c r="F78" s="3">
        <f>SUM(F76:F77)</f>
        <v>4300</v>
      </c>
      <c r="H78" s="14">
        <v>4300</v>
      </c>
    </row>
    <row r="80" spans="1:8" x14ac:dyDescent="0.35">
      <c r="A80" t="s">
        <v>144</v>
      </c>
      <c r="B80" t="s">
        <v>151</v>
      </c>
      <c r="C80">
        <v>10000</v>
      </c>
      <c r="D80">
        <v>2</v>
      </c>
      <c r="E80" s="5">
        <f>C80*D80</f>
        <v>20000</v>
      </c>
    </row>
    <row r="82" spans="1:11" x14ac:dyDescent="0.35">
      <c r="B82" t="s">
        <v>151</v>
      </c>
      <c r="C82">
        <v>10000</v>
      </c>
      <c r="D82">
        <v>1</v>
      </c>
      <c r="E82">
        <f t="shared" ref="E82:E85" si="11">C82*D82</f>
        <v>10000</v>
      </c>
    </row>
    <row r="83" spans="1:11" x14ac:dyDescent="0.35">
      <c r="B83" t="s">
        <v>56</v>
      </c>
      <c r="C83">
        <v>9000</v>
      </c>
      <c r="D83">
        <v>3</v>
      </c>
      <c r="E83">
        <f t="shared" si="11"/>
        <v>27000</v>
      </c>
    </row>
    <row r="84" spans="1:11" x14ac:dyDescent="0.35">
      <c r="B84" t="s">
        <v>152</v>
      </c>
      <c r="C84">
        <v>10000</v>
      </c>
      <c r="D84">
        <v>1</v>
      </c>
      <c r="E84">
        <f t="shared" si="11"/>
        <v>10000</v>
      </c>
    </row>
    <row r="85" spans="1:11" x14ac:dyDescent="0.35">
      <c r="B85" t="s">
        <v>153</v>
      </c>
      <c r="C85">
        <v>7000</v>
      </c>
      <c r="D85">
        <v>1</v>
      </c>
      <c r="E85">
        <f t="shared" si="11"/>
        <v>7000</v>
      </c>
    </row>
    <row r="86" spans="1:11" x14ac:dyDescent="0.35">
      <c r="E86" s="5">
        <f>SUM(E82:E85)</f>
        <v>54000</v>
      </c>
    </row>
    <row r="87" spans="1:11" x14ac:dyDescent="0.35">
      <c r="K87">
        <v>18000</v>
      </c>
    </row>
    <row r="88" spans="1:11" x14ac:dyDescent="0.35">
      <c r="B88" t="s">
        <v>56</v>
      </c>
      <c r="C88">
        <v>9000</v>
      </c>
      <c r="D88">
        <v>2</v>
      </c>
      <c r="E88" s="5">
        <f t="shared" ref="E88" si="12">C88*D88</f>
        <v>18000</v>
      </c>
      <c r="K88">
        <v>9000</v>
      </c>
    </row>
    <row r="89" spans="1:11" x14ac:dyDescent="0.35">
      <c r="K89">
        <v>10000</v>
      </c>
    </row>
    <row r="90" spans="1:11" x14ac:dyDescent="0.35">
      <c r="A90" s="2">
        <v>43673</v>
      </c>
      <c r="B90" t="s">
        <v>154</v>
      </c>
      <c r="C90">
        <v>6000</v>
      </c>
      <c r="D90">
        <v>6</v>
      </c>
      <c r="E90">
        <f t="shared" ref="E90:E96" si="13">C90*D90</f>
        <v>36000</v>
      </c>
      <c r="K90">
        <v>11000</v>
      </c>
    </row>
    <row r="91" spans="1:11" x14ac:dyDescent="0.35">
      <c r="A91" s="2">
        <v>43673</v>
      </c>
      <c r="B91" t="s">
        <v>155</v>
      </c>
      <c r="C91">
        <v>6000</v>
      </c>
      <c r="D91">
        <v>3</v>
      </c>
      <c r="E91">
        <f t="shared" si="13"/>
        <v>18000</v>
      </c>
    </row>
    <row r="92" spans="1:11" x14ac:dyDescent="0.35">
      <c r="B92" t="s">
        <v>156</v>
      </c>
      <c r="C92">
        <v>9000</v>
      </c>
      <c r="D92">
        <v>1</v>
      </c>
      <c r="E92">
        <f t="shared" si="13"/>
        <v>9000</v>
      </c>
    </row>
    <row r="93" spans="1:11" x14ac:dyDescent="0.35">
      <c r="B93" t="s">
        <v>154</v>
      </c>
      <c r="C93">
        <v>6000</v>
      </c>
      <c r="D93">
        <v>1</v>
      </c>
      <c r="E93">
        <f t="shared" si="13"/>
        <v>6000</v>
      </c>
    </row>
    <row r="94" spans="1:11" x14ac:dyDescent="0.35">
      <c r="B94" t="s">
        <v>141</v>
      </c>
      <c r="C94">
        <v>10000</v>
      </c>
      <c r="D94">
        <v>1</v>
      </c>
      <c r="E94">
        <f t="shared" si="13"/>
        <v>10000</v>
      </c>
    </row>
    <row r="95" spans="1:11" x14ac:dyDescent="0.35">
      <c r="B95" t="s">
        <v>143</v>
      </c>
      <c r="C95">
        <v>12000</v>
      </c>
      <c r="D95">
        <v>1</v>
      </c>
      <c r="E95">
        <f t="shared" si="13"/>
        <v>12000</v>
      </c>
    </row>
    <row r="96" spans="1:11" x14ac:dyDescent="0.35">
      <c r="B96" t="s">
        <v>14</v>
      </c>
      <c r="C96">
        <v>1500</v>
      </c>
      <c r="D96">
        <v>1</v>
      </c>
      <c r="E96">
        <f t="shared" si="13"/>
        <v>1500</v>
      </c>
    </row>
    <row r="97" spans="1:5" x14ac:dyDescent="0.35">
      <c r="E97" s="5">
        <f>SUM(E90:E96)</f>
        <v>92500</v>
      </c>
    </row>
    <row r="100" spans="1:5" x14ac:dyDescent="0.35">
      <c r="A100" s="3" t="s">
        <v>166</v>
      </c>
      <c r="B100" t="s">
        <v>161</v>
      </c>
      <c r="C100">
        <v>8500</v>
      </c>
      <c r="D100">
        <v>1</v>
      </c>
      <c r="E100">
        <f>C100*D100</f>
        <v>8500</v>
      </c>
    </row>
    <row r="101" spans="1:5" x14ac:dyDescent="0.35">
      <c r="B101" t="s">
        <v>153</v>
      </c>
      <c r="C101">
        <v>7000</v>
      </c>
      <c r="D101">
        <v>1</v>
      </c>
      <c r="E101">
        <f t="shared" ref="E101:E118" si="14">C101*D101</f>
        <v>7000</v>
      </c>
    </row>
    <row r="102" spans="1:5" x14ac:dyDescent="0.35">
      <c r="E102">
        <f t="shared" si="14"/>
        <v>0</v>
      </c>
    </row>
    <row r="103" spans="1:5" x14ac:dyDescent="0.35">
      <c r="B103" t="s">
        <v>56</v>
      </c>
      <c r="C103">
        <v>9000</v>
      </c>
      <c r="D103">
        <v>1</v>
      </c>
      <c r="E103">
        <f t="shared" si="14"/>
        <v>9000</v>
      </c>
    </row>
    <row r="104" spans="1:5" x14ac:dyDescent="0.35">
      <c r="B104" t="s">
        <v>156</v>
      </c>
      <c r="C104">
        <v>9000</v>
      </c>
      <c r="D104">
        <v>1</v>
      </c>
      <c r="E104">
        <f t="shared" si="14"/>
        <v>9000</v>
      </c>
    </row>
    <row r="105" spans="1:5" x14ac:dyDescent="0.35">
      <c r="E105">
        <f t="shared" si="14"/>
        <v>0</v>
      </c>
    </row>
    <row r="106" spans="1:5" x14ac:dyDescent="0.35">
      <c r="B106" t="s">
        <v>153</v>
      </c>
      <c r="C106">
        <v>7000</v>
      </c>
      <c r="D106">
        <v>1</v>
      </c>
      <c r="E106">
        <f t="shared" si="14"/>
        <v>7000</v>
      </c>
    </row>
    <row r="107" spans="1:5" x14ac:dyDescent="0.35">
      <c r="E107">
        <f t="shared" si="14"/>
        <v>0</v>
      </c>
    </row>
    <row r="108" spans="1:5" x14ac:dyDescent="0.35">
      <c r="B108" t="s">
        <v>153</v>
      </c>
      <c r="C108">
        <v>7000</v>
      </c>
      <c r="D108">
        <v>1</v>
      </c>
      <c r="E108">
        <f t="shared" si="14"/>
        <v>7000</v>
      </c>
    </row>
    <row r="109" spans="1:5" x14ac:dyDescent="0.35">
      <c r="B109" t="s">
        <v>160</v>
      </c>
      <c r="C109">
        <v>7500</v>
      </c>
      <c r="D109">
        <v>1</v>
      </c>
      <c r="E109">
        <f t="shared" si="14"/>
        <v>7500</v>
      </c>
    </row>
    <row r="110" spans="1:5" x14ac:dyDescent="0.35">
      <c r="B110" t="s">
        <v>161</v>
      </c>
      <c r="C110">
        <v>8500</v>
      </c>
      <c r="D110">
        <v>1</v>
      </c>
      <c r="E110">
        <f t="shared" si="14"/>
        <v>8500</v>
      </c>
    </row>
    <row r="111" spans="1:5" x14ac:dyDescent="0.35">
      <c r="B111" t="s">
        <v>156</v>
      </c>
      <c r="C111">
        <v>9000</v>
      </c>
      <c r="D111">
        <v>1</v>
      </c>
      <c r="E111">
        <f t="shared" si="14"/>
        <v>9000</v>
      </c>
    </row>
    <row r="112" spans="1:5" x14ac:dyDescent="0.35">
      <c r="E112">
        <f t="shared" si="14"/>
        <v>0</v>
      </c>
    </row>
    <row r="113" spans="2:5" x14ac:dyDescent="0.35">
      <c r="B113" t="s">
        <v>161</v>
      </c>
      <c r="C113">
        <v>8500</v>
      </c>
      <c r="D113">
        <v>1</v>
      </c>
      <c r="E113">
        <f t="shared" si="14"/>
        <v>8500</v>
      </c>
    </row>
    <row r="114" spans="2:5" x14ac:dyDescent="0.35">
      <c r="B114" t="s">
        <v>156</v>
      </c>
      <c r="C114">
        <v>9000</v>
      </c>
      <c r="D114">
        <v>1</v>
      </c>
      <c r="E114">
        <f t="shared" si="14"/>
        <v>9000</v>
      </c>
    </row>
    <row r="115" spans="2:5" x14ac:dyDescent="0.35">
      <c r="E115">
        <f t="shared" si="14"/>
        <v>0</v>
      </c>
    </row>
    <row r="116" spans="2:5" x14ac:dyDescent="0.35">
      <c r="B116" t="s">
        <v>160</v>
      </c>
      <c r="C116">
        <v>7500</v>
      </c>
      <c r="D116">
        <v>1</v>
      </c>
      <c r="E116">
        <f t="shared" si="14"/>
        <v>7500</v>
      </c>
    </row>
    <row r="117" spans="2:5" x14ac:dyDescent="0.35">
      <c r="B117" t="s">
        <v>161</v>
      </c>
      <c r="C117">
        <v>8500</v>
      </c>
      <c r="D117">
        <v>1</v>
      </c>
      <c r="E117">
        <f t="shared" si="14"/>
        <v>8500</v>
      </c>
    </row>
    <row r="118" spans="2:5" x14ac:dyDescent="0.35">
      <c r="B118" t="s">
        <v>165</v>
      </c>
      <c r="C118">
        <v>9000</v>
      </c>
      <c r="D118">
        <v>1</v>
      </c>
      <c r="E118">
        <f t="shared" si="14"/>
        <v>9000</v>
      </c>
    </row>
    <row r="119" spans="2:5" x14ac:dyDescent="0.35">
      <c r="E119" s="5">
        <f>SUM(E100:E118)</f>
        <v>115000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13" sqref="A13"/>
    </sheetView>
  </sheetViews>
  <sheetFormatPr defaultRowHeight="14.5" x14ac:dyDescent="0.35"/>
  <cols>
    <col min="4" max="4" width="28.453125" bestFit="1" customWidth="1"/>
  </cols>
  <sheetData>
    <row r="1" spans="1:4" x14ac:dyDescent="0.35">
      <c r="A1" s="14" t="s">
        <v>3</v>
      </c>
      <c r="B1" s="14" t="s">
        <v>25</v>
      </c>
      <c r="C1" s="14" t="s">
        <v>218</v>
      </c>
      <c r="D1" s="14" t="s">
        <v>219</v>
      </c>
    </row>
    <row r="2" spans="1:4" ht="21" x14ac:dyDescent="0.5">
      <c r="A2" t="s">
        <v>220</v>
      </c>
      <c r="B2">
        <v>15993</v>
      </c>
      <c r="C2" t="s">
        <v>221</v>
      </c>
      <c r="D2" s="24" t="s">
        <v>222</v>
      </c>
    </row>
    <row r="3" spans="1:4" ht="21" x14ac:dyDescent="0.5">
      <c r="A3" t="s">
        <v>223</v>
      </c>
      <c r="B3">
        <v>11993</v>
      </c>
      <c r="C3" t="s">
        <v>221</v>
      </c>
      <c r="D3" s="24" t="s">
        <v>222</v>
      </c>
    </row>
    <row r="4" spans="1:4" ht="21" x14ac:dyDescent="0.5">
      <c r="A4" t="s">
        <v>224</v>
      </c>
      <c r="B4">
        <v>7395</v>
      </c>
      <c r="C4" t="s">
        <v>221</v>
      </c>
      <c r="D4" s="24" t="s">
        <v>222</v>
      </c>
    </row>
    <row r="5" spans="1:4" ht="21" x14ac:dyDescent="0.5">
      <c r="A5" t="s">
        <v>225</v>
      </c>
      <c r="B5">
        <v>3960</v>
      </c>
      <c r="C5" t="s">
        <v>221</v>
      </c>
      <c r="D5" s="24" t="s">
        <v>222</v>
      </c>
    </row>
    <row r="6" spans="1:4" ht="21" x14ac:dyDescent="0.5">
      <c r="A6" t="s">
        <v>226</v>
      </c>
      <c r="B6">
        <v>2890</v>
      </c>
      <c r="C6" t="s">
        <v>221</v>
      </c>
      <c r="D6" s="24" t="s">
        <v>222</v>
      </c>
    </row>
    <row r="7" spans="1:4" ht="21" x14ac:dyDescent="0.5">
      <c r="A7" t="s">
        <v>227</v>
      </c>
      <c r="B7">
        <v>5262</v>
      </c>
      <c r="C7" t="s">
        <v>221</v>
      </c>
      <c r="D7" s="24" t="s">
        <v>222</v>
      </c>
    </row>
    <row r="8" spans="1:4" ht="21" x14ac:dyDescent="0.5">
      <c r="A8" t="s">
        <v>228</v>
      </c>
      <c r="B8">
        <v>2999</v>
      </c>
      <c r="C8" t="s">
        <v>221</v>
      </c>
      <c r="D8" s="24" t="s">
        <v>222</v>
      </c>
    </row>
    <row r="9" spans="1:4" ht="21" x14ac:dyDescent="0.5">
      <c r="A9" t="s">
        <v>225</v>
      </c>
      <c r="B9">
        <v>7295</v>
      </c>
      <c r="C9" t="s">
        <v>221</v>
      </c>
      <c r="D9" s="24" t="s">
        <v>222</v>
      </c>
    </row>
    <row r="10" spans="1:4" ht="21" x14ac:dyDescent="0.5">
      <c r="A10" t="s">
        <v>229</v>
      </c>
      <c r="B10">
        <v>13794</v>
      </c>
      <c r="C10" t="s">
        <v>221</v>
      </c>
      <c r="D10" s="24" t="s">
        <v>222</v>
      </c>
    </row>
    <row r="11" spans="1:4" ht="21" x14ac:dyDescent="0.5">
      <c r="A11" t="s">
        <v>230</v>
      </c>
      <c r="B11">
        <v>1412</v>
      </c>
      <c r="C11" t="s">
        <v>221</v>
      </c>
      <c r="D11" s="24" t="s">
        <v>222</v>
      </c>
    </row>
    <row r="12" spans="1:4" ht="21" x14ac:dyDescent="0.5">
      <c r="A12" t="s">
        <v>231</v>
      </c>
      <c r="B12">
        <v>53800</v>
      </c>
      <c r="C12" t="s">
        <v>55</v>
      </c>
      <c r="D12" s="24" t="s">
        <v>222</v>
      </c>
    </row>
    <row r="13" spans="1:4" ht="21" x14ac:dyDescent="0.5">
      <c r="A13" t="s">
        <v>231</v>
      </c>
      <c r="B13">
        <v>60000</v>
      </c>
      <c r="C13" t="s">
        <v>55</v>
      </c>
      <c r="D13" s="24" t="s">
        <v>222</v>
      </c>
    </row>
    <row r="14" spans="1:4" ht="21" x14ac:dyDescent="0.5">
      <c r="A14" t="s">
        <v>232</v>
      </c>
      <c r="B14">
        <v>30000</v>
      </c>
      <c r="C14" t="s">
        <v>55</v>
      </c>
      <c r="D14" s="24" t="s">
        <v>222</v>
      </c>
    </row>
    <row r="15" spans="1:4" ht="21" x14ac:dyDescent="0.5">
      <c r="A15" t="s">
        <v>232</v>
      </c>
      <c r="B15">
        <v>30000</v>
      </c>
      <c r="C15" t="s">
        <v>55</v>
      </c>
      <c r="D15" s="24" t="s">
        <v>222</v>
      </c>
    </row>
    <row r="16" spans="1:4" ht="21" x14ac:dyDescent="0.5">
      <c r="A16" t="s">
        <v>233</v>
      </c>
      <c r="B16">
        <v>22000</v>
      </c>
      <c r="C16" t="s">
        <v>55</v>
      </c>
      <c r="D16" s="24" t="s">
        <v>222</v>
      </c>
    </row>
    <row r="17" spans="1:4" ht="21" x14ac:dyDescent="0.5">
      <c r="A17" t="s">
        <v>234</v>
      </c>
      <c r="B17">
        <v>1699</v>
      </c>
      <c r="C17" t="s">
        <v>55</v>
      </c>
      <c r="D17" s="24" t="s">
        <v>222</v>
      </c>
    </row>
    <row r="18" spans="1:4" ht="21" x14ac:dyDescent="0.5">
      <c r="A18" t="s">
        <v>235</v>
      </c>
      <c r="B18">
        <v>4000</v>
      </c>
      <c r="C18" t="s">
        <v>32</v>
      </c>
      <c r="D18" s="24" t="s">
        <v>222</v>
      </c>
    </row>
    <row r="19" spans="1:4" ht="21" x14ac:dyDescent="0.5">
      <c r="A19" t="s">
        <v>236</v>
      </c>
      <c r="B19">
        <v>12137</v>
      </c>
      <c r="C19" t="s">
        <v>32</v>
      </c>
      <c r="D19" s="24" t="s">
        <v>222</v>
      </c>
    </row>
    <row r="20" spans="1:4" ht="21" x14ac:dyDescent="0.5">
      <c r="A20" t="s">
        <v>236</v>
      </c>
      <c r="B20">
        <v>6686</v>
      </c>
      <c r="C20" t="s">
        <v>32</v>
      </c>
      <c r="D20" s="24" t="s">
        <v>222</v>
      </c>
    </row>
    <row r="21" spans="1:4" ht="21" x14ac:dyDescent="0.5">
      <c r="A21" t="s">
        <v>237</v>
      </c>
      <c r="B21">
        <v>70900</v>
      </c>
      <c r="C21" t="s">
        <v>55</v>
      </c>
      <c r="D21" s="24" t="s">
        <v>222</v>
      </c>
    </row>
    <row r="22" spans="1:4" ht="21" x14ac:dyDescent="0.5">
      <c r="A22" t="s">
        <v>238</v>
      </c>
      <c r="B22">
        <v>30000</v>
      </c>
      <c r="D22" s="24" t="s">
        <v>222</v>
      </c>
    </row>
    <row r="23" spans="1:4" ht="21" x14ac:dyDescent="0.5">
      <c r="A23" t="s">
        <v>239</v>
      </c>
      <c r="B23">
        <v>18000</v>
      </c>
      <c r="D23" s="24" t="s">
        <v>222</v>
      </c>
    </row>
    <row r="24" spans="1:4" ht="21" x14ac:dyDescent="0.5">
      <c r="A24" t="s">
        <v>240</v>
      </c>
      <c r="B24">
        <v>4000</v>
      </c>
      <c r="D24" s="24" t="s">
        <v>222</v>
      </c>
    </row>
    <row r="25" spans="1:4" ht="21" x14ac:dyDescent="0.5">
      <c r="A25" t="s">
        <v>241</v>
      </c>
      <c r="B25">
        <v>5000</v>
      </c>
      <c r="D25" s="24" t="s">
        <v>222</v>
      </c>
    </row>
    <row r="26" spans="1:4" x14ac:dyDescent="0.35">
      <c r="B26" s="6">
        <f>SUM(B2:B25)</f>
        <v>421215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85" zoomScaleNormal="85" workbookViewId="0">
      <selection activeCell="N21" sqref="N21"/>
    </sheetView>
  </sheetViews>
  <sheetFormatPr defaultRowHeight="14.5" x14ac:dyDescent="0.35"/>
  <cols>
    <col min="1" max="1" width="22.7265625" bestFit="1" customWidth="1"/>
    <col min="2" max="3" width="9.26953125" style="34" bestFit="1" customWidth="1"/>
    <col min="4" max="4" width="19.54296875" bestFit="1" customWidth="1"/>
    <col min="5" max="5" width="8.1796875" bestFit="1" customWidth="1"/>
    <col min="6" max="6" width="20.26953125" bestFit="1" customWidth="1"/>
    <col min="8" max="8" width="9.81640625" bestFit="1" customWidth="1"/>
    <col min="9" max="9" width="10.81640625" style="28" bestFit="1" customWidth="1"/>
    <col min="12" max="12" width="9.81640625" bestFit="1" customWidth="1"/>
    <col min="13" max="13" width="10" style="34" bestFit="1" customWidth="1"/>
  </cols>
  <sheetData>
    <row r="1" spans="1:13" x14ac:dyDescent="0.35">
      <c r="A1" s="3" t="s">
        <v>0</v>
      </c>
      <c r="B1" s="30" t="s">
        <v>19</v>
      </c>
      <c r="C1" s="30" t="s">
        <v>20</v>
      </c>
      <c r="D1" s="3" t="s">
        <v>0</v>
      </c>
      <c r="E1" s="3" t="s">
        <v>21</v>
      </c>
      <c r="F1" s="3" t="s">
        <v>22</v>
      </c>
      <c r="H1" s="3" t="s">
        <v>0</v>
      </c>
      <c r="I1" s="27" t="s">
        <v>25</v>
      </c>
      <c r="L1" s="3" t="s">
        <v>0</v>
      </c>
      <c r="M1" s="30" t="s">
        <v>25</v>
      </c>
    </row>
    <row r="2" spans="1:13" x14ac:dyDescent="0.35">
      <c r="B2" s="31">
        <v>209981</v>
      </c>
      <c r="C2" s="34">
        <v>199617</v>
      </c>
      <c r="D2" t="s">
        <v>59</v>
      </c>
      <c r="H2" s="8">
        <v>43731</v>
      </c>
      <c r="I2" s="29">
        <v>5000</v>
      </c>
      <c r="L2" s="8">
        <v>43717</v>
      </c>
      <c r="M2" s="31">
        <v>-40000</v>
      </c>
    </row>
    <row r="3" spans="1:13" x14ac:dyDescent="0.35">
      <c r="A3" s="2">
        <v>43554</v>
      </c>
      <c r="B3" s="34">
        <v>80000</v>
      </c>
      <c r="C3" s="34">
        <v>220000</v>
      </c>
      <c r="D3" s="2" t="s">
        <v>67</v>
      </c>
      <c r="H3" s="8">
        <v>43741</v>
      </c>
      <c r="I3" s="29">
        <v>10000</v>
      </c>
      <c r="L3" s="8">
        <v>43717</v>
      </c>
      <c r="M3" s="32">
        <v>10000</v>
      </c>
    </row>
    <row r="4" spans="1:13" x14ac:dyDescent="0.35">
      <c r="A4" t="s">
        <v>15</v>
      </c>
      <c r="B4" s="34">
        <v>34000</v>
      </c>
      <c r="C4" s="34">
        <v>132500</v>
      </c>
      <c r="D4" t="s">
        <v>119</v>
      </c>
      <c r="H4" s="8">
        <v>43741</v>
      </c>
      <c r="I4" s="29">
        <v>10000</v>
      </c>
      <c r="L4" s="8">
        <v>43717</v>
      </c>
      <c r="M4" s="32">
        <v>10000</v>
      </c>
    </row>
    <row r="5" spans="1:13" x14ac:dyDescent="0.35">
      <c r="A5" t="s">
        <v>15</v>
      </c>
      <c r="B5" s="34">
        <v>112000</v>
      </c>
      <c r="C5" s="34">
        <v>83000</v>
      </c>
      <c r="D5" t="s">
        <v>122</v>
      </c>
      <c r="H5" s="8">
        <v>43741</v>
      </c>
      <c r="I5" s="29">
        <v>10000</v>
      </c>
      <c r="L5" s="8">
        <v>43717</v>
      </c>
      <c r="M5" s="32">
        <v>10000</v>
      </c>
    </row>
    <row r="6" spans="1:13" x14ac:dyDescent="0.35">
      <c r="A6" s="2">
        <v>43574</v>
      </c>
      <c r="B6" s="34">
        <v>72900</v>
      </c>
      <c r="C6" s="34">
        <v>0</v>
      </c>
      <c r="D6" t="s">
        <v>136</v>
      </c>
      <c r="H6" s="8">
        <v>43742</v>
      </c>
      <c r="I6" s="29">
        <v>10000</v>
      </c>
      <c r="L6" s="8">
        <v>43717</v>
      </c>
      <c r="M6" s="32">
        <v>10000</v>
      </c>
    </row>
    <row r="7" spans="1:13" x14ac:dyDescent="0.35">
      <c r="B7" s="34">
        <v>55400</v>
      </c>
      <c r="C7" s="34">
        <v>129000</v>
      </c>
      <c r="D7" t="s">
        <v>140</v>
      </c>
      <c r="H7" s="8">
        <v>43742</v>
      </c>
      <c r="I7" s="29">
        <v>10000</v>
      </c>
      <c r="L7" s="8">
        <v>43717</v>
      </c>
      <c r="M7" s="32">
        <v>10000</v>
      </c>
    </row>
    <row r="8" spans="1:13" x14ac:dyDescent="0.35">
      <c r="B8" s="34">
        <v>84000</v>
      </c>
      <c r="C8" s="34">
        <v>61000</v>
      </c>
      <c r="D8" t="s">
        <v>147</v>
      </c>
      <c r="H8" s="8">
        <v>43742</v>
      </c>
      <c r="I8" s="29">
        <v>10000</v>
      </c>
      <c r="L8" s="8">
        <v>43719</v>
      </c>
      <c r="M8" s="31">
        <v>-50000</v>
      </c>
    </row>
    <row r="9" spans="1:13" x14ac:dyDescent="0.35">
      <c r="A9" t="s">
        <v>60</v>
      </c>
      <c r="B9" s="34">
        <v>6000</v>
      </c>
      <c r="C9" s="34">
        <v>135000</v>
      </c>
      <c r="D9" t="s">
        <v>157</v>
      </c>
      <c r="H9" s="8">
        <v>43742</v>
      </c>
      <c r="I9" s="29">
        <v>10000</v>
      </c>
      <c r="L9" s="8">
        <v>43723</v>
      </c>
      <c r="M9" s="32">
        <v>10000</v>
      </c>
    </row>
    <row r="10" spans="1:13" x14ac:dyDescent="0.35">
      <c r="A10" t="s">
        <v>120</v>
      </c>
      <c r="B10" s="34">
        <v>24000</v>
      </c>
      <c r="C10" s="34">
        <v>352000</v>
      </c>
      <c r="D10" t="s">
        <v>158</v>
      </c>
      <c r="H10" s="8">
        <v>43742</v>
      </c>
      <c r="I10" s="29">
        <v>5000</v>
      </c>
      <c r="L10" s="8">
        <v>43723</v>
      </c>
      <c r="M10" s="32">
        <v>1000</v>
      </c>
    </row>
    <row r="11" spans="1:13" x14ac:dyDescent="0.35">
      <c r="A11" t="s">
        <v>117</v>
      </c>
      <c r="B11" s="34">
        <v>73900</v>
      </c>
      <c r="C11" s="34">
        <v>145000</v>
      </c>
      <c r="D11" t="s">
        <v>159</v>
      </c>
      <c r="H11" s="8">
        <v>43742</v>
      </c>
      <c r="I11" s="29">
        <v>10000</v>
      </c>
      <c r="M11" s="33">
        <f>SUM(M2:M10)</f>
        <v>-29000</v>
      </c>
    </row>
    <row r="12" spans="1:13" x14ac:dyDescent="0.35">
      <c r="A12" t="s">
        <v>60</v>
      </c>
      <c r="B12" s="34">
        <v>33000</v>
      </c>
      <c r="C12" s="34">
        <v>-139134</v>
      </c>
      <c r="D12" t="s">
        <v>252</v>
      </c>
      <c r="E12" s="1">
        <v>139134</v>
      </c>
      <c r="F12" s="1" t="s">
        <v>249</v>
      </c>
      <c r="H12" s="8">
        <v>43742</v>
      </c>
      <c r="I12" s="29">
        <v>10000</v>
      </c>
    </row>
    <row r="13" spans="1:13" x14ac:dyDescent="0.35">
      <c r="A13" t="s">
        <v>60</v>
      </c>
      <c r="B13" s="34">
        <v>17000</v>
      </c>
      <c r="C13" s="34">
        <v>-29000</v>
      </c>
      <c r="D13" s="10" t="s">
        <v>250</v>
      </c>
      <c r="H13" s="8">
        <v>43742</v>
      </c>
      <c r="I13" s="29">
        <v>10000</v>
      </c>
    </row>
    <row r="14" spans="1:13" x14ac:dyDescent="0.35">
      <c r="B14" s="34">
        <v>36000</v>
      </c>
      <c r="C14" s="34">
        <v>153100</v>
      </c>
      <c r="D14" t="s">
        <v>253</v>
      </c>
      <c r="H14" s="8">
        <v>43752</v>
      </c>
      <c r="I14" s="29">
        <v>2000</v>
      </c>
    </row>
    <row r="15" spans="1:13" x14ac:dyDescent="0.35">
      <c r="A15" s="2">
        <v>43648</v>
      </c>
      <c r="B15" s="34">
        <v>89100</v>
      </c>
      <c r="H15" s="8">
        <v>43754</v>
      </c>
      <c r="I15" s="29">
        <v>10000</v>
      </c>
    </row>
    <row r="16" spans="1:13" x14ac:dyDescent="0.35">
      <c r="A16" s="2">
        <v>43652</v>
      </c>
      <c r="B16" s="34">
        <v>109300</v>
      </c>
      <c r="H16" s="8">
        <v>43754</v>
      </c>
      <c r="I16" s="29">
        <v>5000</v>
      </c>
    </row>
    <row r="17" spans="1:10" x14ac:dyDescent="0.35">
      <c r="B17" s="34">
        <v>41000</v>
      </c>
      <c r="H17" s="8">
        <v>43756</v>
      </c>
      <c r="I17" s="29">
        <v>48000</v>
      </c>
    </row>
    <row r="18" spans="1:10" x14ac:dyDescent="0.35">
      <c r="B18" s="34">
        <v>42000</v>
      </c>
      <c r="H18" s="8">
        <v>43757</v>
      </c>
      <c r="I18" s="29">
        <v>10000</v>
      </c>
    </row>
    <row r="19" spans="1:10" x14ac:dyDescent="0.35">
      <c r="B19" s="34">
        <v>20000</v>
      </c>
      <c r="H19" s="8">
        <v>43757</v>
      </c>
      <c r="I19" s="29">
        <v>10000</v>
      </c>
    </row>
    <row r="20" spans="1:10" x14ac:dyDescent="0.35">
      <c r="B20" s="34">
        <v>54000</v>
      </c>
      <c r="H20" s="8">
        <v>43757</v>
      </c>
      <c r="I20" s="29">
        <v>5000</v>
      </c>
    </row>
    <row r="21" spans="1:10" x14ac:dyDescent="0.35">
      <c r="B21" s="34">
        <v>20000</v>
      </c>
      <c r="H21" s="8">
        <v>43764</v>
      </c>
      <c r="I21" s="29">
        <v>5000</v>
      </c>
    </row>
    <row r="22" spans="1:10" x14ac:dyDescent="0.35">
      <c r="B22" s="34">
        <v>92500</v>
      </c>
      <c r="H22" s="8">
        <v>43754</v>
      </c>
      <c r="I22" s="29">
        <v>-11900</v>
      </c>
      <c r="J22" t="s">
        <v>133</v>
      </c>
    </row>
    <row r="23" spans="1:10" x14ac:dyDescent="0.35">
      <c r="B23" s="34">
        <v>18000</v>
      </c>
      <c r="H23" s="8">
        <v>43756</v>
      </c>
      <c r="I23" s="29">
        <v>-15000</v>
      </c>
      <c r="J23" t="s">
        <v>251</v>
      </c>
    </row>
    <row r="24" spans="1:10" x14ac:dyDescent="0.35">
      <c r="B24" s="34">
        <v>83000</v>
      </c>
      <c r="H24" s="8">
        <v>43757</v>
      </c>
      <c r="I24" s="29">
        <v>-25000</v>
      </c>
      <c r="J24" t="s">
        <v>133</v>
      </c>
    </row>
    <row r="25" spans="1:10" x14ac:dyDescent="0.35">
      <c r="A25" t="s">
        <v>167</v>
      </c>
      <c r="B25" s="34">
        <v>115000</v>
      </c>
      <c r="I25" s="27">
        <f>SUM(I2:I24)</f>
        <v>153100</v>
      </c>
    </row>
    <row r="26" spans="1:10" x14ac:dyDescent="0.35">
      <c r="A26" t="s">
        <v>254</v>
      </c>
      <c r="B26" s="34">
        <v>528000</v>
      </c>
    </row>
    <row r="27" spans="1:10" x14ac:dyDescent="0.35">
      <c r="B27" s="30">
        <f>SUM(B2:B26)</f>
        <v>2050081</v>
      </c>
      <c r="C27" s="30">
        <f>SUM(C2:C14)</f>
        <v>1442083</v>
      </c>
      <c r="E27" s="31">
        <f>B27-C27</f>
        <v>607998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13" sqref="I13"/>
    </sheetView>
  </sheetViews>
  <sheetFormatPr defaultRowHeight="14.5" x14ac:dyDescent="0.35"/>
  <cols>
    <col min="1" max="1" width="14.54296875" bestFit="1" customWidth="1"/>
    <col min="2" max="2" width="5.81640625" bestFit="1" customWidth="1"/>
    <col min="3" max="3" width="7" bestFit="1" customWidth="1"/>
    <col min="4" max="4" width="7.81640625" bestFit="1" customWidth="1"/>
    <col min="5" max="5" width="12.453125" bestFit="1" customWidth="1"/>
    <col min="6" max="6" width="6.26953125" bestFit="1" customWidth="1"/>
    <col min="9" max="9" width="51.81640625" bestFit="1" customWidth="1"/>
  </cols>
  <sheetData>
    <row r="1" spans="1:8" ht="23.25" customHeight="1" x14ac:dyDescent="0.35">
      <c r="A1" s="35" t="s">
        <v>262</v>
      </c>
      <c r="B1" s="35" t="s">
        <v>256</v>
      </c>
      <c r="C1" s="35" t="s">
        <v>0</v>
      </c>
      <c r="D1" s="35" t="s">
        <v>25</v>
      </c>
      <c r="E1" s="35" t="s">
        <v>261</v>
      </c>
      <c r="F1" s="35" t="s">
        <v>40</v>
      </c>
    </row>
    <row r="2" spans="1:8" x14ac:dyDescent="0.35">
      <c r="A2">
        <v>1</v>
      </c>
      <c r="B2" t="s">
        <v>255</v>
      </c>
      <c r="C2" s="2">
        <v>43736</v>
      </c>
      <c r="D2" s="14">
        <v>23995</v>
      </c>
      <c r="E2" s="14" t="s">
        <v>4</v>
      </c>
      <c r="F2" t="s">
        <v>257</v>
      </c>
      <c r="H2" s="14">
        <v>23995</v>
      </c>
    </row>
    <row r="3" spans="1:8" x14ac:dyDescent="0.35">
      <c r="A3">
        <v>2</v>
      </c>
      <c r="B3" t="s">
        <v>258</v>
      </c>
      <c r="C3" s="2">
        <v>43741</v>
      </c>
      <c r="D3" s="14">
        <v>7999</v>
      </c>
      <c r="E3" s="14" t="s">
        <v>260</v>
      </c>
      <c r="F3" t="s">
        <v>257</v>
      </c>
      <c r="H3" s="14">
        <v>7999</v>
      </c>
    </row>
    <row r="4" spans="1:8" x14ac:dyDescent="0.35">
      <c r="A4">
        <v>3</v>
      </c>
      <c r="B4" t="s">
        <v>258</v>
      </c>
      <c r="C4" s="2">
        <v>43739</v>
      </c>
      <c r="D4" s="14">
        <v>21997</v>
      </c>
      <c r="E4" s="14" t="s">
        <v>4</v>
      </c>
      <c r="F4" t="s">
        <v>257</v>
      </c>
      <c r="H4" s="14">
        <v>21997</v>
      </c>
    </row>
    <row r="5" spans="1:8" x14ac:dyDescent="0.35">
      <c r="A5">
        <v>4</v>
      </c>
      <c r="B5" t="s">
        <v>258</v>
      </c>
      <c r="C5" s="2">
        <v>43739</v>
      </c>
      <c r="D5" s="14">
        <v>33995</v>
      </c>
      <c r="E5" s="14" t="s">
        <v>263</v>
      </c>
      <c r="F5" t="s">
        <v>257</v>
      </c>
      <c r="H5" s="14">
        <v>33995</v>
      </c>
    </row>
    <row r="6" spans="1:8" x14ac:dyDescent="0.35">
      <c r="A6">
        <v>5</v>
      </c>
      <c r="B6" t="s">
        <v>259</v>
      </c>
      <c r="C6" s="2">
        <v>43742</v>
      </c>
      <c r="D6" s="5">
        <v>0</v>
      </c>
      <c r="E6" s="5" t="s">
        <v>269</v>
      </c>
      <c r="F6" t="s">
        <v>257</v>
      </c>
      <c r="H6" s="5">
        <v>0</v>
      </c>
    </row>
    <row r="7" spans="1:8" x14ac:dyDescent="0.35">
      <c r="A7">
        <v>6</v>
      </c>
      <c r="B7" t="s">
        <v>258</v>
      </c>
      <c r="C7" s="2">
        <v>43747</v>
      </c>
      <c r="D7" s="14">
        <v>12998</v>
      </c>
      <c r="E7" s="14" t="s">
        <v>260</v>
      </c>
      <c r="F7" t="s">
        <v>257</v>
      </c>
      <c r="H7" s="14">
        <v>12998</v>
      </c>
    </row>
    <row r="8" spans="1:8" x14ac:dyDescent="0.35">
      <c r="A8">
        <v>7</v>
      </c>
      <c r="B8" t="s">
        <v>258</v>
      </c>
      <c r="C8" s="2">
        <v>43755</v>
      </c>
      <c r="D8" s="14">
        <v>8099</v>
      </c>
      <c r="E8" s="14" t="s">
        <v>263</v>
      </c>
      <c r="F8" t="s">
        <v>257</v>
      </c>
      <c r="H8" s="14">
        <v>8099</v>
      </c>
    </row>
    <row r="9" spans="1:8" x14ac:dyDescent="0.35">
      <c r="A9">
        <v>8</v>
      </c>
      <c r="B9" t="s">
        <v>258</v>
      </c>
      <c r="C9" s="2">
        <v>43755</v>
      </c>
      <c r="D9" s="14">
        <v>15999</v>
      </c>
      <c r="E9" s="14" t="s">
        <v>263</v>
      </c>
      <c r="F9" t="s">
        <v>257</v>
      </c>
      <c r="H9" s="14">
        <v>15999</v>
      </c>
    </row>
    <row r="10" spans="1:8" x14ac:dyDescent="0.35">
      <c r="A10">
        <v>9</v>
      </c>
      <c r="B10" t="s">
        <v>255</v>
      </c>
      <c r="C10" s="2">
        <v>43755</v>
      </c>
      <c r="D10" s="14">
        <v>8099</v>
      </c>
      <c r="E10" s="14" t="s">
        <v>263</v>
      </c>
      <c r="F10" t="s">
        <v>257</v>
      </c>
      <c r="H10" s="14">
        <v>8099</v>
      </c>
    </row>
    <row r="11" spans="1:8" x14ac:dyDescent="0.35">
      <c r="A11">
        <v>10</v>
      </c>
      <c r="B11" t="s">
        <v>259</v>
      </c>
      <c r="C11" s="2">
        <v>43755</v>
      </c>
      <c r="D11" s="14">
        <v>8998</v>
      </c>
      <c r="E11" s="14" t="s">
        <v>4</v>
      </c>
      <c r="F11" t="s">
        <v>257</v>
      </c>
      <c r="H11" s="14">
        <v>8998</v>
      </c>
    </row>
    <row r="12" spans="1:8" x14ac:dyDescent="0.35">
      <c r="A12">
        <v>11</v>
      </c>
      <c r="B12" t="s">
        <v>255</v>
      </c>
      <c r="C12" s="2">
        <v>43755</v>
      </c>
      <c r="D12" s="6">
        <v>8099</v>
      </c>
      <c r="E12" s="6" t="s">
        <v>268</v>
      </c>
      <c r="H12" s="6">
        <v>0</v>
      </c>
    </row>
    <row r="13" spans="1:8" x14ac:dyDescent="0.35">
      <c r="A13">
        <v>12</v>
      </c>
      <c r="B13" t="s">
        <v>255</v>
      </c>
      <c r="C13" s="2">
        <v>43736</v>
      </c>
      <c r="D13" s="6">
        <v>23995</v>
      </c>
      <c r="E13" s="6" t="s">
        <v>268</v>
      </c>
      <c r="H13" s="6">
        <v>0</v>
      </c>
    </row>
    <row r="14" spans="1:8" x14ac:dyDescent="0.35">
      <c r="A14">
        <v>13</v>
      </c>
      <c r="B14" t="s">
        <v>258</v>
      </c>
      <c r="C14" s="2">
        <v>43763</v>
      </c>
      <c r="D14" s="14">
        <v>8998</v>
      </c>
      <c r="E14" s="14" t="s">
        <v>4</v>
      </c>
      <c r="F14" t="s">
        <v>257</v>
      </c>
      <c r="H14" s="14">
        <v>8998</v>
      </c>
    </row>
    <row r="15" spans="1:8" x14ac:dyDescent="0.35">
      <c r="A15">
        <v>14</v>
      </c>
      <c r="B15" t="s">
        <v>255</v>
      </c>
      <c r="C15" s="2">
        <v>43763</v>
      </c>
      <c r="D15" s="6">
        <v>20000</v>
      </c>
      <c r="E15" s="6" t="s">
        <v>274</v>
      </c>
      <c r="H15" s="6">
        <v>0</v>
      </c>
    </row>
    <row r="16" spans="1:8" x14ac:dyDescent="0.35">
      <c r="A16">
        <v>15</v>
      </c>
      <c r="B16" t="s">
        <v>259</v>
      </c>
      <c r="C16" s="2">
        <v>43758</v>
      </c>
      <c r="D16" s="14">
        <v>10999</v>
      </c>
      <c r="H16" s="14">
        <v>10999</v>
      </c>
    </row>
    <row r="17" spans="1:9" x14ac:dyDescent="0.35">
      <c r="A17" s="1" t="s">
        <v>275</v>
      </c>
      <c r="B17" s="1"/>
      <c r="C17" s="1"/>
      <c r="D17" s="1"/>
      <c r="E17" s="1"/>
      <c r="F17" s="1"/>
      <c r="G17" s="1"/>
      <c r="H17" s="1">
        <f>SUM(H2:H16)</f>
        <v>162176</v>
      </c>
    </row>
    <row r="18" spans="1:9" x14ac:dyDescent="0.35">
      <c r="A18" s="14" t="s">
        <v>276</v>
      </c>
      <c r="H18" s="14">
        <f>20000 + 20000+ 70000 + 13000</f>
        <v>123000</v>
      </c>
      <c r="I18" t="s">
        <v>277</v>
      </c>
    </row>
    <row r="19" spans="1:9" x14ac:dyDescent="0.35">
      <c r="A19" s="6" t="s">
        <v>272</v>
      </c>
      <c r="H19" s="6">
        <f>H17-H18</f>
        <v>39176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18" sqref="G18"/>
    </sheetView>
  </sheetViews>
  <sheetFormatPr defaultRowHeight="14.5" x14ac:dyDescent="0.35"/>
  <cols>
    <col min="1" max="1" width="11.54296875" bestFit="1" customWidth="1"/>
    <col min="2" max="2" width="13.54296875" bestFit="1" customWidth="1"/>
    <col min="3" max="3" width="7" bestFit="1" customWidth="1"/>
    <col min="4" max="4" width="7.81640625" bestFit="1" customWidth="1"/>
    <col min="5" max="5" width="36.90625" customWidth="1"/>
    <col min="6" max="6" width="6.26953125" bestFit="1" customWidth="1"/>
    <col min="7" max="7" width="6.36328125" customWidth="1"/>
  </cols>
  <sheetData>
    <row r="1" spans="1:7" ht="23.25" customHeight="1" x14ac:dyDescent="0.35">
      <c r="A1" s="1" t="s">
        <v>262</v>
      </c>
      <c r="B1" s="1" t="s">
        <v>256</v>
      </c>
      <c r="C1" s="1" t="s">
        <v>0</v>
      </c>
      <c r="D1" s="1" t="s">
        <v>25</v>
      </c>
      <c r="E1" s="1" t="s">
        <v>261</v>
      </c>
      <c r="F1" s="1" t="s">
        <v>40</v>
      </c>
    </row>
    <row r="2" spans="1:7" x14ac:dyDescent="0.35">
      <c r="A2">
        <v>1</v>
      </c>
      <c r="B2" t="s">
        <v>264</v>
      </c>
      <c r="C2" s="2">
        <v>43729</v>
      </c>
      <c r="D2">
        <v>41996</v>
      </c>
      <c r="E2" s="10" t="s">
        <v>263</v>
      </c>
      <c r="F2" t="s">
        <v>257</v>
      </c>
    </row>
    <row r="3" spans="1:7" x14ac:dyDescent="0.35">
      <c r="A3">
        <v>2</v>
      </c>
      <c r="B3" t="s">
        <v>265</v>
      </c>
      <c r="C3" s="2">
        <v>43736</v>
      </c>
      <c r="D3">
        <v>22996</v>
      </c>
      <c r="E3" s="10" t="s">
        <v>4</v>
      </c>
      <c r="F3" t="s">
        <v>257</v>
      </c>
    </row>
    <row r="4" spans="1:7" x14ac:dyDescent="0.35">
      <c r="A4">
        <v>3</v>
      </c>
      <c r="B4" t="s">
        <v>265</v>
      </c>
      <c r="C4" s="2">
        <v>43741</v>
      </c>
      <c r="D4">
        <v>37354</v>
      </c>
      <c r="E4" s="10" t="s">
        <v>4</v>
      </c>
      <c r="F4" t="s">
        <v>257</v>
      </c>
      <c r="G4" t="s">
        <v>113</v>
      </c>
    </row>
    <row r="5" spans="1:7" x14ac:dyDescent="0.35">
      <c r="A5">
        <v>4</v>
      </c>
      <c r="B5" t="s">
        <v>265</v>
      </c>
      <c r="C5" s="2">
        <v>43752</v>
      </c>
      <c r="D5">
        <v>340</v>
      </c>
      <c r="E5" s="10" t="s">
        <v>267</v>
      </c>
      <c r="F5" t="s">
        <v>257</v>
      </c>
    </row>
    <row r="6" spans="1:7" x14ac:dyDescent="0.35">
      <c r="A6">
        <v>5</v>
      </c>
      <c r="B6" t="s">
        <v>265</v>
      </c>
      <c r="C6" s="2">
        <v>43749</v>
      </c>
      <c r="D6">
        <v>25996</v>
      </c>
      <c r="E6" s="10" t="s">
        <v>263</v>
      </c>
      <c r="F6" t="s">
        <v>257</v>
      </c>
    </row>
    <row r="7" spans="1:7" x14ac:dyDescent="0.35">
      <c r="A7">
        <v>6</v>
      </c>
      <c r="B7" t="s">
        <v>266</v>
      </c>
      <c r="C7" s="2">
        <v>43759</v>
      </c>
      <c r="D7">
        <v>14391</v>
      </c>
      <c r="E7" s="10" t="s">
        <v>263</v>
      </c>
      <c r="F7" t="s">
        <v>257</v>
      </c>
    </row>
    <row r="8" spans="1:7" x14ac:dyDescent="0.35">
      <c r="A8">
        <v>7</v>
      </c>
      <c r="B8" t="s">
        <v>265</v>
      </c>
      <c r="C8" s="2">
        <v>43759</v>
      </c>
      <c r="D8">
        <v>8999</v>
      </c>
      <c r="E8" s="10" t="s">
        <v>263</v>
      </c>
      <c r="F8" t="s">
        <v>257</v>
      </c>
    </row>
    <row r="9" spans="1:7" x14ac:dyDescent="0.35">
      <c r="A9">
        <v>8</v>
      </c>
      <c r="B9" t="s">
        <v>266</v>
      </c>
      <c r="C9" s="2">
        <v>43759</v>
      </c>
      <c r="D9">
        <v>30997</v>
      </c>
      <c r="E9" s="10" t="s">
        <v>263</v>
      </c>
      <c r="F9" t="s">
        <v>257</v>
      </c>
    </row>
    <row r="10" spans="1:7" x14ac:dyDescent="0.35">
      <c r="A10">
        <v>9</v>
      </c>
      <c r="B10" t="s">
        <v>266</v>
      </c>
      <c r="C10" s="2">
        <v>43764</v>
      </c>
      <c r="D10">
        <v>21998</v>
      </c>
      <c r="E10" s="10" t="s">
        <v>263</v>
      </c>
      <c r="F10" t="s">
        <v>257</v>
      </c>
    </row>
    <row r="11" spans="1:7" x14ac:dyDescent="0.35">
      <c r="A11">
        <v>10</v>
      </c>
      <c r="B11" t="s">
        <v>265</v>
      </c>
      <c r="C11" s="2">
        <v>43764</v>
      </c>
      <c r="D11">
        <v>9999</v>
      </c>
      <c r="E11" s="10" t="s">
        <v>263</v>
      </c>
      <c r="F11" t="s">
        <v>257</v>
      </c>
    </row>
    <row r="12" spans="1:7" x14ac:dyDescent="0.35">
      <c r="C12" s="2"/>
    </row>
    <row r="13" spans="1:7" x14ac:dyDescent="0.35">
      <c r="A13">
        <v>11</v>
      </c>
      <c r="B13" t="s">
        <v>265</v>
      </c>
      <c r="C13" s="2">
        <v>43780</v>
      </c>
      <c r="D13">
        <v>9999</v>
      </c>
      <c r="F13" t="s">
        <v>257</v>
      </c>
    </row>
    <row r="14" spans="1:7" x14ac:dyDescent="0.35">
      <c r="A14">
        <v>12</v>
      </c>
      <c r="B14" t="s">
        <v>265</v>
      </c>
      <c r="C14" s="2">
        <v>43781</v>
      </c>
      <c r="D14">
        <v>505</v>
      </c>
      <c r="F14" t="s">
        <v>257</v>
      </c>
    </row>
    <row r="15" spans="1:7" x14ac:dyDescent="0.35">
      <c r="A15" s="1" t="s">
        <v>270</v>
      </c>
      <c r="D15">
        <f>SUM(D2:D14)</f>
        <v>225570</v>
      </c>
    </row>
    <row r="16" spans="1:7" x14ac:dyDescent="0.35">
      <c r="A16" s="14" t="s">
        <v>271</v>
      </c>
      <c r="D16">
        <v>117514</v>
      </c>
      <c r="E16" t="s">
        <v>273</v>
      </c>
    </row>
    <row r="17" spans="1:4" x14ac:dyDescent="0.35">
      <c r="A17" s="6" t="s">
        <v>272</v>
      </c>
      <c r="D17" s="6">
        <f>D15-D16</f>
        <v>108056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zoomScale="75" zoomScaleNormal="75" workbookViewId="0">
      <selection sqref="A1:M28"/>
    </sheetView>
  </sheetViews>
  <sheetFormatPr defaultRowHeight="14.5" x14ac:dyDescent="0.35"/>
  <cols>
    <col min="1" max="1" width="14.453125" bestFit="1" customWidth="1"/>
    <col min="2" max="2" width="11.453125" bestFit="1" customWidth="1"/>
    <col min="3" max="3" width="9.453125" bestFit="1" customWidth="1"/>
    <col min="4" max="4" width="19.7265625" bestFit="1" customWidth="1"/>
    <col min="5" max="5" width="10.453125" customWidth="1"/>
    <col min="6" max="6" width="20.54296875" bestFit="1" customWidth="1"/>
    <col min="8" max="8" width="10.7265625" bestFit="1" customWidth="1"/>
    <col min="9" max="9" width="12.7265625" bestFit="1" customWidth="1"/>
    <col min="10" max="10" width="17.54296875" bestFit="1" customWidth="1"/>
    <col min="11" max="11" width="10.7265625" bestFit="1" customWidth="1"/>
    <col min="12" max="12" width="12.7265625" bestFit="1" customWidth="1"/>
    <col min="13" max="13" width="13.1796875" bestFit="1" customWidth="1"/>
    <col min="14" max="14" width="10.7265625" bestFit="1" customWidth="1"/>
    <col min="15" max="15" width="12.1796875" bestFit="1" customWidth="1"/>
    <col min="16" max="17" width="9.81640625" bestFit="1" customWidth="1"/>
    <col min="18" max="18" width="12.1796875" bestFit="1" customWidth="1"/>
    <col min="19" max="19" width="9.81640625" bestFit="1" customWidth="1"/>
    <col min="20" max="20" width="39.7265625" bestFit="1" customWidth="1"/>
  </cols>
  <sheetData>
    <row r="1" spans="1:48" x14ac:dyDescent="0.35">
      <c r="A1" s="3" t="s">
        <v>0</v>
      </c>
      <c r="B1" s="3" t="s">
        <v>19</v>
      </c>
      <c r="C1" s="3" t="s">
        <v>20</v>
      </c>
      <c r="D1" s="3" t="s">
        <v>0</v>
      </c>
      <c r="E1" s="3" t="s">
        <v>21</v>
      </c>
      <c r="F1" s="3" t="s">
        <v>22</v>
      </c>
      <c r="H1" s="3" t="s">
        <v>0</v>
      </c>
      <c r="I1" s="3" t="s">
        <v>25</v>
      </c>
      <c r="L1" s="3" t="s">
        <v>0</v>
      </c>
      <c r="M1" s="3" t="s">
        <v>25</v>
      </c>
      <c r="O1" s="3" t="s">
        <v>0</v>
      </c>
      <c r="P1" s="3" t="s">
        <v>25</v>
      </c>
      <c r="R1" s="3" t="s">
        <v>0</v>
      </c>
      <c r="S1" s="3" t="s">
        <v>25</v>
      </c>
      <c r="U1" s="3" t="s">
        <v>0</v>
      </c>
      <c r="V1" s="3" t="s">
        <v>25</v>
      </c>
      <c r="X1" s="3" t="s">
        <v>0</v>
      </c>
      <c r="Y1" s="3" t="s">
        <v>25</v>
      </c>
      <c r="AA1" s="3" t="s">
        <v>0</v>
      </c>
      <c r="AB1" s="3" t="s">
        <v>25</v>
      </c>
      <c r="AD1" s="3" t="s">
        <v>0</v>
      </c>
      <c r="AE1" s="3" t="s">
        <v>25</v>
      </c>
      <c r="AG1" s="3" t="s">
        <v>0</v>
      </c>
      <c r="AH1" s="3" t="s">
        <v>25</v>
      </c>
      <c r="AJ1" s="3" t="s">
        <v>0</v>
      </c>
      <c r="AK1" s="3" t="s">
        <v>25</v>
      </c>
      <c r="AM1" s="3" t="s">
        <v>0</v>
      </c>
      <c r="AN1" s="3" t="s">
        <v>25</v>
      </c>
      <c r="AP1" s="3" t="s">
        <v>0</v>
      </c>
      <c r="AQ1" s="3" t="s">
        <v>25</v>
      </c>
      <c r="AU1" s="3" t="s">
        <v>0</v>
      </c>
      <c r="AV1" s="3" t="s">
        <v>25</v>
      </c>
    </row>
    <row r="2" spans="1:48" x14ac:dyDescent="0.35">
      <c r="B2" s="6">
        <v>209981</v>
      </c>
      <c r="C2">
        <v>199617</v>
      </c>
      <c r="D2" t="s">
        <v>59</v>
      </c>
      <c r="H2" s="8">
        <v>43731</v>
      </c>
      <c r="I2" s="9">
        <v>5000</v>
      </c>
      <c r="L2" s="8">
        <v>43717</v>
      </c>
      <c r="M2" s="19">
        <v>-40000</v>
      </c>
      <c r="O2" s="8">
        <v>43696</v>
      </c>
      <c r="P2" s="12">
        <v>1000</v>
      </c>
      <c r="R2" s="8">
        <v>43692</v>
      </c>
      <c r="S2" s="11">
        <v>100000</v>
      </c>
      <c r="U2" s="8">
        <v>43675</v>
      </c>
      <c r="V2" s="11">
        <v>60000</v>
      </c>
      <c r="X2" s="2">
        <v>43662</v>
      </c>
      <c r="Y2" s="11">
        <v>10000</v>
      </c>
      <c r="AA2" s="8">
        <v>43657</v>
      </c>
      <c r="AB2" s="11">
        <v>10000</v>
      </c>
      <c r="AD2" s="2">
        <v>43650</v>
      </c>
      <c r="AE2">
        <v>34000</v>
      </c>
      <c r="AG2" s="8">
        <v>43627</v>
      </c>
      <c r="AH2" s="12">
        <v>10000</v>
      </c>
      <c r="AJ2" s="8">
        <v>43620</v>
      </c>
      <c r="AK2" s="11">
        <v>5000</v>
      </c>
      <c r="AM2" s="2">
        <v>43600</v>
      </c>
      <c r="AN2">
        <v>10000</v>
      </c>
      <c r="AP2" s="8">
        <v>43588</v>
      </c>
      <c r="AQ2" s="11">
        <v>10000</v>
      </c>
      <c r="AU2" s="2">
        <v>43545</v>
      </c>
      <c r="AV2">
        <v>10000</v>
      </c>
    </row>
    <row r="3" spans="1:48" x14ac:dyDescent="0.35">
      <c r="A3" s="2">
        <v>43554</v>
      </c>
      <c r="B3">
        <v>80000</v>
      </c>
      <c r="C3">
        <v>220000</v>
      </c>
      <c r="D3" s="2" t="s">
        <v>67</v>
      </c>
      <c r="H3" s="8">
        <v>43741</v>
      </c>
      <c r="I3" s="9">
        <v>10000</v>
      </c>
      <c r="L3" s="8">
        <v>43717</v>
      </c>
      <c r="M3" s="12">
        <v>10000</v>
      </c>
      <c r="O3" s="8">
        <v>43700</v>
      </c>
      <c r="P3" s="12">
        <v>5000</v>
      </c>
      <c r="R3" s="8">
        <v>43693</v>
      </c>
      <c r="S3" s="11">
        <v>5000</v>
      </c>
      <c r="U3" s="8">
        <v>43680</v>
      </c>
      <c r="V3" s="11">
        <v>70000</v>
      </c>
      <c r="X3" s="2">
        <v>43662</v>
      </c>
      <c r="Y3" s="11">
        <v>10000</v>
      </c>
      <c r="AA3" s="8">
        <v>43657</v>
      </c>
      <c r="AB3" s="11">
        <v>8000</v>
      </c>
      <c r="AD3" s="2">
        <v>43651</v>
      </c>
      <c r="AE3">
        <v>20000</v>
      </c>
      <c r="AG3" s="8">
        <v>43627</v>
      </c>
      <c r="AH3" s="12">
        <v>10000</v>
      </c>
      <c r="AJ3" s="8">
        <v>43621</v>
      </c>
      <c r="AK3" s="11">
        <v>10000</v>
      </c>
      <c r="AM3" s="2">
        <v>43600</v>
      </c>
      <c r="AN3">
        <v>10000</v>
      </c>
      <c r="AP3" s="8">
        <v>43588</v>
      </c>
      <c r="AQ3" s="11">
        <v>10000</v>
      </c>
      <c r="AU3" s="2">
        <v>43547</v>
      </c>
      <c r="AV3">
        <v>10000</v>
      </c>
    </row>
    <row r="4" spans="1:48" x14ac:dyDescent="0.35">
      <c r="A4" t="s">
        <v>15</v>
      </c>
      <c r="B4">
        <v>34000</v>
      </c>
      <c r="C4">
        <v>132500</v>
      </c>
      <c r="D4" t="s">
        <v>119</v>
      </c>
      <c r="H4" s="8">
        <v>43741</v>
      </c>
      <c r="I4" s="9">
        <v>10000</v>
      </c>
      <c r="L4" s="8">
        <v>43717</v>
      </c>
      <c r="M4" s="12">
        <v>10000</v>
      </c>
      <c r="O4" s="8">
        <v>43700</v>
      </c>
      <c r="P4" s="6">
        <v>-5001</v>
      </c>
      <c r="Q4" t="s">
        <v>72</v>
      </c>
      <c r="R4" s="8">
        <v>43693</v>
      </c>
      <c r="S4" s="11">
        <v>10000</v>
      </c>
      <c r="U4" s="8">
        <v>43682</v>
      </c>
      <c r="V4" s="11">
        <v>10000</v>
      </c>
      <c r="X4" s="2">
        <v>43662</v>
      </c>
      <c r="Y4" s="11">
        <v>10000</v>
      </c>
      <c r="AA4" s="8">
        <v>43657</v>
      </c>
      <c r="AB4" s="11">
        <v>10000</v>
      </c>
      <c r="AD4" s="2">
        <v>43652</v>
      </c>
      <c r="AE4">
        <v>75000</v>
      </c>
      <c r="AG4" s="8">
        <v>43627</v>
      </c>
      <c r="AH4" s="12">
        <v>10000</v>
      </c>
      <c r="AJ4" s="8">
        <v>43621</v>
      </c>
      <c r="AK4" s="11">
        <v>10000</v>
      </c>
      <c r="AM4" s="2">
        <v>43600</v>
      </c>
      <c r="AN4">
        <v>10000</v>
      </c>
      <c r="AP4" s="8">
        <v>43588</v>
      </c>
      <c r="AQ4" s="11">
        <v>10000</v>
      </c>
      <c r="AU4" s="2">
        <v>43558</v>
      </c>
      <c r="AV4">
        <v>10000</v>
      </c>
    </row>
    <row r="5" spans="1:48" x14ac:dyDescent="0.35">
      <c r="A5" t="s">
        <v>15</v>
      </c>
      <c r="B5">
        <v>112000</v>
      </c>
      <c r="C5">
        <v>83000</v>
      </c>
      <c r="D5" t="s">
        <v>122</v>
      </c>
      <c r="H5" s="8">
        <v>43741</v>
      </c>
      <c r="I5" s="9">
        <v>10000</v>
      </c>
      <c r="L5" s="8">
        <v>43717</v>
      </c>
      <c r="M5" s="12">
        <v>10000</v>
      </c>
      <c r="O5" s="8">
        <v>43703</v>
      </c>
      <c r="P5" s="12">
        <v>6442.78</v>
      </c>
      <c r="R5" s="8">
        <v>43693</v>
      </c>
      <c r="S5" s="11">
        <v>10000</v>
      </c>
      <c r="U5" s="8">
        <v>43682</v>
      </c>
      <c r="V5" s="11">
        <v>10000</v>
      </c>
      <c r="X5" s="2">
        <v>43662</v>
      </c>
      <c r="Y5" s="11">
        <v>2000</v>
      </c>
      <c r="AA5" s="8">
        <v>43657</v>
      </c>
      <c r="AB5" s="11">
        <v>10000</v>
      </c>
      <c r="AE5" s="5">
        <f>SUM(AE2:AE4)</f>
        <v>129000</v>
      </c>
      <c r="AG5" s="8">
        <v>43627</v>
      </c>
      <c r="AH5" s="12">
        <v>10000</v>
      </c>
      <c r="AJ5" s="8">
        <v>43621</v>
      </c>
      <c r="AK5" s="11">
        <v>10000</v>
      </c>
      <c r="AM5" s="2">
        <v>43600</v>
      </c>
      <c r="AN5">
        <v>10000</v>
      </c>
      <c r="AP5" s="8">
        <v>43588</v>
      </c>
      <c r="AQ5" s="11">
        <v>10000</v>
      </c>
      <c r="AU5" s="2">
        <v>43558</v>
      </c>
      <c r="AV5">
        <v>10000</v>
      </c>
    </row>
    <row r="6" spans="1:48" x14ac:dyDescent="0.35">
      <c r="A6" s="2">
        <v>43574</v>
      </c>
      <c r="B6">
        <v>72900</v>
      </c>
      <c r="C6">
        <v>0</v>
      </c>
      <c r="D6" t="s">
        <v>136</v>
      </c>
      <c r="H6" s="8">
        <v>43742</v>
      </c>
      <c r="I6" s="9">
        <v>10000</v>
      </c>
      <c r="L6" s="8">
        <v>43717</v>
      </c>
      <c r="M6" s="12">
        <v>10000</v>
      </c>
      <c r="O6" s="8">
        <v>43703</v>
      </c>
      <c r="P6" s="12">
        <v>6442.78</v>
      </c>
      <c r="R6" s="8">
        <v>43693</v>
      </c>
      <c r="S6" s="11">
        <v>10000</v>
      </c>
      <c r="U6" s="8">
        <v>43682</v>
      </c>
      <c r="V6" s="11">
        <v>4000</v>
      </c>
      <c r="X6" s="2">
        <v>43662</v>
      </c>
      <c r="Y6" s="11">
        <v>1000</v>
      </c>
      <c r="AA6" s="8">
        <v>43659</v>
      </c>
      <c r="AB6" s="11">
        <v>10000</v>
      </c>
      <c r="AG6" s="8">
        <v>43627</v>
      </c>
      <c r="AH6" s="12">
        <v>10000</v>
      </c>
      <c r="AJ6" s="8">
        <v>43622</v>
      </c>
      <c r="AK6" s="11">
        <v>10000</v>
      </c>
      <c r="AM6" s="2">
        <v>43600</v>
      </c>
      <c r="AN6">
        <v>10000</v>
      </c>
      <c r="AP6" s="8">
        <v>43588</v>
      </c>
      <c r="AQ6" s="11">
        <v>10000</v>
      </c>
      <c r="AU6" s="2">
        <v>43560</v>
      </c>
      <c r="AV6">
        <v>60000</v>
      </c>
    </row>
    <row r="7" spans="1:48" x14ac:dyDescent="0.35">
      <c r="B7">
        <v>55400</v>
      </c>
      <c r="C7">
        <v>129000</v>
      </c>
      <c r="D7" t="s">
        <v>140</v>
      </c>
      <c r="H7" s="8">
        <v>43742</v>
      </c>
      <c r="I7" s="9">
        <v>10000</v>
      </c>
      <c r="L7" s="8">
        <v>43717</v>
      </c>
      <c r="M7" s="12">
        <v>10000</v>
      </c>
      <c r="O7" s="8">
        <v>43704</v>
      </c>
      <c r="P7" s="19">
        <v>-6430.98</v>
      </c>
      <c r="Q7" t="s">
        <v>244</v>
      </c>
      <c r="R7" s="8">
        <v>43693</v>
      </c>
      <c r="S7" s="11">
        <v>10000</v>
      </c>
      <c r="U7" s="8">
        <v>43682</v>
      </c>
      <c r="V7" s="11">
        <v>10000</v>
      </c>
      <c r="X7" s="2">
        <v>43665</v>
      </c>
      <c r="Y7" s="9">
        <v>1000</v>
      </c>
      <c r="AA7" s="8">
        <v>43659</v>
      </c>
      <c r="AB7" s="11">
        <v>10000</v>
      </c>
      <c r="AG7" s="8">
        <v>43636</v>
      </c>
      <c r="AH7" s="12">
        <v>10000</v>
      </c>
      <c r="AJ7" s="8">
        <v>43622</v>
      </c>
      <c r="AK7" s="11">
        <v>10000</v>
      </c>
      <c r="AM7" s="2">
        <v>43600</v>
      </c>
      <c r="AN7">
        <v>10000</v>
      </c>
      <c r="AP7" s="8">
        <v>43589</v>
      </c>
      <c r="AQ7" s="11">
        <v>60000</v>
      </c>
      <c r="AU7" s="2">
        <v>43561</v>
      </c>
      <c r="AV7">
        <v>40000</v>
      </c>
    </row>
    <row r="8" spans="1:48" x14ac:dyDescent="0.35">
      <c r="B8">
        <v>84000</v>
      </c>
      <c r="C8">
        <v>61000</v>
      </c>
      <c r="D8" t="s">
        <v>147</v>
      </c>
      <c r="H8" s="8">
        <v>43742</v>
      </c>
      <c r="I8" s="9">
        <v>10000</v>
      </c>
      <c r="L8" s="8">
        <v>43719</v>
      </c>
      <c r="M8" s="19">
        <v>-50000</v>
      </c>
      <c r="O8" s="8">
        <v>43704</v>
      </c>
      <c r="P8" s="19">
        <v>-6300</v>
      </c>
      <c r="Q8" t="s">
        <v>244</v>
      </c>
      <c r="S8" s="12">
        <f>SUM(S2:S7)</f>
        <v>145000</v>
      </c>
      <c r="U8" s="8">
        <v>43682</v>
      </c>
      <c r="V8" s="11">
        <v>10000</v>
      </c>
      <c r="X8" s="2">
        <v>43668</v>
      </c>
      <c r="Y8" s="9">
        <v>10000</v>
      </c>
      <c r="AA8" s="8">
        <v>43662</v>
      </c>
      <c r="AB8" s="11">
        <v>10000</v>
      </c>
      <c r="AG8" s="8">
        <v>43636</v>
      </c>
      <c r="AH8" s="12">
        <v>10000</v>
      </c>
      <c r="AJ8" s="8">
        <v>43622</v>
      </c>
      <c r="AK8" s="11">
        <v>10000</v>
      </c>
      <c r="AM8" s="2">
        <v>43600</v>
      </c>
      <c r="AN8">
        <v>10000</v>
      </c>
      <c r="AP8" s="8">
        <v>43590</v>
      </c>
      <c r="AQ8" s="11">
        <v>1000</v>
      </c>
      <c r="AU8" s="2">
        <v>43562</v>
      </c>
      <c r="AV8">
        <v>10000</v>
      </c>
    </row>
    <row r="9" spans="1:48" x14ac:dyDescent="0.35">
      <c r="A9" t="s">
        <v>60</v>
      </c>
      <c r="B9">
        <v>6000</v>
      </c>
      <c r="C9">
        <v>135000</v>
      </c>
      <c r="D9" t="s">
        <v>157</v>
      </c>
      <c r="H9" s="8">
        <v>43742</v>
      </c>
      <c r="I9" s="9">
        <v>10000</v>
      </c>
      <c r="L9" s="8">
        <v>43723</v>
      </c>
      <c r="M9" s="12">
        <v>10000</v>
      </c>
      <c r="O9" s="8">
        <v>43706</v>
      </c>
      <c r="P9" s="12">
        <v>10000</v>
      </c>
      <c r="U9" s="8">
        <v>43682</v>
      </c>
      <c r="V9" s="11">
        <v>10000</v>
      </c>
      <c r="X9" s="2">
        <v>43668</v>
      </c>
      <c r="Y9" s="9">
        <v>10000</v>
      </c>
      <c r="AA9" s="8">
        <v>43662</v>
      </c>
      <c r="AB9" s="11">
        <v>10000</v>
      </c>
      <c r="AG9" s="8">
        <v>43636</v>
      </c>
      <c r="AH9" s="12">
        <v>10000</v>
      </c>
      <c r="AJ9" s="8">
        <v>43622</v>
      </c>
      <c r="AK9" s="11">
        <v>10000</v>
      </c>
      <c r="AM9" s="2">
        <v>43600</v>
      </c>
      <c r="AN9">
        <v>10000</v>
      </c>
      <c r="AP9" s="8">
        <v>43589</v>
      </c>
      <c r="AQ9" s="11">
        <v>5000</v>
      </c>
      <c r="AR9" t="s">
        <v>66</v>
      </c>
      <c r="AU9" s="8">
        <v>43563</v>
      </c>
      <c r="AV9" s="9">
        <v>10000</v>
      </c>
    </row>
    <row r="10" spans="1:48" x14ac:dyDescent="0.35">
      <c r="A10" t="s">
        <v>120</v>
      </c>
      <c r="B10">
        <v>24000</v>
      </c>
      <c r="C10">
        <v>352000</v>
      </c>
      <c r="D10" t="s">
        <v>158</v>
      </c>
      <c r="H10" s="8">
        <v>43742</v>
      </c>
      <c r="I10" s="9">
        <v>5000</v>
      </c>
      <c r="L10" s="8">
        <v>43723</v>
      </c>
      <c r="M10" s="12">
        <v>1000</v>
      </c>
      <c r="O10" s="8">
        <v>43706</v>
      </c>
      <c r="P10" s="12">
        <v>10000</v>
      </c>
      <c r="U10" s="8">
        <v>43682</v>
      </c>
      <c r="V10" s="11">
        <v>10000</v>
      </c>
      <c r="X10" s="2">
        <v>43668</v>
      </c>
      <c r="Y10" s="9">
        <v>10000</v>
      </c>
      <c r="AA10" s="8">
        <v>43662</v>
      </c>
      <c r="AB10" s="11">
        <v>10000</v>
      </c>
      <c r="AG10" s="8">
        <v>43645</v>
      </c>
      <c r="AH10" s="12">
        <v>10000</v>
      </c>
      <c r="AJ10" s="8">
        <v>43622</v>
      </c>
      <c r="AK10" s="11">
        <v>8000</v>
      </c>
      <c r="AM10" s="2">
        <v>43600</v>
      </c>
      <c r="AN10">
        <v>10000</v>
      </c>
      <c r="AP10" s="8">
        <v>43589</v>
      </c>
      <c r="AQ10" s="11">
        <v>5000</v>
      </c>
      <c r="AR10" t="s">
        <v>66</v>
      </c>
      <c r="AU10" s="8">
        <v>43563</v>
      </c>
      <c r="AV10" s="9">
        <v>10000</v>
      </c>
    </row>
    <row r="11" spans="1:48" x14ac:dyDescent="0.35">
      <c r="A11" t="s">
        <v>117</v>
      </c>
      <c r="B11">
        <v>73900</v>
      </c>
      <c r="C11">
        <v>145000</v>
      </c>
      <c r="D11" t="s">
        <v>159</v>
      </c>
      <c r="H11" s="8">
        <v>43742</v>
      </c>
      <c r="I11" s="9">
        <v>10000</v>
      </c>
      <c r="M11" s="26">
        <f>SUM(M2:M10)</f>
        <v>-29000</v>
      </c>
      <c r="O11" s="8">
        <v>43707</v>
      </c>
      <c r="P11" s="12">
        <v>1256.8</v>
      </c>
      <c r="U11" s="8">
        <v>43682</v>
      </c>
      <c r="V11" s="11">
        <v>10000</v>
      </c>
      <c r="X11" s="2">
        <v>43668</v>
      </c>
      <c r="Y11" s="9">
        <v>10000</v>
      </c>
      <c r="AA11" s="8">
        <v>43662</v>
      </c>
      <c r="AB11" s="11">
        <v>2000</v>
      </c>
      <c r="AG11" s="8">
        <v>43645</v>
      </c>
      <c r="AH11" s="12">
        <v>10000</v>
      </c>
      <c r="AK11" s="11">
        <f>SUM(AK2:AK10)</f>
        <v>83000</v>
      </c>
      <c r="AM11" s="2">
        <v>43603</v>
      </c>
      <c r="AN11" s="11">
        <v>10000</v>
      </c>
      <c r="AP11" s="8">
        <v>43589</v>
      </c>
      <c r="AQ11" s="11">
        <v>5000</v>
      </c>
      <c r="AR11" t="s">
        <v>66</v>
      </c>
      <c r="AU11" s="8">
        <v>43563</v>
      </c>
      <c r="AV11" s="9">
        <v>10000</v>
      </c>
    </row>
    <row r="12" spans="1:48" x14ac:dyDescent="0.35">
      <c r="A12" t="s">
        <v>60</v>
      </c>
      <c r="B12">
        <v>33000</v>
      </c>
      <c r="C12">
        <v>-139134</v>
      </c>
      <c r="D12" t="s">
        <v>248</v>
      </c>
      <c r="E12" s="1">
        <v>139134</v>
      </c>
      <c r="F12" s="1" t="s">
        <v>249</v>
      </c>
      <c r="H12" s="8">
        <v>43742</v>
      </c>
      <c r="I12" s="9">
        <v>10000</v>
      </c>
      <c r="O12" s="8">
        <v>43707</v>
      </c>
      <c r="P12" s="12">
        <v>1256.8</v>
      </c>
      <c r="U12" s="8">
        <v>43682</v>
      </c>
      <c r="V12" s="11">
        <v>10000</v>
      </c>
      <c r="X12" s="2">
        <v>43668</v>
      </c>
      <c r="Y12" s="9">
        <v>10000</v>
      </c>
      <c r="AA12" s="8">
        <v>43662</v>
      </c>
      <c r="AB12" s="11">
        <v>1000</v>
      </c>
      <c r="AG12" s="8">
        <v>43645</v>
      </c>
      <c r="AH12" s="12">
        <v>10000</v>
      </c>
      <c r="AM12" s="2">
        <v>43603</v>
      </c>
      <c r="AN12" s="11">
        <v>2500</v>
      </c>
      <c r="AP12" s="8">
        <v>43589</v>
      </c>
      <c r="AQ12" s="11">
        <v>2000</v>
      </c>
      <c r="AR12" t="s">
        <v>66</v>
      </c>
      <c r="AU12" s="8">
        <v>43563</v>
      </c>
      <c r="AV12" s="9">
        <v>10000</v>
      </c>
    </row>
    <row r="13" spans="1:48" x14ac:dyDescent="0.35">
      <c r="A13" t="s">
        <v>60</v>
      </c>
      <c r="B13">
        <v>17000</v>
      </c>
      <c r="D13" s="10" t="s">
        <v>250</v>
      </c>
      <c r="E13">
        <v>29000</v>
      </c>
      <c r="H13" s="8">
        <v>43742</v>
      </c>
      <c r="I13" s="9">
        <v>10000</v>
      </c>
      <c r="O13" s="8">
        <v>43708</v>
      </c>
      <c r="P13" s="19">
        <v>-1245</v>
      </c>
      <c r="Q13" t="s">
        <v>244</v>
      </c>
      <c r="U13" s="8">
        <v>43682</v>
      </c>
      <c r="V13" s="11">
        <v>10000</v>
      </c>
      <c r="X13" s="2">
        <v>43669</v>
      </c>
      <c r="Y13" s="9">
        <v>1000</v>
      </c>
      <c r="AA13" s="8">
        <v>43657</v>
      </c>
      <c r="AB13" s="11">
        <v>-20000</v>
      </c>
      <c r="AG13" s="8">
        <v>43645</v>
      </c>
      <c r="AH13" s="12">
        <v>10000</v>
      </c>
      <c r="AM13" s="2">
        <v>43607</v>
      </c>
      <c r="AN13">
        <v>3000</v>
      </c>
      <c r="AP13" s="8">
        <v>43591</v>
      </c>
      <c r="AQ13" s="11">
        <v>92000</v>
      </c>
      <c r="AR13" t="s">
        <v>118</v>
      </c>
      <c r="AU13" s="8">
        <v>43563</v>
      </c>
      <c r="AV13" s="9">
        <v>9617</v>
      </c>
    </row>
    <row r="14" spans="1:48" x14ac:dyDescent="0.35">
      <c r="B14">
        <v>36000</v>
      </c>
      <c r="H14" s="8">
        <v>43752</v>
      </c>
      <c r="I14" s="9">
        <v>2000</v>
      </c>
      <c r="O14" s="8">
        <v>43709</v>
      </c>
      <c r="P14" s="12">
        <v>4443.67</v>
      </c>
      <c r="U14" s="8">
        <v>43684</v>
      </c>
      <c r="V14" s="11">
        <v>10000</v>
      </c>
      <c r="X14" s="2">
        <v>43671</v>
      </c>
      <c r="Y14" s="9">
        <v>50000</v>
      </c>
      <c r="AA14" s="8">
        <v>43659</v>
      </c>
      <c r="AB14" s="11">
        <v>-10000</v>
      </c>
      <c r="AG14" s="8">
        <v>43645</v>
      </c>
      <c r="AH14" s="12">
        <v>10000</v>
      </c>
      <c r="AM14" s="2">
        <v>43612</v>
      </c>
      <c r="AN14">
        <v>10000</v>
      </c>
      <c r="AQ14" s="12">
        <f ca="1">SUM(AQ2:AQ14)</f>
        <v>220000</v>
      </c>
      <c r="AU14" s="8">
        <v>43566</v>
      </c>
      <c r="AV14" s="9">
        <v>10000</v>
      </c>
    </row>
    <row r="15" spans="1:48" x14ac:dyDescent="0.35">
      <c r="A15" s="2">
        <v>43648</v>
      </c>
      <c r="B15">
        <v>89100</v>
      </c>
      <c r="H15" s="8">
        <v>43754</v>
      </c>
      <c r="I15" s="9">
        <v>10000</v>
      </c>
      <c r="O15" s="8">
        <v>43710</v>
      </c>
      <c r="P15" s="12">
        <v>10000</v>
      </c>
      <c r="U15" s="8">
        <v>43684</v>
      </c>
      <c r="V15" s="11">
        <v>8000</v>
      </c>
      <c r="Y15" s="20">
        <f>SUM(Y2:Y14)</f>
        <v>135000</v>
      </c>
      <c r="AB15" s="20">
        <f>SUM(AB2:AB14)</f>
        <v>61000</v>
      </c>
      <c r="AG15" s="8">
        <v>43647</v>
      </c>
      <c r="AH15" s="12">
        <v>75000</v>
      </c>
      <c r="AM15" s="2">
        <v>43612</v>
      </c>
      <c r="AN15">
        <v>10000</v>
      </c>
      <c r="AU15" s="8">
        <v>43570</v>
      </c>
      <c r="AV15" s="9">
        <v>10000</v>
      </c>
    </row>
    <row r="16" spans="1:48" x14ac:dyDescent="0.35">
      <c r="A16" s="2">
        <v>43652</v>
      </c>
      <c r="B16">
        <v>109300</v>
      </c>
      <c r="H16" s="8">
        <v>43754</v>
      </c>
      <c r="I16" s="9">
        <v>5000</v>
      </c>
      <c r="O16" s="8">
        <v>43710</v>
      </c>
      <c r="P16" s="12">
        <v>10000</v>
      </c>
      <c r="U16" s="8">
        <v>43685</v>
      </c>
      <c r="V16" s="11">
        <v>10000</v>
      </c>
      <c r="AG16" s="8">
        <v>43647</v>
      </c>
      <c r="AH16" s="12">
        <v>100000</v>
      </c>
      <c r="AM16" s="2">
        <v>43614</v>
      </c>
      <c r="AN16">
        <v>10000</v>
      </c>
      <c r="AU16" s="8">
        <v>43570</v>
      </c>
      <c r="AV16" s="9">
        <v>10000</v>
      </c>
    </row>
    <row r="17" spans="1:49" x14ac:dyDescent="0.35">
      <c r="B17">
        <v>41000</v>
      </c>
      <c r="H17" s="8">
        <v>43756</v>
      </c>
      <c r="I17" s="9">
        <v>48000</v>
      </c>
      <c r="O17" s="8">
        <v>43710</v>
      </c>
      <c r="P17" s="12">
        <v>10000</v>
      </c>
      <c r="U17" s="8">
        <v>43685</v>
      </c>
      <c r="V17" s="11">
        <v>10000</v>
      </c>
      <c r="AG17" s="8">
        <v>43647</v>
      </c>
      <c r="AH17" s="12">
        <v>25000</v>
      </c>
      <c r="AM17" s="2">
        <v>43614</v>
      </c>
      <c r="AN17">
        <v>6000</v>
      </c>
      <c r="AU17" s="8">
        <v>43574</v>
      </c>
      <c r="AV17" s="9">
        <v>5000</v>
      </c>
    </row>
    <row r="18" spans="1:49" x14ac:dyDescent="0.35">
      <c r="B18">
        <v>42000</v>
      </c>
      <c r="H18" s="8">
        <v>43757</v>
      </c>
      <c r="I18" s="9">
        <v>10000</v>
      </c>
      <c r="O18" s="8">
        <v>43711</v>
      </c>
      <c r="P18" s="12">
        <v>55000</v>
      </c>
      <c r="U18" s="8">
        <v>43685</v>
      </c>
      <c r="V18" s="11">
        <v>10000</v>
      </c>
      <c r="AG18" s="8">
        <v>43648</v>
      </c>
      <c r="AH18" s="12">
        <v>10000</v>
      </c>
      <c r="AM18" s="2">
        <v>43616</v>
      </c>
      <c r="AN18">
        <v>1000</v>
      </c>
      <c r="AU18" s="8">
        <v>43577</v>
      </c>
      <c r="AV18" s="9">
        <v>10000</v>
      </c>
    </row>
    <row r="19" spans="1:49" x14ac:dyDescent="0.35">
      <c r="B19">
        <v>20000</v>
      </c>
      <c r="H19" s="8">
        <v>43757</v>
      </c>
      <c r="I19" s="9">
        <v>10000</v>
      </c>
      <c r="O19" s="8">
        <v>43711</v>
      </c>
      <c r="P19" s="12">
        <v>4000</v>
      </c>
      <c r="U19" s="8">
        <v>43685</v>
      </c>
      <c r="V19" s="11">
        <v>10000</v>
      </c>
      <c r="AG19" s="8">
        <v>43648</v>
      </c>
      <c r="AH19" s="12">
        <v>10000</v>
      </c>
      <c r="AM19" s="2">
        <v>43618</v>
      </c>
      <c r="AN19">
        <v>10000</v>
      </c>
      <c r="AU19" s="8">
        <v>43577</v>
      </c>
      <c r="AV19" s="9">
        <v>9000</v>
      </c>
    </row>
    <row r="20" spans="1:49" x14ac:dyDescent="0.35">
      <c r="B20">
        <v>54000</v>
      </c>
      <c r="H20" s="8">
        <v>43757</v>
      </c>
      <c r="I20" s="9">
        <v>5000</v>
      </c>
      <c r="O20" s="8">
        <v>43715</v>
      </c>
      <c r="P20" s="12">
        <v>65000</v>
      </c>
      <c r="U20" s="8">
        <v>43685</v>
      </c>
      <c r="V20" s="11">
        <v>10000</v>
      </c>
      <c r="AG20" s="8">
        <v>43648</v>
      </c>
      <c r="AH20" s="12">
        <v>10000</v>
      </c>
      <c r="AM20" s="2">
        <v>43619</v>
      </c>
      <c r="AN20">
        <v>10000</v>
      </c>
      <c r="AU20" s="8">
        <v>43584</v>
      </c>
      <c r="AV20" s="9">
        <v>10000</v>
      </c>
    </row>
    <row r="21" spans="1:49" x14ac:dyDescent="0.35">
      <c r="B21">
        <v>20000</v>
      </c>
      <c r="H21" s="8">
        <v>43764</v>
      </c>
      <c r="I21" s="9">
        <v>5000</v>
      </c>
      <c r="O21" s="8">
        <v>43715</v>
      </c>
      <c r="P21" s="19">
        <v>-65000</v>
      </c>
      <c r="Q21" t="s">
        <v>134</v>
      </c>
      <c r="U21" s="8">
        <v>43685</v>
      </c>
      <c r="V21" s="11">
        <v>10000</v>
      </c>
      <c r="AG21" s="8">
        <v>43648</v>
      </c>
      <c r="AH21" s="12">
        <v>10000</v>
      </c>
      <c r="AM21" s="2">
        <v>43619</v>
      </c>
      <c r="AN21">
        <v>10000</v>
      </c>
      <c r="AU21" s="8">
        <v>43584</v>
      </c>
      <c r="AV21" s="9">
        <v>10000</v>
      </c>
    </row>
    <row r="22" spans="1:49" x14ac:dyDescent="0.35">
      <c r="B22">
        <v>92500</v>
      </c>
      <c r="H22" s="8">
        <v>43754</v>
      </c>
      <c r="I22" s="9">
        <v>-11900</v>
      </c>
      <c r="J22" t="s">
        <v>133</v>
      </c>
      <c r="O22" s="8">
        <v>43715</v>
      </c>
      <c r="P22" s="19">
        <v>-15000</v>
      </c>
      <c r="Q22" t="s">
        <v>245</v>
      </c>
      <c r="U22" s="8">
        <v>43685</v>
      </c>
      <c r="V22" s="11">
        <v>10000</v>
      </c>
      <c r="AG22" s="8">
        <v>43648</v>
      </c>
      <c r="AH22" s="12">
        <v>10000</v>
      </c>
      <c r="AM22" s="2">
        <v>43619</v>
      </c>
      <c r="AN22">
        <v>10000</v>
      </c>
      <c r="AU22" s="8">
        <v>43584</v>
      </c>
      <c r="AV22" s="9">
        <v>10000</v>
      </c>
    </row>
    <row r="23" spans="1:49" x14ac:dyDescent="0.35">
      <c r="B23">
        <v>18000</v>
      </c>
      <c r="H23" s="8">
        <v>43756</v>
      </c>
      <c r="I23" s="9">
        <v>-15000</v>
      </c>
      <c r="J23" t="s">
        <v>251</v>
      </c>
      <c r="O23" s="8">
        <v>43715</v>
      </c>
      <c r="P23" s="12">
        <v>10000</v>
      </c>
      <c r="U23" s="8">
        <v>43685</v>
      </c>
      <c r="V23" s="11">
        <v>10000</v>
      </c>
      <c r="AG23" s="8">
        <v>43648</v>
      </c>
      <c r="AH23" s="12">
        <v>10000</v>
      </c>
      <c r="AM23" s="2">
        <v>43619</v>
      </c>
      <c r="AN23">
        <v>10000</v>
      </c>
      <c r="AU23" s="8">
        <v>43584</v>
      </c>
      <c r="AV23" s="9">
        <v>10000</v>
      </c>
    </row>
    <row r="24" spans="1:49" x14ac:dyDescent="0.35">
      <c r="B24">
        <v>83000</v>
      </c>
      <c r="H24" s="8">
        <v>43757</v>
      </c>
      <c r="I24" s="9">
        <v>-25000</v>
      </c>
      <c r="J24" t="s">
        <v>133</v>
      </c>
      <c r="O24" s="8">
        <v>43715</v>
      </c>
      <c r="P24" s="12">
        <v>10000</v>
      </c>
      <c r="U24" s="8">
        <v>43685</v>
      </c>
      <c r="V24" s="11">
        <v>10000</v>
      </c>
      <c r="AG24" s="8">
        <v>43627</v>
      </c>
      <c r="AH24" s="19">
        <v>-100000</v>
      </c>
      <c r="AI24" t="s">
        <v>132</v>
      </c>
      <c r="AM24" s="2">
        <v>43619</v>
      </c>
      <c r="AN24">
        <v>10000</v>
      </c>
      <c r="AU24" s="8">
        <v>43584</v>
      </c>
      <c r="AV24" s="9">
        <v>6000</v>
      </c>
    </row>
    <row r="25" spans="1:49" x14ac:dyDescent="0.35">
      <c r="A25" t="s">
        <v>167</v>
      </c>
      <c r="B25">
        <v>115000</v>
      </c>
      <c r="I25" s="20">
        <f>SUM(I2:I24)</f>
        <v>153100</v>
      </c>
      <c r="O25" s="8">
        <v>43715</v>
      </c>
      <c r="P25" s="12">
        <v>10000</v>
      </c>
      <c r="U25" s="8">
        <v>43686</v>
      </c>
      <c r="V25" s="11">
        <v>10000</v>
      </c>
      <c r="AG25" s="2">
        <v>43643</v>
      </c>
      <c r="AH25" s="19">
        <v>-50000</v>
      </c>
      <c r="AI25" t="s">
        <v>133</v>
      </c>
      <c r="AM25" s="2">
        <v>43619</v>
      </c>
      <c r="AN25">
        <v>10000</v>
      </c>
      <c r="AV25" s="5">
        <f>SUM(AV2:AV24)</f>
        <v>299617</v>
      </c>
      <c r="AW25" t="e">
        <f>AV25-#REF!</f>
        <v>#REF!</v>
      </c>
    </row>
    <row r="26" spans="1:49" x14ac:dyDescent="0.35">
      <c r="B26" s="3">
        <f ca="1">SUM(B2:B26)</f>
        <v>1522081</v>
      </c>
      <c r="C26" s="3">
        <f>SUM(C2:C12)</f>
        <v>1317983</v>
      </c>
      <c r="E26" s="6">
        <v>233098</v>
      </c>
      <c r="O26" s="8">
        <v>43715</v>
      </c>
      <c r="P26" s="12">
        <v>10000</v>
      </c>
      <c r="U26" s="8">
        <v>43686</v>
      </c>
      <c r="V26" s="11">
        <v>10000</v>
      </c>
      <c r="AG26" s="8">
        <v>43648</v>
      </c>
      <c r="AH26" s="19">
        <v>-10000</v>
      </c>
      <c r="AI26" t="s">
        <v>134</v>
      </c>
      <c r="AM26" s="2">
        <v>43619</v>
      </c>
      <c r="AN26">
        <v>10000</v>
      </c>
    </row>
    <row r="27" spans="1:49" x14ac:dyDescent="0.35">
      <c r="O27" s="8">
        <v>43715</v>
      </c>
      <c r="P27" s="12">
        <v>10000</v>
      </c>
      <c r="U27" s="8">
        <v>43686</v>
      </c>
      <c r="V27" s="11">
        <v>10000</v>
      </c>
      <c r="AH27" s="19">
        <v>-230000</v>
      </c>
      <c r="AI27" t="s">
        <v>135</v>
      </c>
      <c r="AJ27" s="16">
        <v>43631</v>
      </c>
      <c r="AK27" s="1">
        <v>-90000</v>
      </c>
    </row>
    <row r="28" spans="1:49" x14ac:dyDescent="0.35">
      <c r="O28" s="8">
        <v>43715</v>
      </c>
      <c r="P28" s="12">
        <v>10000</v>
      </c>
      <c r="U28" s="8">
        <v>43688</v>
      </c>
      <c r="V28" s="11">
        <v>10000</v>
      </c>
      <c r="AH28" s="20">
        <f>SUM(AH2:AH27)</f>
        <v>0</v>
      </c>
      <c r="AK28" s="5">
        <f>SUM(AK2:AK27)</f>
        <v>76000</v>
      </c>
    </row>
    <row r="29" spans="1:49" x14ac:dyDescent="0.35">
      <c r="O29" s="8">
        <v>43715</v>
      </c>
      <c r="P29" s="12">
        <v>10000</v>
      </c>
      <c r="U29" s="8">
        <v>43688</v>
      </c>
      <c r="V29" s="11">
        <v>10000</v>
      </c>
      <c r="AE29" s="10"/>
    </row>
    <row r="30" spans="1:49" x14ac:dyDescent="0.35">
      <c r="O30" s="8">
        <v>43715</v>
      </c>
      <c r="P30" s="12">
        <v>10000</v>
      </c>
      <c r="U30" s="8">
        <v>43688</v>
      </c>
      <c r="V30" s="11">
        <v>10000</v>
      </c>
    </row>
    <row r="31" spans="1:49" x14ac:dyDescent="0.35">
      <c r="P31" s="11">
        <f>SUM(P2:P30)</f>
        <v>180865.85</v>
      </c>
      <c r="U31" s="8">
        <v>43688</v>
      </c>
      <c r="V31" s="11">
        <v>10000</v>
      </c>
    </row>
    <row r="32" spans="1:49" x14ac:dyDescent="0.35">
      <c r="O32" t="s">
        <v>246</v>
      </c>
      <c r="P32" s="12">
        <v>320000</v>
      </c>
      <c r="U32" s="8">
        <v>43688</v>
      </c>
      <c r="V32" s="11">
        <v>10000</v>
      </c>
    </row>
    <row r="33" spans="15:22" x14ac:dyDescent="0.35">
      <c r="O33" t="s">
        <v>247</v>
      </c>
      <c r="P33" s="26">
        <f>P31-P32</f>
        <v>-139134.15</v>
      </c>
      <c r="U33" s="2">
        <v>43704</v>
      </c>
      <c r="V33" s="11">
        <v>-60000</v>
      </c>
    </row>
    <row r="34" spans="15:22" x14ac:dyDescent="0.35">
      <c r="V34" s="12">
        <f>SUM(V2:V33)</f>
        <v>352000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opLeftCell="A7" workbookViewId="0">
      <selection activeCell="F48" sqref="F48"/>
    </sheetView>
  </sheetViews>
  <sheetFormatPr defaultRowHeight="14.5" x14ac:dyDescent="0.35"/>
  <cols>
    <col min="1" max="1" width="11.81640625" customWidth="1"/>
    <col min="2" max="2" width="9" bestFit="1" customWidth="1"/>
    <col min="3" max="3" width="13.54296875" bestFit="1" customWidth="1"/>
    <col min="6" max="6" width="13.453125" bestFit="1" customWidth="1"/>
    <col min="9" max="9" width="11.26953125" bestFit="1" customWidth="1"/>
  </cols>
  <sheetData>
    <row r="1" spans="1:15" x14ac:dyDescent="0.35">
      <c r="A1" s="3" t="s">
        <v>0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21</v>
      </c>
      <c r="I1" s="3" t="s">
        <v>30</v>
      </c>
    </row>
    <row r="2" spans="1:15" x14ac:dyDescent="0.35">
      <c r="A2" s="2">
        <v>43552</v>
      </c>
      <c r="B2" s="2">
        <v>43590</v>
      </c>
      <c r="C2" t="s">
        <v>29</v>
      </c>
      <c r="D2" s="3">
        <v>33996</v>
      </c>
      <c r="G2">
        <v>63000</v>
      </c>
      <c r="H2">
        <v>0</v>
      </c>
      <c r="I2" t="s">
        <v>31</v>
      </c>
      <c r="M2" s="10" t="s">
        <v>47</v>
      </c>
      <c r="N2" s="10">
        <v>9400</v>
      </c>
    </row>
    <row r="3" spans="1:15" x14ac:dyDescent="0.35">
      <c r="A3" s="2">
        <v>43552</v>
      </c>
      <c r="B3" s="2">
        <v>43590</v>
      </c>
      <c r="C3" t="s">
        <v>29</v>
      </c>
      <c r="D3" s="3">
        <v>28996</v>
      </c>
      <c r="H3">
        <v>0</v>
      </c>
      <c r="I3" t="s">
        <v>31</v>
      </c>
      <c r="M3" s="10"/>
      <c r="N3" s="10">
        <v>29953</v>
      </c>
    </row>
    <row r="4" spans="1:15" x14ac:dyDescent="0.35">
      <c r="A4" s="2">
        <v>43552</v>
      </c>
      <c r="B4" s="2">
        <v>43590</v>
      </c>
      <c r="C4" t="s">
        <v>32</v>
      </c>
      <c r="D4" s="3">
        <v>32000</v>
      </c>
      <c r="H4">
        <v>0</v>
      </c>
      <c r="M4" s="10"/>
      <c r="N4" s="10">
        <v>13000</v>
      </c>
    </row>
    <row r="5" spans="1:15" x14ac:dyDescent="0.35">
      <c r="A5" s="2">
        <v>43552</v>
      </c>
      <c r="B5" s="2">
        <v>43570</v>
      </c>
      <c r="C5" t="s">
        <v>33</v>
      </c>
      <c r="D5" s="3">
        <v>12000</v>
      </c>
      <c r="G5">
        <v>77992</v>
      </c>
      <c r="H5">
        <v>0</v>
      </c>
      <c r="M5" s="10"/>
      <c r="N5" s="10">
        <v>-5000</v>
      </c>
    </row>
    <row r="6" spans="1:15" x14ac:dyDescent="0.35">
      <c r="A6" s="2">
        <v>43561</v>
      </c>
      <c r="B6" s="2">
        <v>43600</v>
      </c>
      <c r="C6" t="s">
        <v>33</v>
      </c>
      <c r="D6" s="3">
        <v>24000</v>
      </c>
      <c r="H6">
        <v>0</v>
      </c>
      <c r="M6" s="10"/>
      <c r="N6" s="3">
        <v>47353</v>
      </c>
    </row>
    <row r="7" spans="1:15" x14ac:dyDescent="0.35">
      <c r="B7" s="2">
        <v>43600</v>
      </c>
      <c r="C7" t="s">
        <v>33</v>
      </c>
      <c r="D7" s="3">
        <v>20000</v>
      </c>
      <c r="H7">
        <v>0</v>
      </c>
      <c r="M7" s="10" t="s">
        <v>32</v>
      </c>
      <c r="N7" s="10">
        <v>58000</v>
      </c>
      <c r="O7" t="s">
        <v>68</v>
      </c>
    </row>
    <row r="8" spans="1:15" x14ac:dyDescent="0.35">
      <c r="B8" s="2">
        <v>43600</v>
      </c>
      <c r="C8" t="s">
        <v>33</v>
      </c>
      <c r="D8" s="3">
        <v>22000</v>
      </c>
      <c r="H8">
        <v>0</v>
      </c>
      <c r="M8" s="10"/>
      <c r="N8" s="10">
        <v>21000</v>
      </c>
      <c r="O8" t="s">
        <v>69</v>
      </c>
    </row>
    <row r="9" spans="1:15" x14ac:dyDescent="0.35">
      <c r="C9" t="s">
        <v>60</v>
      </c>
      <c r="D9" s="3">
        <v>104986</v>
      </c>
      <c r="G9">
        <v>16489</v>
      </c>
      <c r="H9">
        <v>0</v>
      </c>
      <c r="M9" s="10"/>
      <c r="N9" s="10">
        <v>16000</v>
      </c>
      <c r="O9" t="s">
        <v>70</v>
      </c>
    </row>
    <row r="10" spans="1:15" x14ac:dyDescent="0.35">
      <c r="D10" s="3">
        <v>111983</v>
      </c>
      <c r="H10" s="10">
        <v>0</v>
      </c>
      <c r="M10" s="10"/>
      <c r="N10" s="3">
        <f>SUM(N7:N9)</f>
        <v>95000</v>
      </c>
    </row>
    <row r="11" spans="1:15" x14ac:dyDescent="0.35">
      <c r="C11" t="s">
        <v>55</v>
      </c>
      <c r="D11" s="3">
        <v>24500</v>
      </c>
      <c r="H11">
        <v>0</v>
      </c>
      <c r="M11" s="10"/>
      <c r="N11" s="10"/>
    </row>
    <row r="12" spans="1:15" x14ac:dyDescent="0.35">
      <c r="A12" s="18">
        <v>43592</v>
      </c>
      <c r="C12" t="s">
        <v>44</v>
      </c>
      <c r="D12" s="3">
        <v>11998</v>
      </c>
      <c r="H12">
        <v>0</v>
      </c>
      <c r="M12" s="10"/>
      <c r="N12" s="10"/>
    </row>
    <row r="13" spans="1:15" x14ac:dyDescent="0.35">
      <c r="A13" s="2">
        <v>43606</v>
      </c>
      <c r="C13" t="s">
        <v>44</v>
      </c>
      <c r="D13" s="3">
        <v>14498</v>
      </c>
      <c r="H13">
        <v>0</v>
      </c>
    </row>
    <row r="14" spans="1:15" x14ac:dyDescent="0.35">
      <c r="A14" s="2">
        <v>43604</v>
      </c>
      <c r="C14" t="s">
        <v>47</v>
      </c>
      <c r="D14" s="3">
        <v>12598</v>
      </c>
      <c r="H14">
        <v>6699</v>
      </c>
    </row>
    <row r="15" spans="1:15" x14ac:dyDescent="0.35">
      <c r="A15" s="2">
        <v>43617</v>
      </c>
      <c r="B15" s="2">
        <v>43661</v>
      </c>
      <c r="C15" t="s">
        <v>33</v>
      </c>
      <c r="D15" s="3">
        <v>32995</v>
      </c>
      <c r="H15">
        <v>10799</v>
      </c>
    </row>
    <row r="16" spans="1:15" x14ac:dyDescent="0.35">
      <c r="A16" t="s">
        <v>149</v>
      </c>
      <c r="B16" s="2">
        <v>43667</v>
      </c>
      <c r="C16" t="s">
        <v>44</v>
      </c>
      <c r="D16" s="3">
        <v>36000</v>
      </c>
      <c r="H16">
        <v>0</v>
      </c>
    </row>
    <row r="17" spans="1:19" x14ac:dyDescent="0.35">
      <c r="A17" s="2">
        <v>43633</v>
      </c>
      <c r="B17" s="2">
        <v>43667</v>
      </c>
      <c r="C17" t="s">
        <v>44</v>
      </c>
      <c r="D17" s="3">
        <v>17000</v>
      </c>
      <c r="H17">
        <v>0</v>
      </c>
    </row>
    <row r="18" spans="1:19" x14ac:dyDescent="0.35">
      <c r="C18" t="s">
        <v>57</v>
      </c>
      <c r="D18">
        <v>16498</v>
      </c>
      <c r="H18">
        <v>36000</v>
      </c>
    </row>
    <row r="19" spans="1:19" x14ac:dyDescent="0.35">
      <c r="B19" s="2">
        <v>43692</v>
      </c>
      <c r="C19" t="s">
        <v>127</v>
      </c>
      <c r="D19">
        <v>147000</v>
      </c>
      <c r="F19">
        <v>140000</v>
      </c>
      <c r="H19">
        <v>147000</v>
      </c>
      <c r="M19">
        <v>51243</v>
      </c>
    </row>
    <row r="20" spans="1:19" x14ac:dyDescent="0.35">
      <c r="C20" t="s">
        <v>33</v>
      </c>
      <c r="D20">
        <v>6699</v>
      </c>
      <c r="H20">
        <v>17000</v>
      </c>
      <c r="M20">
        <v>18248</v>
      </c>
    </row>
    <row r="21" spans="1:19" x14ac:dyDescent="0.35">
      <c r="A21" s="2">
        <v>43603</v>
      </c>
      <c r="C21" t="s">
        <v>33</v>
      </c>
      <c r="D21">
        <v>10799</v>
      </c>
      <c r="H21">
        <v>40500</v>
      </c>
      <c r="M21">
        <v>17247</v>
      </c>
      <c r="P21" s="2">
        <v>43649</v>
      </c>
      <c r="Q21" s="2">
        <v>43682</v>
      </c>
      <c r="R21" t="s">
        <v>29</v>
      </c>
      <c r="S21">
        <v>70000</v>
      </c>
    </row>
    <row r="22" spans="1:19" x14ac:dyDescent="0.35">
      <c r="A22" s="2">
        <v>43655</v>
      </c>
      <c r="B22" s="2">
        <v>43682</v>
      </c>
      <c r="C22" t="s">
        <v>148</v>
      </c>
      <c r="D22">
        <v>36436</v>
      </c>
      <c r="F22">
        <v>40000</v>
      </c>
      <c r="H22">
        <v>16498</v>
      </c>
      <c r="M22">
        <v>42000</v>
      </c>
      <c r="P22" s="2">
        <v>43649</v>
      </c>
      <c r="Q22" s="2">
        <v>43682</v>
      </c>
      <c r="R22" t="s">
        <v>29</v>
      </c>
      <c r="S22">
        <v>-5500</v>
      </c>
    </row>
    <row r="23" spans="1:19" x14ac:dyDescent="0.35">
      <c r="A23" s="2">
        <v>43662</v>
      </c>
      <c r="C23" t="s">
        <v>150</v>
      </c>
      <c r="D23">
        <v>18248</v>
      </c>
      <c r="H23">
        <v>64500</v>
      </c>
      <c r="M23">
        <f>SUM(M19:M22)</f>
        <v>128738</v>
      </c>
      <c r="P23" s="2">
        <v>43649</v>
      </c>
      <c r="Q23" s="2">
        <v>43682</v>
      </c>
      <c r="R23" t="s">
        <v>29</v>
      </c>
      <c r="S23">
        <v>500</v>
      </c>
    </row>
    <row r="24" spans="1:19" x14ac:dyDescent="0.35">
      <c r="A24" s="2">
        <v>43662</v>
      </c>
      <c r="B24" s="2">
        <v>43706</v>
      </c>
      <c r="C24" t="s">
        <v>55</v>
      </c>
      <c r="D24">
        <v>17247</v>
      </c>
      <c r="H24">
        <v>20000</v>
      </c>
      <c r="M24">
        <v>294464</v>
      </c>
      <c r="P24" s="2">
        <v>43670</v>
      </c>
      <c r="Q24" s="2">
        <v>43713</v>
      </c>
      <c r="R24" t="s">
        <v>29</v>
      </c>
      <c r="S24">
        <v>20000</v>
      </c>
    </row>
    <row r="25" spans="1:19" x14ac:dyDescent="0.35">
      <c r="A25" s="2">
        <v>43656</v>
      </c>
      <c r="B25" s="2">
        <v>43706</v>
      </c>
      <c r="C25" t="s">
        <v>55</v>
      </c>
      <c r="D25">
        <v>37671</v>
      </c>
      <c r="H25">
        <v>36436</v>
      </c>
      <c r="M25">
        <f>SUM(M23:M24)</f>
        <v>423202</v>
      </c>
      <c r="P25" s="2">
        <v>43670</v>
      </c>
      <c r="Q25" s="2">
        <v>43713</v>
      </c>
      <c r="R25" t="s">
        <v>29</v>
      </c>
      <c r="S25">
        <v>23000</v>
      </c>
    </row>
    <row r="26" spans="1:19" x14ac:dyDescent="0.35">
      <c r="B26" s="2">
        <v>43680</v>
      </c>
      <c r="C26" t="s">
        <v>32</v>
      </c>
      <c r="D26">
        <v>40500</v>
      </c>
      <c r="F26">
        <v>40500</v>
      </c>
      <c r="H26">
        <v>37671</v>
      </c>
      <c r="P26" s="2">
        <v>43670</v>
      </c>
      <c r="Q26" s="2">
        <v>43713</v>
      </c>
      <c r="R26" t="s">
        <v>29</v>
      </c>
      <c r="S26">
        <v>6000</v>
      </c>
    </row>
    <row r="27" spans="1:19" x14ac:dyDescent="0.35">
      <c r="A27" s="2">
        <v>43649</v>
      </c>
      <c r="B27" s="2">
        <v>43680</v>
      </c>
      <c r="C27" t="s">
        <v>32</v>
      </c>
      <c r="D27">
        <v>20000</v>
      </c>
      <c r="F27">
        <v>20000</v>
      </c>
      <c r="H27">
        <v>51243</v>
      </c>
      <c r="P27" s="2">
        <v>43671</v>
      </c>
      <c r="Q27" s="2">
        <v>43713</v>
      </c>
      <c r="R27" t="s">
        <v>29</v>
      </c>
      <c r="S27">
        <v>8550</v>
      </c>
    </row>
    <row r="28" spans="1:19" x14ac:dyDescent="0.35">
      <c r="A28" s="2">
        <v>43661</v>
      </c>
      <c r="B28" s="2">
        <v>43713</v>
      </c>
      <c r="C28" t="s">
        <v>32</v>
      </c>
      <c r="D28">
        <v>51243</v>
      </c>
      <c r="H28">
        <v>18248</v>
      </c>
      <c r="P28" s="2">
        <v>43671</v>
      </c>
      <c r="Q28" s="2">
        <v>43713</v>
      </c>
      <c r="R28" t="s">
        <v>29</v>
      </c>
      <c r="S28">
        <v>8550</v>
      </c>
    </row>
    <row r="29" spans="1:19" x14ac:dyDescent="0.35">
      <c r="A29" s="2">
        <v>43649</v>
      </c>
      <c r="B29" s="2">
        <v>43682</v>
      </c>
      <c r="C29" t="s">
        <v>29</v>
      </c>
      <c r="D29">
        <v>70000</v>
      </c>
      <c r="F29">
        <v>70500</v>
      </c>
      <c r="H29">
        <v>17247</v>
      </c>
    </row>
    <row r="30" spans="1:19" x14ac:dyDescent="0.35">
      <c r="A30" s="2">
        <v>43671</v>
      </c>
      <c r="B30" s="2">
        <v>43682</v>
      </c>
      <c r="C30" t="s">
        <v>29</v>
      </c>
      <c r="D30">
        <v>23000</v>
      </c>
      <c r="F30">
        <v>8000</v>
      </c>
    </row>
    <row r="31" spans="1:19" x14ac:dyDescent="0.35">
      <c r="A31" s="2">
        <v>43649</v>
      </c>
      <c r="B31" s="2">
        <v>43682</v>
      </c>
      <c r="C31" t="s">
        <v>29</v>
      </c>
      <c r="D31">
        <v>0</v>
      </c>
      <c r="F31">
        <v>5500</v>
      </c>
    </row>
    <row r="32" spans="1:19" x14ac:dyDescent="0.35">
      <c r="A32" s="2">
        <v>43649</v>
      </c>
      <c r="B32" s="2">
        <v>43682</v>
      </c>
      <c r="C32" t="s">
        <v>29</v>
      </c>
      <c r="D32">
        <v>500</v>
      </c>
    </row>
    <row r="33" spans="1:8" x14ac:dyDescent="0.35">
      <c r="A33" s="2">
        <v>43671</v>
      </c>
      <c r="B33" s="2">
        <v>43713</v>
      </c>
      <c r="C33" t="s">
        <v>29</v>
      </c>
      <c r="D33">
        <v>20000</v>
      </c>
    </row>
    <row r="34" spans="1:8" x14ac:dyDescent="0.35">
      <c r="A34" s="2">
        <v>43671</v>
      </c>
      <c r="B34" s="2">
        <v>43713</v>
      </c>
      <c r="C34" t="s">
        <v>29</v>
      </c>
      <c r="D34">
        <v>6000</v>
      </c>
      <c r="H34" s="3">
        <f>SUM(H2:H29)</f>
        <v>519841</v>
      </c>
    </row>
    <row r="35" spans="1:8" x14ac:dyDescent="0.35">
      <c r="A35" s="2">
        <v>43671</v>
      </c>
      <c r="B35" s="2">
        <v>43713</v>
      </c>
      <c r="C35" t="s">
        <v>29</v>
      </c>
      <c r="D35">
        <v>8550</v>
      </c>
    </row>
    <row r="36" spans="1:8" x14ac:dyDescent="0.35">
      <c r="A36" s="2">
        <v>43671</v>
      </c>
      <c r="B36" s="2">
        <v>43713</v>
      </c>
      <c r="C36" t="s">
        <v>29</v>
      </c>
      <c r="D36">
        <v>8550</v>
      </c>
    </row>
    <row r="37" spans="1:8" x14ac:dyDescent="0.35">
      <c r="C37" t="s">
        <v>29</v>
      </c>
      <c r="D37">
        <v>20248</v>
      </c>
    </row>
    <row r="38" spans="1:8" x14ac:dyDescent="0.35">
      <c r="C38" t="s">
        <v>29</v>
      </c>
      <c r="D38">
        <v>8999</v>
      </c>
    </row>
    <row r="39" spans="1:8" x14ac:dyDescent="0.35">
      <c r="C39" t="s">
        <v>29</v>
      </c>
      <c r="D39">
        <v>11249</v>
      </c>
    </row>
    <row r="41" spans="1:8" x14ac:dyDescent="0.35">
      <c r="C41" t="s">
        <v>162</v>
      </c>
      <c r="D41">
        <v>22496</v>
      </c>
      <c r="E41">
        <v>3</v>
      </c>
    </row>
    <row r="42" spans="1:8" x14ac:dyDescent="0.35">
      <c r="C42" t="s">
        <v>163</v>
      </c>
      <c r="D42">
        <v>14000</v>
      </c>
      <c r="E42">
        <v>2</v>
      </c>
    </row>
    <row r="43" spans="1:8" x14ac:dyDescent="0.35">
      <c r="C43" t="s">
        <v>164</v>
      </c>
      <c r="D43">
        <v>16000</v>
      </c>
      <c r="E43">
        <v>2</v>
      </c>
    </row>
    <row r="44" spans="1:8" x14ac:dyDescent="0.35">
      <c r="C44" t="s">
        <v>32</v>
      </c>
      <c r="D44">
        <v>32000</v>
      </c>
      <c r="E44">
        <v>4</v>
      </c>
    </row>
    <row r="45" spans="1:8" x14ac:dyDescent="0.35">
      <c r="C45" t="s">
        <v>55</v>
      </c>
      <c r="D45">
        <v>25000</v>
      </c>
      <c r="E45">
        <v>3</v>
      </c>
    </row>
    <row r="46" spans="1:8" x14ac:dyDescent="0.35">
      <c r="D46">
        <f>SUM(D18:D45)</f>
        <v>688933</v>
      </c>
      <c r="F46">
        <f>SUM(F19:F31)</f>
        <v>324500</v>
      </c>
      <c r="H46" s="5">
        <f>D46-F46</f>
        <v>364433</v>
      </c>
    </row>
    <row r="48" spans="1:8" x14ac:dyDescent="0.35">
      <c r="A48" t="s">
        <v>34</v>
      </c>
      <c r="B48">
        <f>SUM(H1:H17)</f>
        <v>17498</v>
      </c>
    </row>
    <row r="49" spans="1:2" x14ac:dyDescent="0.35">
      <c r="A49" t="s">
        <v>35</v>
      </c>
      <c r="B49">
        <v>150064</v>
      </c>
    </row>
    <row r="50" spans="1:2" x14ac:dyDescent="0.35">
      <c r="A50" t="s">
        <v>36</v>
      </c>
      <c r="B50" s="3">
        <f>B49-B48</f>
        <v>132566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E21" sqref="E21"/>
    </sheetView>
  </sheetViews>
  <sheetFormatPr defaultRowHeight="14.5" x14ac:dyDescent="0.35"/>
  <cols>
    <col min="1" max="1" width="3.81640625" bestFit="1" customWidth="1"/>
    <col min="2" max="2" width="15.81640625" customWidth="1"/>
    <col min="3" max="3" width="15.26953125" bestFit="1" customWidth="1"/>
    <col min="4" max="4" width="15.54296875" customWidth="1"/>
    <col min="5" max="5" width="15.1796875" bestFit="1" customWidth="1"/>
    <col min="11" max="11" width="17.7265625" customWidth="1"/>
    <col min="12" max="12" width="13.81640625" customWidth="1"/>
  </cols>
  <sheetData>
    <row r="1" spans="1:12" x14ac:dyDescent="0.35">
      <c r="A1" t="s">
        <v>46</v>
      </c>
      <c r="B1" t="s">
        <v>38</v>
      </c>
      <c r="C1" t="s">
        <v>41</v>
      </c>
      <c r="D1" t="s">
        <v>42</v>
      </c>
      <c r="E1" t="s">
        <v>39</v>
      </c>
      <c r="F1" t="s">
        <v>40</v>
      </c>
      <c r="G1" t="s">
        <v>43</v>
      </c>
      <c r="H1" t="s">
        <v>25</v>
      </c>
      <c r="I1" t="s">
        <v>54</v>
      </c>
    </row>
    <row r="2" spans="1:12" x14ac:dyDescent="0.35">
      <c r="A2">
        <v>1</v>
      </c>
      <c r="B2" t="s">
        <v>44</v>
      </c>
      <c r="C2" t="s">
        <v>45</v>
      </c>
      <c r="D2">
        <v>7004104922</v>
      </c>
      <c r="E2" t="s">
        <v>5</v>
      </c>
      <c r="G2" t="s">
        <v>47</v>
      </c>
      <c r="H2" s="3">
        <v>5499</v>
      </c>
      <c r="I2">
        <v>500</v>
      </c>
    </row>
    <row r="3" spans="1:12" x14ac:dyDescent="0.35">
      <c r="A3">
        <v>2</v>
      </c>
      <c r="B3" t="s">
        <v>44</v>
      </c>
      <c r="C3" t="s">
        <v>48</v>
      </c>
      <c r="D3">
        <v>8002559782</v>
      </c>
      <c r="E3" t="s">
        <v>5</v>
      </c>
      <c r="G3" t="s">
        <v>44</v>
      </c>
      <c r="H3" s="3">
        <v>11498</v>
      </c>
      <c r="I3">
        <v>500</v>
      </c>
    </row>
    <row r="4" spans="1:12" x14ac:dyDescent="0.35">
      <c r="E4" t="s">
        <v>5</v>
      </c>
    </row>
    <row r="5" spans="1:12" x14ac:dyDescent="0.35">
      <c r="A5">
        <v>3</v>
      </c>
      <c r="B5" t="s">
        <v>44</v>
      </c>
      <c r="C5" t="s">
        <v>48</v>
      </c>
      <c r="D5">
        <v>8002559782</v>
      </c>
      <c r="E5" t="s">
        <v>17</v>
      </c>
      <c r="G5" t="s">
        <v>44</v>
      </c>
      <c r="H5" s="3">
        <v>16498</v>
      </c>
      <c r="I5">
        <v>1500</v>
      </c>
      <c r="L5" s="2">
        <v>43566</v>
      </c>
    </row>
    <row r="6" spans="1:12" x14ac:dyDescent="0.35">
      <c r="E6" t="s">
        <v>16</v>
      </c>
    </row>
    <row r="7" spans="1:12" x14ac:dyDescent="0.35">
      <c r="A7">
        <v>4</v>
      </c>
      <c r="B7" t="s">
        <v>49</v>
      </c>
      <c r="C7" t="s">
        <v>45</v>
      </c>
      <c r="D7">
        <v>8553752095</v>
      </c>
      <c r="E7" t="s">
        <v>5</v>
      </c>
      <c r="G7" t="s">
        <v>33</v>
      </c>
      <c r="H7" s="3">
        <v>5499</v>
      </c>
      <c r="I7">
        <v>500</v>
      </c>
    </row>
    <row r="8" spans="1:12" x14ac:dyDescent="0.35">
      <c r="A8">
        <v>5</v>
      </c>
      <c r="B8" t="s">
        <v>49</v>
      </c>
      <c r="C8" t="s">
        <v>50</v>
      </c>
      <c r="D8">
        <v>9122200271</v>
      </c>
      <c r="E8" t="s">
        <v>17</v>
      </c>
      <c r="G8" t="s">
        <v>33</v>
      </c>
      <c r="H8" s="3">
        <v>16498</v>
      </c>
      <c r="I8">
        <v>1500</v>
      </c>
    </row>
    <row r="9" spans="1:12" x14ac:dyDescent="0.35">
      <c r="E9" t="s">
        <v>16</v>
      </c>
    </row>
    <row r="10" spans="1:12" x14ac:dyDescent="0.35">
      <c r="A10">
        <v>6</v>
      </c>
      <c r="B10" t="s">
        <v>51</v>
      </c>
      <c r="C10" t="s">
        <v>50</v>
      </c>
      <c r="D10">
        <v>9122200271</v>
      </c>
      <c r="E10" t="s">
        <v>17</v>
      </c>
      <c r="G10" t="s">
        <v>47</v>
      </c>
      <c r="H10" s="3">
        <v>16498</v>
      </c>
      <c r="I10">
        <v>1500</v>
      </c>
    </row>
    <row r="11" spans="1:12" x14ac:dyDescent="0.35">
      <c r="E11" t="s">
        <v>16</v>
      </c>
    </row>
    <row r="12" spans="1:12" x14ac:dyDescent="0.35">
      <c r="A12">
        <v>7</v>
      </c>
      <c r="B12" t="s">
        <v>52</v>
      </c>
      <c r="C12" t="s">
        <v>53</v>
      </c>
      <c r="D12" s="7">
        <v>7903328017</v>
      </c>
      <c r="E12" t="s">
        <v>17</v>
      </c>
      <c r="G12" t="s">
        <v>57</v>
      </c>
      <c r="H12">
        <v>16498</v>
      </c>
      <c r="I12">
        <v>1500</v>
      </c>
    </row>
    <row r="13" spans="1:12" x14ac:dyDescent="0.35">
      <c r="E13" t="s">
        <v>16</v>
      </c>
    </row>
    <row r="14" spans="1:12" x14ac:dyDescent="0.35">
      <c r="A14">
        <v>8</v>
      </c>
      <c r="B14" t="s">
        <v>44</v>
      </c>
      <c r="C14" t="s">
        <v>48</v>
      </c>
      <c r="D14">
        <v>8002559782</v>
      </c>
      <c r="E14" t="s">
        <v>17</v>
      </c>
      <c r="G14" t="s">
        <v>55</v>
      </c>
      <c r="H14" s="3">
        <v>16498</v>
      </c>
      <c r="I14">
        <v>1500</v>
      </c>
      <c r="L14">
        <v>9955493553</v>
      </c>
    </row>
    <row r="15" spans="1:12" x14ac:dyDescent="0.35">
      <c r="E15" t="s">
        <v>56</v>
      </c>
      <c r="H15">
        <f>SUM(H2:H14)</f>
        <v>104986</v>
      </c>
    </row>
    <row r="18" spans="11:12" x14ac:dyDescent="0.35">
      <c r="K18" t="s">
        <v>107</v>
      </c>
      <c r="L18">
        <v>21997</v>
      </c>
    </row>
    <row r="19" spans="11:12" x14ac:dyDescent="0.35">
      <c r="K19" t="s">
        <v>108</v>
      </c>
      <c r="L19">
        <v>16498</v>
      </c>
    </row>
    <row r="20" spans="11:12" x14ac:dyDescent="0.35">
      <c r="K20" t="s">
        <v>109</v>
      </c>
      <c r="L20">
        <v>16498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C3" sqref="C3"/>
    </sheetView>
  </sheetViews>
  <sheetFormatPr defaultRowHeight="14.5" x14ac:dyDescent="0.35"/>
  <cols>
    <col min="3" max="3" width="12.81640625" customWidth="1"/>
    <col min="4" max="4" width="15.26953125" bestFit="1" customWidth="1"/>
    <col min="5" max="5" width="14.453125" customWidth="1"/>
    <col min="6" max="6" width="13.26953125" bestFit="1" customWidth="1"/>
    <col min="8" max="8" width="15.81640625" customWidth="1"/>
    <col min="11" max="11" width="15" bestFit="1" customWidth="1"/>
    <col min="13" max="13" width="16.26953125" bestFit="1" customWidth="1"/>
  </cols>
  <sheetData>
    <row r="1" spans="1:14" x14ac:dyDescent="0.35">
      <c r="A1" t="s">
        <v>46</v>
      </c>
      <c r="B1" t="s">
        <v>0</v>
      </c>
      <c r="C1" t="s">
        <v>38</v>
      </c>
      <c r="D1" t="s">
        <v>41</v>
      </c>
      <c r="E1" t="s">
        <v>42</v>
      </c>
      <c r="F1" t="s">
        <v>39</v>
      </c>
      <c r="G1" t="s">
        <v>40</v>
      </c>
      <c r="H1" t="s">
        <v>43</v>
      </c>
      <c r="I1" t="s">
        <v>25</v>
      </c>
      <c r="J1" t="s">
        <v>54</v>
      </c>
      <c r="K1" t="s">
        <v>62</v>
      </c>
    </row>
    <row r="2" spans="1:14" x14ac:dyDescent="0.35">
      <c r="A2">
        <v>1</v>
      </c>
      <c r="C2" t="s">
        <v>44</v>
      </c>
      <c r="D2" t="s">
        <v>61</v>
      </c>
      <c r="E2">
        <v>8002559782</v>
      </c>
      <c r="F2" t="s">
        <v>5</v>
      </c>
      <c r="H2" t="s">
        <v>93</v>
      </c>
      <c r="I2" s="3">
        <v>11998</v>
      </c>
      <c r="K2" t="s">
        <v>63</v>
      </c>
    </row>
    <row r="3" spans="1:14" x14ac:dyDescent="0.35">
      <c r="F3" t="s">
        <v>5</v>
      </c>
      <c r="M3" s="15">
        <v>43591</v>
      </c>
    </row>
    <row r="4" spans="1:14" x14ac:dyDescent="0.35">
      <c r="A4">
        <v>2</v>
      </c>
      <c r="C4" t="s">
        <v>45</v>
      </c>
      <c r="D4" t="s">
        <v>64</v>
      </c>
      <c r="E4" s="7" t="s">
        <v>65</v>
      </c>
      <c r="F4" t="s">
        <v>6</v>
      </c>
      <c r="H4" t="s">
        <v>102</v>
      </c>
      <c r="I4" s="3">
        <v>15498</v>
      </c>
    </row>
    <row r="5" spans="1:14" x14ac:dyDescent="0.35">
      <c r="F5" t="s">
        <v>6</v>
      </c>
    </row>
    <row r="6" spans="1:14" x14ac:dyDescent="0.35">
      <c r="A6">
        <v>3</v>
      </c>
      <c r="C6" t="s">
        <v>44</v>
      </c>
      <c r="D6" t="s">
        <v>50</v>
      </c>
      <c r="E6">
        <v>9122200271</v>
      </c>
      <c r="F6" t="s">
        <v>91</v>
      </c>
      <c r="H6" t="s">
        <v>94</v>
      </c>
      <c r="I6" s="3">
        <v>26996</v>
      </c>
    </row>
    <row r="7" spans="1:14" x14ac:dyDescent="0.35">
      <c r="F7" t="s">
        <v>92</v>
      </c>
    </row>
    <row r="8" spans="1:14" x14ac:dyDescent="0.35">
      <c r="F8" t="s">
        <v>7</v>
      </c>
    </row>
    <row r="9" spans="1:14" x14ac:dyDescent="0.35">
      <c r="A9">
        <v>4</v>
      </c>
      <c r="C9" t="s">
        <v>49</v>
      </c>
      <c r="D9" t="s">
        <v>61</v>
      </c>
      <c r="E9">
        <v>8002559782</v>
      </c>
      <c r="F9" t="s">
        <v>6</v>
      </c>
      <c r="H9" t="s">
        <v>93</v>
      </c>
      <c r="I9" s="3">
        <v>15498</v>
      </c>
    </row>
    <row r="10" spans="1:14" x14ac:dyDescent="0.35">
      <c r="F10" t="s">
        <v>6</v>
      </c>
    </row>
    <row r="11" spans="1:14" x14ac:dyDescent="0.35">
      <c r="A11">
        <v>5</v>
      </c>
      <c r="B11" s="2">
        <v>43592</v>
      </c>
      <c r="C11" t="s">
        <v>49</v>
      </c>
      <c r="D11" t="s">
        <v>45</v>
      </c>
      <c r="E11">
        <v>8553752095</v>
      </c>
      <c r="F11" t="s">
        <v>5</v>
      </c>
      <c r="G11" t="s">
        <v>95</v>
      </c>
      <c r="H11" t="s">
        <v>44</v>
      </c>
      <c r="I11" s="3">
        <v>11998</v>
      </c>
      <c r="K11" t="s">
        <v>63</v>
      </c>
    </row>
    <row r="12" spans="1:14" x14ac:dyDescent="0.35">
      <c r="F12" t="s">
        <v>5</v>
      </c>
    </row>
    <row r="13" spans="1:14" x14ac:dyDescent="0.35">
      <c r="A13">
        <v>6</v>
      </c>
      <c r="C13" t="s">
        <v>45</v>
      </c>
      <c r="D13" t="s">
        <v>64</v>
      </c>
      <c r="E13" s="7" t="s">
        <v>65</v>
      </c>
      <c r="F13" t="s">
        <v>5</v>
      </c>
      <c r="H13" t="s">
        <v>32</v>
      </c>
      <c r="I13" s="3">
        <v>5999</v>
      </c>
      <c r="K13" t="s">
        <v>63</v>
      </c>
    </row>
    <row r="14" spans="1:14" x14ac:dyDescent="0.35">
      <c r="A14">
        <v>7</v>
      </c>
      <c r="C14" t="s">
        <v>96</v>
      </c>
      <c r="D14" t="s">
        <v>45</v>
      </c>
      <c r="E14">
        <v>8553752095</v>
      </c>
      <c r="F14" t="s">
        <v>5</v>
      </c>
      <c r="H14" t="s">
        <v>32</v>
      </c>
      <c r="I14" s="3">
        <v>11998</v>
      </c>
      <c r="K14" t="s">
        <v>63</v>
      </c>
    </row>
    <row r="15" spans="1:14" x14ac:dyDescent="0.35">
      <c r="F15" t="s">
        <v>5</v>
      </c>
      <c r="I15" s="3"/>
      <c r="M15" t="s">
        <v>107</v>
      </c>
      <c r="N15">
        <v>21997</v>
      </c>
    </row>
    <row r="16" spans="1:14" x14ac:dyDescent="0.35">
      <c r="A16">
        <v>8</v>
      </c>
      <c r="C16" t="s">
        <v>97</v>
      </c>
      <c r="D16" t="s">
        <v>97</v>
      </c>
      <c r="E16" s="7">
        <v>7903304144</v>
      </c>
      <c r="F16" t="s">
        <v>5</v>
      </c>
      <c r="H16" t="s">
        <v>32</v>
      </c>
      <c r="I16" s="3">
        <v>5999</v>
      </c>
      <c r="K16" t="s">
        <v>63</v>
      </c>
      <c r="M16" t="s">
        <v>108</v>
      </c>
      <c r="N16">
        <v>16498</v>
      </c>
    </row>
    <row r="17" spans="1:14" x14ac:dyDescent="0.35">
      <c r="A17">
        <v>9</v>
      </c>
      <c r="C17" t="s">
        <v>98</v>
      </c>
      <c r="D17" t="s">
        <v>99</v>
      </c>
      <c r="E17">
        <v>9599723073</v>
      </c>
      <c r="F17" t="s">
        <v>5</v>
      </c>
      <c r="H17" t="s">
        <v>32</v>
      </c>
      <c r="I17" s="3">
        <v>5999</v>
      </c>
      <c r="K17" t="s">
        <v>63</v>
      </c>
      <c r="M17" t="s">
        <v>109</v>
      </c>
      <c r="N17">
        <v>16498</v>
      </c>
    </row>
    <row r="18" spans="1:14" x14ac:dyDescent="0.35">
      <c r="I18" s="5">
        <f>SUM(I2:I17)</f>
        <v>111983</v>
      </c>
      <c r="M18" t="s">
        <v>110</v>
      </c>
      <c r="N18">
        <v>54492</v>
      </c>
    </row>
    <row r="19" spans="1:14" x14ac:dyDescent="0.35">
      <c r="M19" t="s">
        <v>111</v>
      </c>
      <c r="N19">
        <v>15498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="85" zoomScaleNormal="85" workbookViewId="0">
      <selection activeCell="G18" sqref="G18"/>
    </sheetView>
  </sheetViews>
  <sheetFormatPr defaultRowHeight="14.5" x14ac:dyDescent="0.35"/>
  <cols>
    <col min="3" max="3" width="13.7265625" customWidth="1"/>
    <col min="5" max="5" width="11" bestFit="1" customWidth="1"/>
    <col min="7" max="7" width="9.54296875" bestFit="1" customWidth="1"/>
    <col min="12" max="12" width="17.26953125" bestFit="1" customWidth="1"/>
  </cols>
  <sheetData>
    <row r="1" spans="1:16" x14ac:dyDescent="0.35">
      <c r="A1" t="s">
        <v>46</v>
      </c>
      <c r="B1" t="s">
        <v>0</v>
      </c>
      <c r="C1" t="s">
        <v>38</v>
      </c>
      <c r="D1" t="s">
        <v>41</v>
      </c>
      <c r="E1" t="s">
        <v>42</v>
      </c>
      <c r="F1" t="s">
        <v>39</v>
      </c>
      <c r="G1" t="s">
        <v>40</v>
      </c>
      <c r="H1" t="s">
        <v>43</v>
      </c>
      <c r="I1" t="s">
        <v>25</v>
      </c>
      <c r="J1" t="s">
        <v>54</v>
      </c>
      <c r="K1" t="s">
        <v>62</v>
      </c>
    </row>
    <row r="2" spans="1:16" x14ac:dyDescent="0.35">
      <c r="A2">
        <v>1</v>
      </c>
      <c r="C2">
        <v>8553752095</v>
      </c>
      <c r="D2" t="s">
        <v>32</v>
      </c>
      <c r="E2">
        <v>8553752095</v>
      </c>
      <c r="F2" t="s">
        <v>7</v>
      </c>
      <c r="G2" t="s">
        <v>95</v>
      </c>
      <c r="H2" t="s">
        <v>32</v>
      </c>
      <c r="I2" s="3">
        <v>7499</v>
      </c>
      <c r="J2">
        <f>8999-I2</f>
        <v>1500</v>
      </c>
      <c r="M2" s="3" t="s">
        <v>104</v>
      </c>
    </row>
    <row r="3" spans="1:16" x14ac:dyDescent="0.35">
      <c r="A3">
        <v>2</v>
      </c>
      <c r="C3">
        <v>7903304144</v>
      </c>
      <c r="D3" t="s">
        <v>97</v>
      </c>
      <c r="E3">
        <v>7903304144</v>
      </c>
      <c r="F3" t="s">
        <v>103</v>
      </c>
      <c r="G3" t="s">
        <v>95</v>
      </c>
      <c r="H3" t="s">
        <v>32</v>
      </c>
      <c r="I3" s="3">
        <v>8999</v>
      </c>
      <c r="J3">
        <f>9999-I3</f>
        <v>1000</v>
      </c>
    </row>
    <row r="4" spans="1:16" x14ac:dyDescent="0.35">
      <c r="A4">
        <v>3</v>
      </c>
      <c r="C4">
        <v>7004104922</v>
      </c>
      <c r="D4" t="s">
        <v>32</v>
      </c>
      <c r="E4">
        <v>8553752095</v>
      </c>
      <c r="F4" t="s">
        <v>105</v>
      </c>
      <c r="G4" t="s">
        <v>95</v>
      </c>
      <c r="H4" t="s">
        <v>33</v>
      </c>
      <c r="I4">
        <v>6699</v>
      </c>
      <c r="J4">
        <f>6999-I4</f>
        <v>300</v>
      </c>
    </row>
    <row r="5" spans="1:16" x14ac:dyDescent="0.35">
      <c r="A5">
        <v>4</v>
      </c>
      <c r="B5" t="s">
        <v>124</v>
      </c>
      <c r="C5">
        <v>7004104922</v>
      </c>
      <c r="D5" t="s">
        <v>32</v>
      </c>
      <c r="E5">
        <v>8553752095</v>
      </c>
      <c r="F5" t="s">
        <v>105</v>
      </c>
      <c r="G5" t="s">
        <v>95</v>
      </c>
      <c r="H5" t="s">
        <v>47</v>
      </c>
      <c r="I5" s="3">
        <f>6299*2</f>
        <v>12598</v>
      </c>
      <c r="J5">
        <f>6999*2-I5</f>
        <v>1400</v>
      </c>
    </row>
    <row r="6" spans="1:16" x14ac:dyDescent="0.35">
      <c r="D6" t="s">
        <v>32</v>
      </c>
      <c r="F6" t="s">
        <v>105</v>
      </c>
      <c r="G6" t="s">
        <v>95</v>
      </c>
      <c r="I6">
        <v>0</v>
      </c>
    </row>
    <row r="7" spans="1:16" x14ac:dyDescent="0.35">
      <c r="A7">
        <v>5</v>
      </c>
      <c r="B7" t="s">
        <v>125</v>
      </c>
      <c r="C7">
        <v>8553752095</v>
      </c>
      <c r="D7" t="s">
        <v>48</v>
      </c>
      <c r="E7">
        <v>8553752095</v>
      </c>
      <c r="F7" t="s">
        <v>103</v>
      </c>
      <c r="H7" t="s">
        <v>33</v>
      </c>
      <c r="I7">
        <v>10799</v>
      </c>
      <c r="J7">
        <f>11999-I7</f>
        <v>1200</v>
      </c>
    </row>
    <row r="8" spans="1:16" x14ac:dyDescent="0.35">
      <c r="A8">
        <v>6</v>
      </c>
      <c r="B8" t="s">
        <v>123</v>
      </c>
      <c r="C8" t="s">
        <v>106</v>
      </c>
      <c r="D8" t="s">
        <v>97</v>
      </c>
      <c r="F8" t="s">
        <v>7</v>
      </c>
      <c r="H8" t="s">
        <v>44</v>
      </c>
      <c r="I8" s="3">
        <v>14498</v>
      </c>
    </row>
    <row r="9" spans="1:16" x14ac:dyDescent="0.35">
      <c r="F9" t="s">
        <v>7</v>
      </c>
      <c r="I9" s="3">
        <f>SUM(I2:I8)</f>
        <v>61092</v>
      </c>
    </row>
    <row r="11" spans="1:16" x14ac:dyDescent="0.35">
      <c r="L11" t="s">
        <v>107</v>
      </c>
      <c r="M11">
        <v>21997</v>
      </c>
    </row>
    <row r="12" spans="1:16" x14ac:dyDescent="0.35">
      <c r="L12" t="s">
        <v>108</v>
      </c>
      <c r="M12">
        <v>16498</v>
      </c>
    </row>
    <row r="13" spans="1:16" x14ac:dyDescent="0.35">
      <c r="L13" t="s">
        <v>109</v>
      </c>
      <c r="M13">
        <v>16498</v>
      </c>
    </row>
    <row r="14" spans="1:16" x14ac:dyDescent="0.35">
      <c r="L14" t="s">
        <v>110</v>
      </c>
      <c r="M14">
        <v>54492</v>
      </c>
    </row>
    <row r="15" spans="1:16" x14ac:dyDescent="0.35">
      <c r="L15" t="s">
        <v>111</v>
      </c>
      <c r="M15">
        <v>15498</v>
      </c>
    </row>
    <row r="16" spans="1:16" x14ac:dyDescent="0.35">
      <c r="L16" t="s">
        <v>112</v>
      </c>
      <c r="M16">
        <v>50000</v>
      </c>
      <c r="P16">
        <v>30000</v>
      </c>
    </row>
    <row r="17" spans="12:13" x14ac:dyDescent="0.35">
      <c r="L17" t="s">
        <v>113</v>
      </c>
      <c r="M17">
        <v>80000</v>
      </c>
    </row>
    <row r="18" spans="12:13" x14ac:dyDescent="0.35">
      <c r="L18" t="s">
        <v>114</v>
      </c>
      <c r="M18">
        <v>78166</v>
      </c>
    </row>
    <row r="19" spans="12:13" x14ac:dyDescent="0.35">
      <c r="L19" t="s">
        <v>70</v>
      </c>
      <c r="M19">
        <v>12000</v>
      </c>
    </row>
    <row r="20" spans="12:13" x14ac:dyDescent="0.35">
      <c r="L20" t="s">
        <v>47</v>
      </c>
      <c r="M20">
        <v>25000</v>
      </c>
    </row>
    <row r="21" spans="12:13" x14ac:dyDescent="0.35">
      <c r="M21" s="3">
        <f>SUM(M11:M20)</f>
        <v>370149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5" sqref="D15"/>
    </sheetView>
  </sheetViews>
  <sheetFormatPr defaultRowHeight="14.5" x14ac:dyDescent="0.35"/>
  <cols>
    <col min="2" max="2" width="11" bestFit="1" customWidth="1"/>
    <col min="3" max="3" width="22.81640625" bestFit="1" customWidth="1"/>
    <col min="4" max="4" width="7.81640625" bestFit="1" customWidth="1"/>
    <col min="5" max="5" width="11" bestFit="1" customWidth="1"/>
    <col min="6" max="6" width="15.54296875" bestFit="1" customWidth="1"/>
    <col min="8" max="8" width="13.54296875" bestFit="1" customWidth="1"/>
  </cols>
  <sheetData>
    <row r="1" spans="1:11" x14ac:dyDescent="0.35">
      <c r="A1" t="s">
        <v>46</v>
      </c>
      <c r="B1" t="s">
        <v>0</v>
      </c>
      <c r="C1" t="s">
        <v>38</v>
      </c>
      <c r="D1" t="s">
        <v>41</v>
      </c>
      <c r="E1" t="s">
        <v>42</v>
      </c>
      <c r="F1" t="s">
        <v>39</v>
      </c>
      <c r="G1" t="s">
        <v>40</v>
      </c>
      <c r="H1" t="s">
        <v>43</v>
      </c>
      <c r="I1" t="s">
        <v>25</v>
      </c>
      <c r="J1" t="s">
        <v>54</v>
      </c>
      <c r="K1" t="s">
        <v>62</v>
      </c>
    </row>
    <row r="2" spans="1:11" x14ac:dyDescent="0.35">
      <c r="B2" s="2">
        <v>43617</v>
      </c>
      <c r="C2" s="17" t="s">
        <v>126</v>
      </c>
      <c r="D2" t="s">
        <v>48</v>
      </c>
      <c r="E2">
        <v>8002559782</v>
      </c>
      <c r="F2" t="s">
        <v>13</v>
      </c>
      <c r="H2" t="s">
        <v>127</v>
      </c>
      <c r="I2" s="3">
        <v>32995</v>
      </c>
    </row>
    <row r="3" spans="1:11" x14ac:dyDescent="0.35">
      <c r="F3" t="s">
        <v>13</v>
      </c>
    </row>
    <row r="4" spans="1:11" x14ac:dyDescent="0.35">
      <c r="F4" t="s">
        <v>13</v>
      </c>
    </row>
    <row r="5" spans="1:11" x14ac:dyDescent="0.35">
      <c r="F5" t="s">
        <v>13</v>
      </c>
    </row>
    <row r="6" spans="1:11" x14ac:dyDescent="0.35">
      <c r="F6" t="s">
        <v>121</v>
      </c>
    </row>
    <row r="7" spans="1:11" x14ac:dyDescent="0.35">
      <c r="B7" s="2">
        <v>43633</v>
      </c>
      <c r="C7" t="s">
        <v>44</v>
      </c>
      <c r="D7" t="s">
        <v>48</v>
      </c>
      <c r="E7">
        <v>8002559782</v>
      </c>
      <c r="F7" t="s">
        <v>7</v>
      </c>
      <c r="H7" t="s">
        <v>44</v>
      </c>
      <c r="I7" s="3">
        <v>17000</v>
      </c>
    </row>
    <row r="8" spans="1:11" x14ac:dyDescent="0.35">
      <c r="F8" t="s">
        <v>7</v>
      </c>
    </row>
    <row r="10" spans="1:11" x14ac:dyDescent="0.35">
      <c r="C10" t="s">
        <v>129</v>
      </c>
      <c r="I10">
        <v>56790</v>
      </c>
    </row>
    <row r="11" spans="1:11" x14ac:dyDescent="0.35">
      <c r="I11" s="3">
        <f>SUM(I2:I10)</f>
        <v>106785</v>
      </c>
    </row>
  </sheetData>
  <hyperlinks>
    <hyperlink ref="C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15" sqref="A12:A15"/>
    </sheetView>
  </sheetViews>
  <sheetFormatPr defaultRowHeight="14.5" x14ac:dyDescent="0.35"/>
  <cols>
    <col min="1" max="1" width="27.81640625" bestFit="1" customWidth="1"/>
    <col min="2" max="2" width="7.81640625" bestFit="1" customWidth="1"/>
    <col min="3" max="3" width="6.54296875" bestFit="1" customWidth="1"/>
    <col min="4" max="4" width="14.81640625" bestFit="1" customWidth="1"/>
    <col min="5" max="5" width="30.26953125" bestFit="1" customWidth="1"/>
    <col min="6" max="6" width="11.81640625" bestFit="1" customWidth="1"/>
    <col min="7" max="7" width="11.81640625" customWidth="1"/>
    <col min="8" max="8" width="16" customWidth="1"/>
    <col min="9" max="9" width="15.1796875" customWidth="1"/>
    <col min="10" max="10" width="26.26953125" bestFit="1" customWidth="1"/>
    <col min="12" max="12" width="13.453125" bestFit="1" customWidth="1"/>
  </cols>
  <sheetData>
    <row r="1" spans="1:10" x14ac:dyDescent="0.35">
      <c r="A1" s="3" t="s">
        <v>71</v>
      </c>
      <c r="B1" s="3" t="s">
        <v>25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128</v>
      </c>
      <c r="H1" s="3" t="s">
        <v>137</v>
      </c>
      <c r="I1" s="3" t="s">
        <v>242</v>
      </c>
      <c r="J1" s="3" t="s">
        <v>243</v>
      </c>
    </row>
    <row r="2" spans="1:10" x14ac:dyDescent="0.35">
      <c r="A2" t="s">
        <v>76</v>
      </c>
      <c r="B2">
        <v>59000</v>
      </c>
      <c r="D2">
        <f>B2-C2</f>
        <v>59000</v>
      </c>
      <c r="E2" t="s">
        <v>77</v>
      </c>
      <c r="F2">
        <v>59000</v>
      </c>
      <c r="G2">
        <v>59000</v>
      </c>
      <c r="H2">
        <v>9000</v>
      </c>
      <c r="I2">
        <v>9000</v>
      </c>
    </row>
    <row r="3" spans="1:10" x14ac:dyDescent="0.35">
      <c r="A3" t="s">
        <v>57</v>
      </c>
      <c r="B3">
        <v>61236</v>
      </c>
      <c r="D3">
        <f t="shared" ref="D3:D6" si="0">B3-C3</f>
        <v>61236</v>
      </c>
      <c r="E3" t="s">
        <v>77</v>
      </c>
      <c r="F3">
        <v>61236</v>
      </c>
      <c r="G3">
        <v>61236</v>
      </c>
      <c r="H3">
        <v>61236</v>
      </c>
      <c r="I3">
        <v>61236</v>
      </c>
    </row>
    <row r="4" spans="1:10" x14ac:dyDescent="0.35">
      <c r="A4" t="s">
        <v>49</v>
      </c>
      <c r="B4">
        <v>100000</v>
      </c>
      <c r="D4">
        <f t="shared" si="0"/>
        <v>100000</v>
      </c>
      <c r="F4">
        <v>100000</v>
      </c>
      <c r="G4">
        <v>100000</v>
      </c>
      <c r="H4">
        <v>0</v>
      </c>
      <c r="I4" s="10">
        <v>0</v>
      </c>
    </row>
    <row r="5" spans="1:10" x14ac:dyDescent="0.35">
      <c r="A5" t="s">
        <v>58</v>
      </c>
      <c r="B5">
        <v>100000</v>
      </c>
      <c r="C5">
        <v>10000</v>
      </c>
      <c r="D5">
        <f t="shared" si="0"/>
        <v>90000</v>
      </c>
      <c r="E5" s="6" t="s">
        <v>78</v>
      </c>
      <c r="F5">
        <v>0</v>
      </c>
      <c r="G5">
        <v>0</v>
      </c>
      <c r="H5">
        <v>0</v>
      </c>
      <c r="I5">
        <v>0</v>
      </c>
    </row>
    <row r="6" spans="1:10" x14ac:dyDescent="0.35">
      <c r="A6" t="s">
        <v>79</v>
      </c>
      <c r="B6">
        <v>100000</v>
      </c>
      <c r="D6">
        <f t="shared" si="0"/>
        <v>100000</v>
      </c>
      <c r="E6" s="6" t="s">
        <v>80</v>
      </c>
      <c r="F6">
        <v>100000</v>
      </c>
      <c r="G6">
        <v>100000</v>
      </c>
      <c r="H6">
        <v>100000</v>
      </c>
      <c r="I6">
        <v>0</v>
      </c>
      <c r="J6" s="6" t="s">
        <v>138</v>
      </c>
    </row>
    <row r="7" spans="1:10" x14ac:dyDescent="0.35">
      <c r="A7" t="s">
        <v>55</v>
      </c>
      <c r="B7">
        <v>40000</v>
      </c>
      <c r="D7">
        <f>B7-C7</f>
        <v>40000</v>
      </c>
      <c r="E7" s="6" t="s">
        <v>81</v>
      </c>
      <c r="F7">
        <v>40000</v>
      </c>
      <c r="G7">
        <v>40000</v>
      </c>
      <c r="H7">
        <v>0</v>
      </c>
      <c r="I7" s="10">
        <v>0</v>
      </c>
    </row>
    <row r="8" spans="1:10" x14ac:dyDescent="0.35">
      <c r="A8" t="s">
        <v>47</v>
      </c>
      <c r="B8">
        <v>25000</v>
      </c>
      <c r="D8">
        <f>B8-C8</f>
        <v>25000</v>
      </c>
      <c r="F8">
        <v>25000</v>
      </c>
      <c r="G8">
        <v>0</v>
      </c>
      <c r="H8">
        <v>0</v>
      </c>
      <c r="I8">
        <v>0</v>
      </c>
    </row>
    <row r="9" spans="1:10" x14ac:dyDescent="0.35">
      <c r="A9" t="s">
        <v>82</v>
      </c>
      <c r="B9">
        <v>120000</v>
      </c>
      <c r="D9">
        <f>B9-C9</f>
        <v>120000</v>
      </c>
      <c r="F9">
        <v>90000</v>
      </c>
      <c r="G9">
        <v>90000</v>
      </c>
      <c r="H9">
        <v>100000</v>
      </c>
      <c r="I9" s="10">
        <v>0</v>
      </c>
    </row>
    <row r="10" spans="1:10" x14ac:dyDescent="0.35">
      <c r="A10" t="s">
        <v>83</v>
      </c>
      <c r="B10">
        <v>80000</v>
      </c>
      <c r="D10">
        <f>B10-C10</f>
        <v>80000</v>
      </c>
      <c r="F10">
        <v>0</v>
      </c>
      <c r="G10">
        <v>0</v>
      </c>
      <c r="H10">
        <v>0</v>
      </c>
      <c r="I10" s="10">
        <v>0</v>
      </c>
    </row>
    <row r="11" spans="1:10" x14ac:dyDescent="0.35">
      <c r="D11" s="3">
        <f>SUM(D2:D10)</f>
        <v>675236</v>
      </c>
      <c r="F11" s="6">
        <f>SUM(F2:F10)</f>
        <v>475236</v>
      </c>
      <c r="G11" s="6">
        <f>SUM(G2:G10)</f>
        <v>450236</v>
      </c>
      <c r="H11" s="6">
        <f>SUM(H2:H10)</f>
        <v>270236</v>
      </c>
      <c r="I11" s="6">
        <f>SUM(I2:I10)</f>
        <v>70236</v>
      </c>
    </row>
    <row r="12" spans="1:10" x14ac:dyDescent="0.35">
      <c r="A12" s="13" t="s">
        <v>84</v>
      </c>
      <c r="B12" s="13"/>
      <c r="C12" s="13"/>
      <c r="D12" s="13"/>
      <c r="E12" s="13"/>
    </row>
    <row r="13" spans="1:10" x14ac:dyDescent="0.35">
      <c r="A13" t="s">
        <v>34</v>
      </c>
      <c r="F13">
        <v>210000</v>
      </c>
      <c r="G13">
        <v>150085</v>
      </c>
      <c r="H13">
        <v>320000</v>
      </c>
      <c r="I13">
        <v>364433</v>
      </c>
    </row>
    <row r="14" spans="1:10" x14ac:dyDescent="0.35">
      <c r="A14" t="s">
        <v>35</v>
      </c>
      <c r="F14">
        <v>166000</v>
      </c>
      <c r="G14">
        <v>150064</v>
      </c>
      <c r="H14">
        <v>347000</v>
      </c>
      <c r="I14">
        <v>64964</v>
      </c>
    </row>
    <row r="15" spans="1:10" x14ac:dyDescent="0.35">
      <c r="A15" t="s">
        <v>36</v>
      </c>
      <c r="D15" s="10"/>
      <c r="E15" s="10"/>
      <c r="F15" s="6">
        <f>F13-F14</f>
        <v>44000</v>
      </c>
      <c r="G15" s="6">
        <f>G13-G14</f>
        <v>21</v>
      </c>
      <c r="H15" s="6">
        <v>27000</v>
      </c>
      <c r="I15" s="6">
        <f>I14-I13</f>
        <v>-299469</v>
      </c>
      <c r="J15" s="25">
        <f>299469+70236</f>
        <v>369705</v>
      </c>
    </row>
    <row r="16" spans="1:10" x14ac:dyDescent="0.35">
      <c r="D16" s="10"/>
      <c r="E16" s="10"/>
      <c r="F16" s="10"/>
      <c r="G16" s="10"/>
    </row>
    <row r="18" spans="1:5" x14ac:dyDescent="0.35">
      <c r="A18" s="13" t="s">
        <v>85</v>
      </c>
      <c r="B18" s="13"/>
      <c r="C18" s="13"/>
      <c r="D18" s="13"/>
      <c r="E18" s="13"/>
    </row>
    <row r="19" spans="1:5" x14ac:dyDescent="0.35">
      <c r="A19" t="s">
        <v>86</v>
      </c>
      <c r="B19">
        <v>33000</v>
      </c>
    </row>
    <row r="20" spans="1:5" x14ac:dyDescent="0.35">
      <c r="A20" t="s">
        <v>87</v>
      </c>
      <c r="B20">
        <v>22000</v>
      </c>
    </row>
    <row r="21" spans="1:5" x14ac:dyDescent="0.35">
      <c r="A21" t="s">
        <v>88</v>
      </c>
      <c r="B21">
        <v>20000</v>
      </c>
    </row>
    <row r="22" spans="1:5" x14ac:dyDescent="0.35">
      <c r="A22" t="s">
        <v>89</v>
      </c>
      <c r="B22">
        <v>5600</v>
      </c>
    </row>
    <row r="23" spans="1:5" x14ac:dyDescent="0.35">
      <c r="A23" t="s">
        <v>90</v>
      </c>
      <c r="B23" s="6">
        <f>SUM(B19:B22)</f>
        <v>80600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I18" sqref="I18"/>
    </sheetView>
  </sheetViews>
  <sheetFormatPr defaultRowHeight="14.5" x14ac:dyDescent="0.35"/>
  <cols>
    <col min="1" max="1" width="18.81640625" bestFit="1" customWidth="1"/>
    <col min="4" max="4" width="16.7265625" bestFit="1" customWidth="1"/>
    <col min="9" max="9" width="14.453125" customWidth="1"/>
    <col min="12" max="12" width="23.26953125" customWidth="1"/>
  </cols>
  <sheetData>
    <row r="1" spans="1:27" x14ac:dyDescent="0.35">
      <c r="A1" s="21" t="s">
        <v>2</v>
      </c>
      <c r="B1" s="21" t="s">
        <v>168</v>
      </c>
      <c r="C1" s="21"/>
      <c r="D1" s="21" t="s">
        <v>71</v>
      </c>
      <c r="E1" s="21" t="s">
        <v>168</v>
      </c>
      <c r="F1" s="21"/>
      <c r="G1" s="21"/>
      <c r="I1" s="21" t="s">
        <v>2</v>
      </c>
      <c r="J1" s="21" t="s">
        <v>168</v>
      </c>
      <c r="K1" s="21"/>
      <c r="L1" s="21" t="s">
        <v>24</v>
      </c>
      <c r="M1" s="21" t="s">
        <v>168</v>
      </c>
      <c r="Q1">
        <v>1100</v>
      </c>
      <c r="R1" t="s">
        <v>198</v>
      </c>
      <c r="U1" t="s">
        <v>199</v>
      </c>
      <c r="V1">
        <v>150000</v>
      </c>
      <c r="X1" t="s">
        <v>200</v>
      </c>
      <c r="Y1">
        <v>32385</v>
      </c>
    </row>
    <row r="2" spans="1:27" x14ac:dyDescent="0.35">
      <c r="A2" t="s">
        <v>169</v>
      </c>
      <c r="B2">
        <v>5250000</v>
      </c>
      <c r="D2" s="22" t="s">
        <v>170</v>
      </c>
      <c r="E2">
        <v>462000</v>
      </c>
      <c r="I2" t="s">
        <v>171</v>
      </c>
      <c r="J2">
        <v>421215</v>
      </c>
      <c r="L2" t="s">
        <v>172</v>
      </c>
      <c r="M2">
        <v>161000</v>
      </c>
      <c r="Q2">
        <v>20000</v>
      </c>
      <c r="R2" t="s">
        <v>172</v>
      </c>
      <c r="U2" t="s">
        <v>201</v>
      </c>
      <c r="V2">
        <v>100000</v>
      </c>
      <c r="X2" t="s">
        <v>202</v>
      </c>
      <c r="Y2">
        <v>21843</v>
      </c>
    </row>
    <row r="3" spans="1:27" x14ac:dyDescent="0.35">
      <c r="A3" t="s">
        <v>173</v>
      </c>
      <c r="B3">
        <v>548000</v>
      </c>
      <c r="D3" s="22" t="s">
        <v>174</v>
      </c>
      <c r="E3">
        <v>700000</v>
      </c>
      <c r="L3" t="s">
        <v>175</v>
      </c>
      <c r="M3">
        <v>284989</v>
      </c>
      <c r="Q3">
        <v>16000</v>
      </c>
      <c r="R3" t="s">
        <v>172</v>
      </c>
      <c r="U3" t="s">
        <v>203</v>
      </c>
      <c r="V3">
        <v>100000</v>
      </c>
      <c r="X3" t="s">
        <v>204</v>
      </c>
      <c r="Y3">
        <v>19394</v>
      </c>
    </row>
    <row r="4" spans="1:27" x14ac:dyDescent="0.35">
      <c r="A4" t="s">
        <v>176</v>
      </c>
      <c r="B4">
        <v>200000</v>
      </c>
      <c r="D4" s="22" t="s">
        <v>177</v>
      </c>
      <c r="E4">
        <v>150000</v>
      </c>
      <c r="L4" t="s">
        <v>178</v>
      </c>
      <c r="M4">
        <v>230000</v>
      </c>
      <c r="Q4">
        <v>19900</v>
      </c>
      <c r="R4" t="s">
        <v>205</v>
      </c>
      <c r="U4" t="s">
        <v>206</v>
      </c>
      <c r="V4">
        <v>200000</v>
      </c>
      <c r="X4" t="s">
        <v>207</v>
      </c>
      <c r="Y4">
        <v>2610</v>
      </c>
    </row>
    <row r="5" spans="1:27" x14ac:dyDescent="0.35">
      <c r="A5" t="s">
        <v>179</v>
      </c>
      <c r="B5">
        <v>20000</v>
      </c>
      <c r="D5" s="22" t="s">
        <v>180</v>
      </c>
      <c r="E5">
        <v>100000</v>
      </c>
      <c r="M5" s="5">
        <f>SUM(M2:M4)</f>
        <v>675989</v>
      </c>
      <c r="N5" s="14">
        <f>M5-J2</f>
        <v>254774</v>
      </c>
      <c r="Q5">
        <v>20000</v>
      </c>
      <c r="R5" t="s">
        <v>205</v>
      </c>
      <c r="U5" t="s">
        <v>208</v>
      </c>
      <c r="V5">
        <v>707000</v>
      </c>
      <c r="Y5" s="1">
        <f>SUM(Y1:Y4)</f>
        <v>76232</v>
      </c>
    </row>
    <row r="6" spans="1:27" x14ac:dyDescent="0.35">
      <c r="B6" s="5">
        <f>SUM(B2:B5)</f>
        <v>6018000</v>
      </c>
      <c r="D6" s="22" t="s">
        <v>181</v>
      </c>
      <c r="E6">
        <v>100000</v>
      </c>
      <c r="Q6">
        <v>20000</v>
      </c>
      <c r="R6" t="s">
        <v>209</v>
      </c>
      <c r="V6" s="6">
        <f>SUM(V1:V5)</f>
        <v>1257000</v>
      </c>
    </row>
    <row r="7" spans="1:27" x14ac:dyDescent="0.35">
      <c r="A7" t="s">
        <v>182</v>
      </c>
      <c r="B7">
        <v>100000</v>
      </c>
      <c r="D7" s="22" t="s">
        <v>183</v>
      </c>
      <c r="E7">
        <v>200000</v>
      </c>
      <c r="Q7">
        <v>20000</v>
      </c>
      <c r="R7" t="s">
        <v>210</v>
      </c>
    </row>
    <row r="8" spans="1:27" x14ac:dyDescent="0.35">
      <c r="A8" t="s">
        <v>184</v>
      </c>
      <c r="B8">
        <v>100000</v>
      </c>
      <c r="D8" s="22" t="s">
        <v>185</v>
      </c>
      <c r="E8">
        <v>280000</v>
      </c>
      <c r="F8" s="5">
        <f>SUM(E2:E8)</f>
        <v>1992000</v>
      </c>
      <c r="L8" s="6" t="s">
        <v>186</v>
      </c>
      <c r="M8" s="6">
        <f>E18-N5</f>
        <v>714864</v>
      </c>
      <c r="Q8">
        <v>19500</v>
      </c>
      <c r="R8" t="s">
        <v>211</v>
      </c>
    </row>
    <row r="9" spans="1:27" x14ac:dyDescent="0.35">
      <c r="A9" t="s">
        <v>187</v>
      </c>
      <c r="B9">
        <v>100000</v>
      </c>
      <c r="D9" s="22" t="s">
        <v>188</v>
      </c>
      <c r="E9">
        <v>160000</v>
      </c>
      <c r="Q9">
        <v>49500</v>
      </c>
      <c r="R9" t="s">
        <v>211</v>
      </c>
    </row>
    <row r="10" spans="1:27" x14ac:dyDescent="0.35">
      <c r="B10" s="5">
        <f>SUM(B6:B9)</f>
        <v>6318000</v>
      </c>
      <c r="D10" s="22" t="s">
        <v>189</v>
      </c>
      <c r="E10">
        <v>40000</v>
      </c>
      <c r="Q10">
        <v>25000</v>
      </c>
      <c r="R10" t="s">
        <v>212</v>
      </c>
    </row>
    <row r="11" spans="1:27" x14ac:dyDescent="0.35">
      <c r="D11" s="22" t="s">
        <v>190</v>
      </c>
      <c r="E11">
        <v>40000</v>
      </c>
      <c r="F11" s="10"/>
      <c r="Q11" s="5">
        <f>SUM(Q1:Q10)</f>
        <v>211000</v>
      </c>
    </row>
    <row r="12" spans="1:27" x14ac:dyDescent="0.35">
      <c r="D12" s="22" t="s">
        <v>191</v>
      </c>
      <c r="E12">
        <v>50000</v>
      </c>
      <c r="F12" s="5">
        <f>SUM(E9:E12)</f>
        <v>290000</v>
      </c>
      <c r="G12" s="1">
        <f>F8+F12</f>
        <v>2282000</v>
      </c>
      <c r="Q12">
        <v>50000</v>
      </c>
      <c r="R12" t="s">
        <v>213</v>
      </c>
    </row>
    <row r="13" spans="1:27" x14ac:dyDescent="0.35">
      <c r="D13" s="23" t="s">
        <v>192</v>
      </c>
      <c r="E13">
        <v>1472262</v>
      </c>
      <c r="F13" s="10"/>
      <c r="G13" s="6">
        <f>B10-G12</f>
        <v>4036000</v>
      </c>
      <c r="Q13" s="3">
        <f>Q11-Q12</f>
        <v>161000</v>
      </c>
      <c r="X13" t="s">
        <v>214</v>
      </c>
      <c r="Y13">
        <v>60000</v>
      </c>
      <c r="Z13">
        <v>25000</v>
      </c>
      <c r="AA13" t="s">
        <v>215</v>
      </c>
    </row>
    <row r="14" spans="1:27" x14ac:dyDescent="0.35">
      <c r="D14" s="23" t="s">
        <v>193</v>
      </c>
      <c r="E14">
        <v>994100</v>
      </c>
      <c r="X14" t="s">
        <v>211</v>
      </c>
      <c r="Y14">
        <v>5000</v>
      </c>
      <c r="Z14">
        <v>25000</v>
      </c>
      <c r="AA14" t="s">
        <v>215</v>
      </c>
    </row>
    <row r="15" spans="1:27" x14ac:dyDescent="0.35">
      <c r="D15" s="23" t="s">
        <v>194</v>
      </c>
      <c r="E15">
        <v>400000</v>
      </c>
      <c r="F15" s="10"/>
      <c r="X15" t="s">
        <v>216</v>
      </c>
      <c r="Y15">
        <v>2000</v>
      </c>
      <c r="Z15">
        <v>2000</v>
      </c>
      <c r="AA15" t="s">
        <v>215</v>
      </c>
    </row>
    <row r="16" spans="1:27" x14ac:dyDescent="0.35">
      <c r="D16" s="23" t="s">
        <v>195</v>
      </c>
      <c r="E16" s="10">
        <v>100000</v>
      </c>
      <c r="X16" t="s">
        <v>217</v>
      </c>
      <c r="Y16">
        <v>2000</v>
      </c>
      <c r="Z16">
        <f>SUM(Z13:Z15)</f>
        <v>52000</v>
      </c>
    </row>
    <row r="17" spans="4:26" x14ac:dyDescent="0.35">
      <c r="D17" s="23" t="s">
        <v>196</v>
      </c>
      <c r="E17" s="10">
        <v>100000</v>
      </c>
      <c r="F17" s="5">
        <f>SUM(E13:E17)</f>
        <v>3066362</v>
      </c>
      <c r="X17" t="s">
        <v>39</v>
      </c>
      <c r="Y17">
        <v>6200</v>
      </c>
    </row>
    <row r="18" spans="4:26" x14ac:dyDescent="0.35">
      <c r="D18" s="6" t="s">
        <v>197</v>
      </c>
      <c r="E18" s="6">
        <f>G13-F17</f>
        <v>969638</v>
      </c>
      <c r="Y18">
        <f>SUM(Y13:Y17)</f>
        <v>75200</v>
      </c>
      <c r="Z18" s="1">
        <f>Y18-Z16</f>
        <v>23200</v>
      </c>
    </row>
    <row r="19" spans="4:26" x14ac:dyDescent="0.35">
      <c r="D19" s="10"/>
      <c r="E19" s="5">
        <f>SUM(E2:E18)</f>
        <v>6318000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send_details</vt:lpstr>
      <vt:lpstr>summary</vt:lpstr>
      <vt:lpstr>card_details</vt:lpstr>
      <vt:lpstr>online_details</vt:lpstr>
      <vt:lpstr>online_details2</vt:lpstr>
      <vt:lpstr>online_details3</vt:lpstr>
      <vt:lpstr>online_all_details</vt:lpstr>
      <vt:lpstr>udhar details</vt:lpstr>
      <vt:lpstr>land_details</vt:lpstr>
      <vt:lpstr>marriage_expenses</vt:lpstr>
      <vt:lpstr>summry_details</vt:lpstr>
      <vt:lpstr>susheel_card</vt:lpstr>
      <vt:lpstr>praveen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Ikramul Haq/LGSIA MPS-6(ikramul.haq@lge.com)</cp:lastModifiedBy>
  <dcterms:created xsi:type="dcterms:W3CDTF">2019-03-30T07:55:01Z</dcterms:created>
  <dcterms:modified xsi:type="dcterms:W3CDTF">2019-12-30T08:49:54Z</dcterms:modified>
</cp:coreProperties>
</file>