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4295" windowHeight="4950"/>
  </bookViews>
  <sheets>
    <sheet name="stock_details" sheetId="1" r:id="rId1"/>
    <sheet name="bill details" sheetId="4" r:id="rId2"/>
    <sheet name="summary" sheetId="5" r:id="rId3"/>
    <sheet name="dump_stocks" sheetId="9" r:id="rId4"/>
    <sheet name="card" sheetId="3" r:id="rId5"/>
    <sheet name="Sheet2" sheetId="2" r:id="rId6"/>
    <sheet name="Sheet1" sheetId="6" r:id="rId7"/>
    <sheet name="emi details till_19_nov" sheetId="7" r:id="rId8"/>
    <sheet name="card_details" sheetId="8" r:id="rId9"/>
  </sheets>
  <definedNames>
    <definedName name="_xlnm._FilterDatabase" localSheetId="4" hidden="1">card!$A$1:$P$20</definedName>
  </definedNames>
  <calcPr calcId="124519"/>
</workbook>
</file>

<file path=xl/calcChain.xml><?xml version="1.0" encoding="utf-8"?>
<calcChain xmlns="http://schemas.openxmlformats.org/spreadsheetml/2006/main">
  <c r="J7" i="9"/>
  <c r="I7"/>
  <c r="F7"/>
  <c r="E7"/>
  <c r="J6"/>
  <c r="I6"/>
  <c r="F6"/>
  <c r="E6"/>
  <c r="J5"/>
  <c r="I5"/>
  <c r="F5"/>
  <c r="E5"/>
  <c r="J4"/>
  <c r="I4"/>
  <c r="F4"/>
  <c r="E4"/>
  <c r="J3"/>
  <c r="I3"/>
  <c r="F3"/>
  <c r="E3"/>
  <c r="J2"/>
  <c r="J8" s="1"/>
  <c r="I2"/>
  <c r="F2"/>
  <c r="E2"/>
  <c r="E8" s="1"/>
  <c r="S11" i="5"/>
  <c r="O14"/>
  <c r="O5"/>
  <c r="T4"/>
  <c r="R11"/>
  <c r="B19"/>
  <c r="M15"/>
  <c r="C7" s="1"/>
  <c r="C8"/>
  <c r="E94" i="4"/>
  <c r="E93"/>
  <c r="E92"/>
  <c r="E91"/>
  <c r="E90"/>
  <c r="E89"/>
  <c r="E88"/>
  <c r="E95" s="1"/>
  <c r="E60"/>
  <c r="C19" i="5" l="1"/>
  <c r="E19" s="1"/>
  <c r="R16" i="8"/>
  <c r="D18" i="3"/>
  <c r="T11" i="7" l="1"/>
  <c r="T7"/>
  <c r="E73" i="4" l="1"/>
  <c r="E74"/>
  <c r="E75"/>
  <c r="E72"/>
  <c r="E76" l="1"/>
  <c r="C28" i="5"/>
  <c r="C23"/>
  <c r="C24"/>
  <c r="C25"/>
  <c r="C26"/>
  <c r="C27"/>
  <c r="C22"/>
  <c r="B23" i="2" l="1"/>
  <c r="B13"/>
  <c r="B4"/>
  <c r="H20" i="3"/>
  <c r="K25" l="1"/>
  <c r="D17" l="1"/>
  <c r="E64" i="4" l="1"/>
  <c r="E65"/>
  <c r="E66"/>
  <c r="E67"/>
  <c r="E68"/>
  <c r="E69"/>
  <c r="E63"/>
  <c r="E56"/>
  <c r="E57"/>
  <c r="E58"/>
  <c r="E59"/>
  <c r="E55"/>
  <c r="E61" s="1"/>
  <c r="E51"/>
  <c r="E53" s="1"/>
  <c r="E52"/>
  <c r="E50"/>
  <c r="E47"/>
  <c r="D3" i="3"/>
  <c r="D6"/>
  <c r="D10"/>
  <c r="E43" i="4"/>
  <c r="E45" s="1"/>
  <c r="E42"/>
  <c r="E37"/>
  <c r="E38"/>
  <c r="E41" s="1"/>
  <c r="E39"/>
  <c r="E36"/>
  <c r="D29" i="6"/>
  <c r="F29" s="1"/>
  <c r="C29"/>
  <c r="D7"/>
  <c r="D2"/>
  <c r="E34" i="4"/>
  <c r="E33"/>
  <c r="E35" s="1"/>
  <c r="E28"/>
  <c r="E32" s="1"/>
  <c r="E29"/>
  <c r="E30"/>
  <c r="E31"/>
  <c r="E27"/>
  <c r="D16" i="3"/>
  <c r="D15"/>
  <c r="D14"/>
  <c r="K28" i="2"/>
  <c r="E19"/>
  <c r="E24" s="1"/>
  <c r="D8" i="3"/>
  <c r="D9"/>
  <c r="D11"/>
  <c r="D2"/>
  <c r="E25" i="4"/>
  <c r="E24"/>
  <c r="E23"/>
  <c r="E26" s="1"/>
  <c r="E18"/>
  <c r="E19"/>
  <c r="E20"/>
  <c r="E21"/>
  <c r="E17"/>
  <c r="E15"/>
  <c r="E14"/>
  <c r="E13"/>
  <c r="E9"/>
  <c r="E10"/>
  <c r="E11"/>
  <c r="E8"/>
  <c r="E3"/>
  <c r="E4"/>
  <c r="E5"/>
  <c r="E2"/>
  <c r="L9" i="1"/>
  <c r="M10" s="1"/>
  <c r="B11" i="2"/>
  <c r="I8" i="1"/>
  <c r="I11" s="1"/>
  <c r="E70" i="4" l="1"/>
  <c r="K28" i="6"/>
  <c r="M28" s="1"/>
  <c r="E6" i="4"/>
  <c r="E12"/>
  <c r="E16"/>
  <c r="E22"/>
</calcChain>
</file>

<file path=xl/sharedStrings.xml><?xml version="1.0" encoding="utf-8"?>
<sst xmlns="http://schemas.openxmlformats.org/spreadsheetml/2006/main" count="682" uniqueCount="237">
  <si>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</si>
  <si>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</si>
  <si>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</si>
  <si>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</si>
  <si>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</si>
  <si>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</si>
  <si>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</si>
  <si>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</si>
  <si>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</si>
  <si>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</si>
  <si>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</si>
  <si>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</si>
  <si>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</si>
  <si>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</si>
  <si>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</si>
  <si>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</si>
  <si>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</si>
  <si>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</si>
  <si>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</si>
  <si>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</si>
  <si>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</si>
  <si>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</si>
  <si>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</si>
  <si>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</si>
  <si>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</si>
  <si>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</si>
  <si>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</si>
  <si>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</si>
  <si>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</si>
  <si>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</si>
  <si>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</si>
  <si>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</si>
  <si>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</si>
  <si>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</si>
  <si>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</si>
  <si>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</si>
  <si>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</si>
  <si>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</si>
  <si>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</si>
  <si>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</si>
  <si>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</si>
  <si>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</si>
  <si>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</si>
  <si>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</si>
  <si>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</si>
  <si>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</si>
  <si>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</si>
  <si>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</si>
  <si>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</si>
  <si>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</si>
  <si>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</si>
  <si>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</si>
  <si>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</si>
  <si>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</si>
  <si>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</si>
  <si>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</si>
  <si>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</si>
  <si>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</si>
  <si>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</si>
  <si>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</si>
  <si>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</si>
  <si>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</si>
  <si>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</si>
  <si>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</si>
  <si>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</si>
  <si>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</si>
  <si>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</si>
  <si>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</si>
  <si>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</si>
  <si>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</si>
  <si>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</si>
  <si>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</si>
  <si>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</si>
  <si>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</si>
  <si>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</si>
  <si>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</si>
  <si>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</si>
  <si>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</si>
  <si>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</si>
  <si>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</si>
  <si>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</si>
  <si>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</si>
  <si>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</si>
  <si>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</si>
  <si>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</si>
  <si>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</si>
  <si>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</si>
  <si>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</si>
  <si>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</si>
  <si>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</si>
  <si>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</si>
  <si>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</si>
  <si>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</si>
  <si>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</si>
  <si>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</si>
  <si>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payment against rahul card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</si>
  <si>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</si>
  <si>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</si>
  <si>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</si>
  <si>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</si>
  <si>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</si>
  <si>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</si>
  <si>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</si>
  <si>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</si>
  <si>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</si>
  <si>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</si>
  <si>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</si>
  <si>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</si>
  <si>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</si>
  <si>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</si>
  <si>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</si>
  <si>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</si>
  <si>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</si>
  <si>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</si>
  <si>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</si>
  <si>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</si>
  <si>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</si>
  <si>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</si>
  <si>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</si>
  <si>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</si>
  <si>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</si>
  <si>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</si>
  <si>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</si>
  <si>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</si>
  <si>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</si>
  <si>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</si>
  <si>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</si>
  <si>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</si>
  <si>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</si>
  <si>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</si>
  <si>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</si>
  <si>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</si>
  <si>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</si>
  <si>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</si>
  <si>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</si>
  <si>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</si>
  <si>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</si>
  <si>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</si>
  <si>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</si>
  <si>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</si>
  <si>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</si>
  <si>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</si>
  <si>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</si>
  <si>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</si>
  <si>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</si>
  <si>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</si>
  <si>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</si>
  <si>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</si>
  <si>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</si>
  <si>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</si>
  <si>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</si>
  <si>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</si>
  <si>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</si>
  <si>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</si>
  <si>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</si>
  <si>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</si>
  <si>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</si>
  <si>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</si>
  <si>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</si>
  <si>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</si>
  <si>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</si>
  <si>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</si>
  <si>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</si>
  <si>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</si>
  <si>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</si>
  <si>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</si>
  <si>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</si>
  <si>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</si>
  <si>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</si>
  <si>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</si>
  <si>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</si>
  <si>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</si>
  <si>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</si>
  <si>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</si>
  <si>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</si>
  <si>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</si>
  <si>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</si>
  <si>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</si>
  <si>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</si>
  <si>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</si>
  <si>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</si>
  <si>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</si>
  <si>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</si>
  <si>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</si>
  <si>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</si>
  <si>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</si>
  <si>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</si>
  <si>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</si>
  <si>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</si>
  <si>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</si>
  <si>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</si>
  <si>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</si>
  <si>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</si>
  <si>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</si>
  <si>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</si>
  <si>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</si>
  <si>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</si>
  <si>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</si>
  <si>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</si>
  <si>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</si>
  <si>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</si>
  <si>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</si>
  <si>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</si>
  <si>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</si>
  <si>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</si>
  <si>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</si>
  <si>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</si>
  <si>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</si>
  <si>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</si>
  <si>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</si>
  <si>
    <t>dev</t>
  </si>
  <si>
    <t>emi_</t>
  </si>
  <si>
    <t>till 10th dec</t>
  </si>
  <si>
    <t>online</t>
  </si>
  <si>
    <t>8643030490-28791</t>
  </si>
  <si>
    <t xml:space="preserve">y2 </t>
  </si>
  <si>
    <t>86613403247-1912</t>
  </si>
  <si>
    <t>86613403746-2817</t>
  </si>
  <si>
    <t>86408904515-4398</t>
  </si>
  <si>
    <t>863373104307-1881</t>
  </si>
  <si>
    <t>86253704969-4795</t>
  </si>
  <si>
    <t>03==64</t>
  </si>
  <si>
    <t>86427904015-2873</t>
  </si>
  <si>
    <t>03==32</t>
  </si>
  <si>
    <t>amazon</t>
  </si>
  <si>
    <t>redmi 6 pro 3/32</t>
  </si>
  <si>
    <t>redmi6 3/64</t>
  </si>
  <si>
    <t>brand</t>
  </si>
  <si>
    <t>shared price</t>
  </si>
  <si>
    <t>shared value</t>
  </si>
  <si>
    <t>actual price</t>
  </si>
  <si>
    <t>value</t>
  </si>
  <si>
    <t>flipkart</t>
  </si>
  <si>
    <t>realme 2pro</t>
  </si>
  <si>
    <t>moto g</t>
  </si>
  <si>
    <t>honor</t>
  </si>
  <si>
    <t>selling price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</si>
</sst>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  <xf numFmtId="0" fontId="0" fillId="4" borderId="1" xfId="0" applyFill="1" applyBorder="1"/>
    <xf numFmtId="0" fontId="0" fillId="0" borderId="1" xfId="0" applyBorder="1"/>
    <xf numFmtId="0" fontId="0" fillId="0" borderId="0" xfId="0" applyNumberFormat="1"/>
    <xf numFmtId="0" fontId="0" fillId="0" borderId="0" xfId="0" applyNumberFormat="1" applyFill="1"/>
    <xf numFmtId="0" fontId="0" fillId="5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6"/>
  <sheetViews>
    <sheetView tabSelected="1" workbookViewId="0">
      <selection activeCell="I1" sqref="I1"/>
    </sheetView>
  </sheetViews>
  <sheetFormatPr defaultRowHeight="1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8" max="8" width="17.85546875" customWidth="1"/>
    <col min="9" max="9" width="17.140625" customWidth="1"/>
  </cols>
  <sheetData>
    <row r="1" spans="1:13" ht="19.5" customHeight="1">
      <c r="A1" s="13" t="s">
        <v>65</v>
      </c>
      <c r="B1" s="13" t="s">
        <v>40</v>
      </c>
      <c r="C1" s="13" t="s">
        <v>0</v>
      </c>
      <c r="D1" s="13" t="s">
        <v>1</v>
      </c>
      <c r="E1" s="13"/>
      <c r="F1" s="13"/>
      <c r="G1" s="13" t="s">
        <v>39</v>
      </c>
      <c r="H1" s="13" t="s">
        <v>33</v>
      </c>
    </row>
    <row r="2" spans="1:13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>
      <c r="A3">
        <v>2</v>
      </c>
      <c r="B3" s="4">
        <v>43345</v>
      </c>
      <c r="C3" s="9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>
      <c r="A40">
        <v>39</v>
      </c>
      <c r="B40" s="4">
        <v>43372</v>
      </c>
      <c r="C40" s="9" t="s">
        <v>114</v>
      </c>
      <c r="D40" t="s">
        <v>36</v>
      </c>
      <c r="E40" s="11" t="s">
        <v>94</v>
      </c>
      <c r="F40" t="s">
        <v>4</v>
      </c>
      <c r="G40">
        <v>6300</v>
      </c>
    </row>
    <row r="41" spans="1:8">
      <c r="A41">
        <v>40</v>
      </c>
      <c r="B41" s="4">
        <v>43372</v>
      </c>
      <c r="C41" t="s">
        <v>115</v>
      </c>
      <c r="D41" t="s">
        <v>36</v>
      </c>
      <c r="E41" s="11" t="s">
        <v>94</v>
      </c>
      <c r="F41" t="s">
        <v>4</v>
      </c>
      <c r="G41">
        <v>6300</v>
      </c>
    </row>
    <row r="42" spans="1:8">
      <c r="A42">
        <v>41</v>
      </c>
      <c r="B42" s="4">
        <v>43372</v>
      </c>
      <c r="C42" t="s">
        <v>116</v>
      </c>
      <c r="D42" t="s">
        <v>36</v>
      </c>
      <c r="E42" s="11" t="s">
        <v>94</v>
      </c>
      <c r="F42" t="s">
        <v>4</v>
      </c>
      <c r="G42">
        <v>6300</v>
      </c>
    </row>
    <row r="43" spans="1:8">
      <c r="A43">
        <v>42</v>
      </c>
      <c r="B43" s="4">
        <v>43372</v>
      </c>
      <c r="C43" s="9" t="s">
        <v>117</v>
      </c>
      <c r="D43" t="s">
        <v>36</v>
      </c>
      <c r="E43" s="11" t="s">
        <v>94</v>
      </c>
      <c r="F43" t="s">
        <v>4</v>
      </c>
      <c r="G43">
        <v>6300</v>
      </c>
    </row>
    <row r="44" spans="1:8">
      <c r="A44">
        <v>43</v>
      </c>
      <c r="B44" s="4">
        <v>43372</v>
      </c>
      <c r="C44" s="9" t="s">
        <v>118</v>
      </c>
      <c r="D44" t="s">
        <v>36</v>
      </c>
      <c r="E44" s="11" t="s">
        <v>94</v>
      </c>
      <c r="F44" t="s">
        <v>4</v>
      </c>
      <c r="G44">
        <v>6300</v>
      </c>
    </row>
    <row r="45" spans="1:8">
      <c r="A45">
        <v>44</v>
      </c>
      <c r="B45" s="4">
        <v>43380</v>
      </c>
      <c r="C45" t="s">
        <v>127</v>
      </c>
      <c r="D45" t="s">
        <v>36</v>
      </c>
      <c r="E45" s="11" t="s">
        <v>94</v>
      </c>
      <c r="F45" t="s">
        <v>4</v>
      </c>
      <c r="G45">
        <v>6300</v>
      </c>
    </row>
    <row r="46" spans="1:8">
      <c r="A46">
        <v>45</v>
      </c>
      <c r="B46" s="4">
        <v>43380</v>
      </c>
      <c r="C46" t="s">
        <v>128</v>
      </c>
      <c r="D46" t="s">
        <v>36</v>
      </c>
      <c r="E46" s="11" t="s">
        <v>94</v>
      </c>
      <c r="F46" t="s">
        <v>4</v>
      </c>
      <c r="G46">
        <v>6300</v>
      </c>
    </row>
    <row r="47" spans="1:8">
      <c r="A47">
        <v>46</v>
      </c>
      <c r="B47" s="4">
        <v>43380</v>
      </c>
      <c r="C47" t="s">
        <v>129</v>
      </c>
      <c r="D47" t="s">
        <v>36</v>
      </c>
      <c r="E47" s="11" t="s">
        <v>94</v>
      </c>
      <c r="F47" t="s">
        <v>4</v>
      </c>
      <c r="G47">
        <v>6300</v>
      </c>
    </row>
    <row r="48" spans="1:8">
      <c r="A48">
        <v>47</v>
      </c>
      <c r="B48" s="4">
        <v>43380</v>
      </c>
      <c r="C48" t="s">
        <v>130</v>
      </c>
      <c r="D48" t="s">
        <v>36</v>
      </c>
      <c r="E48" s="11" t="s">
        <v>94</v>
      </c>
      <c r="F48" t="s">
        <v>4</v>
      </c>
      <c r="G48">
        <v>6300</v>
      </c>
    </row>
    <row r="49" spans="1:9">
      <c r="A49">
        <v>48</v>
      </c>
      <c r="B49" s="16">
        <v>43380</v>
      </c>
      <c r="C49" s="11" t="s">
        <v>149</v>
      </c>
      <c r="D49" t="s">
        <v>36</v>
      </c>
      <c r="E49" s="11" t="s">
        <v>94</v>
      </c>
      <c r="F49" t="s">
        <v>4</v>
      </c>
      <c r="G49">
        <v>6300</v>
      </c>
    </row>
    <row r="50" spans="1:9">
      <c r="A50">
        <v>49</v>
      </c>
      <c r="B50" s="16">
        <v>43380</v>
      </c>
      <c r="C50" s="11" t="s">
        <v>150</v>
      </c>
      <c r="D50" t="s">
        <v>36</v>
      </c>
      <c r="E50" s="11" t="s">
        <v>94</v>
      </c>
      <c r="F50" t="s">
        <v>4</v>
      </c>
      <c r="G50">
        <v>6300</v>
      </c>
    </row>
    <row r="51" spans="1:9">
      <c r="A51">
        <v>50</v>
      </c>
      <c r="B51" s="16">
        <v>43380</v>
      </c>
      <c r="C51" s="11" t="s">
        <v>151</v>
      </c>
      <c r="D51" t="s">
        <v>36</v>
      </c>
      <c r="E51" s="11" t="s">
        <v>94</v>
      </c>
      <c r="F51" t="s">
        <v>4</v>
      </c>
      <c r="G51">
        <v>6300</v>
      </c>
      <c r="I51" t="s">
        <v>167</v>
      </c>
    </row>
    <row r="52" spans="1:9">
      <c r="A52">
        <v>51</v>
      </c>
      <c r="B52" s="16">
        <v>43380</v>
      </c>
      <c r="C52" s="11" t="s">
        <v>152</v>
      </c>
      <c r="D52" t="s">
        <v>36</v>
      </c>
      <c r="E52" s="11" t="s">
        <v>94</v>
      </c>
      <c r="F52" t="s">
        <v>4</v>
      </c>
      <c r="G52">
        <v>6300</v>
      </c>
    </row>
    <row r="53" spans="1:9">
      <c r="A53">
        <v>52</v>
      </c>
      <c r="B53" s="4"/>
      <c r="C53" t="s">
        <v>122</v>
      </c>
      <c r="D53" t="s">
        <v>120</v>
      </c>
      <c r="E53" s="11" t="s">
        <v>30</v>
      </c>
      <c r="F53" t="s">
        <v>9</v>
      </c>
    </row>
    <row r="54" spans="1:9">
      <c r="A54">
        <v>53</v>
      </c>
      <c r="B54" s="4"/>
      <c r="C54" t="s">
        <v>121</v>
      </c>
      <c r="D54" t="s">
        <v>120</v>
      </c>
      <c r="E54" s="11" t="s">
        <v>30</v>
      </c>
      <c r="F54" t="s">
        <v>9</v>
      </c>
    </row>
    <row r="55" spans="1:9">
      <c r="A55">
        <v>54</v>
      </c>
      <c r="B55" s="4"/>
      <c r="C55" t="s">
        <v>123</v>
      </c>
      <c r="D55" t="s">
        <v>120</v>
      </c>
      <c r="E55" s="11" t="s">
        <v>30</v>
      </c>
      <c r="F55" t="s">
        <v>38</v>
      </c>
    </row>
    <row r="56" spans="1:9">
      <c r="A56">
        <v>55</v>
      </c>
      <c r="B56" s="4"/>
      <c r="C56" t="s">
        <v>124</v>
      </c>
      <c r="D56" t="s">
        <v>120</v>
      </c>
      <c r="E56" s="11" t="s">
        <v>30</v>
      </c>
      <c r="F56" t="s">
        <v>38</v>
      </c>
    </row>
    <row r="57" spans="1:9">
      <c r="A57">
        <v>56</v>
      </c>
      <c r="B57" s="4"/>
      <c r="C57" t="s">
        <v>125</v>
      </c>
      <c r="D57" t="s">
        <v>120</v>
      </c>
      <c r="E57" s="11" t="s">
        <v>13</v>
      </c>
      <c r="F57" t="s">
        <v>9</v>
      </c>
    </row>
    <row r="58" spans="1:9">
      <c r="A58">
        <v>57</v>
      </c>
      <c r="C58" t="s">
        <v>126</v>
      </c>
      <c r="D58" t="s">
        <v>120</v>
      </c>
      <c r="E58" s="11" t="s">
        <v>13</v>
      </c>
      <c r="F58" s="11" t="s">
        <v>38</v>
      </c>
    </row>
    <row r="59" spans="1:9">
      <c r="A59">
        <v>58</v>
      </c>
      <c r="B59" s="4">
        <v>43393</v>
      </c>
      <c r="C59" t="s">
        <v>153</v>
      </c>
      <c r="D59" t="s">
        <v>36</v>
      </c>
      <c r="E59" s="11" t="s">
        <v>94</v>
      </c>
      <c r="F59" t="s">
        <v>4</v>
      </c>
      <c r="G59">
        <v>6300</v>
      </c>
    </row>
    <row r="60" spans="1:9">
      <c r="A60">
        <v>59</v>
      </c>
      <c r="C60" t="s">
        <v>154</v>
      </c>
      <c r="D60" t="s">
        <v>36</v>
      </c>
      <c r="E60" s="11" t="s">
        <v>94</v>
      </c>
      <c r="F60" t="s">
        <v>4</v>
      </c>
      <c r="G60">
        <v>6300</v>
      </c>
    </row>
    <row r="61" spans="1:9">
      <c r="A61">
        <v>60</v>
      </c>
      <c r="C61" t="s">
        <v>155</v>
      </c>
      <c r="D61" t="s">
        <v>36</v>
      </c>
      <c r="E61" s="11" t="s">
        <v>94</v>
      </c>
      <c r="F61" t="s">
        <v>4</v>
      </c>
      <c r="G61">
        <v>6300</v>
      </c>
    </row>
    <row r="62" spans="1:9">
      <c r="A62">
        <v>61</v>
      </c>
      <c r="C62" t="s">
        <v>176</v>
      </c>
      <c r="D62" t="s">
        <v>36</v>
      </c>
      <c r="E62" s="11" t="s">
        <v>94</v>
      </c>
      <c r="F62" t="s">
        <v>4</v>
      </c>
      <c r="G62">
        <v>6300</v>
      </c>
    </row>
    <row r="63" spans="1:9">
      <c r="A63">
        <v>62</v>
      </c>
      <c r="C63" t="s">
        <v>177</v>
      </c>
      <c r="D63" t="s">
        <v>36</v>
      </c>
      <c r="E63" s="11" t="s">
        <v>94</v>
      </c>
      <c r="F63" t="s">
        <v>4</v>
      </c>
      <c r="G63">
        <v>6300</v>
      </c>
    </row>
    <row r="64" spans="1:9">
      <c r="A64">
        <v>63</v>
      </c>
      <c r="C64" t="s">
        <v>178</v>
      </c>
      <c r="D64" t="s">
        <v>36</v>
      </c>
      <c r="E64" s="11" t="s">
        <v>94</v>
      </c>
      <c r="F64" t="s">
        <v>4</v>
      </c>
      <c r="G64">
        <v>6300</v>
      </c>
    </row>
    <row r="65" spans="1:7">
      <c r="A65">
        <v>64</v>
      </c>
      <c r="C65" t="s">
        <v>179</v>
      </c>
      <c r="D65" t="s">
        <v>36</v>
      </c>
      <c r="E65" s="11" t="s">
        <v>94</v>
      </c>
      <c r="F65" t="s">
        <v>4</v>
      </c>
      <c r="G65">
        <v>6300</v>
      </c>
    </row>
    <row r="66" spans="1:7">
      <c r="A66">
        <v>65</v>
      </c>
      <c r="C66" t="s">
        <v>180</v>
      </c>
      <c r="D66" t="s">
        <v>36</v>
      </c>
      <c r="E66" s="11" t="s">
        <v>94</v>
      </c>
      <c r="F66" t="s">
        <v>4</v>
      </c>
      <c r="G66">
        <v>6300</v>
      </c>
    </row>
    <row r="67" spans="1:7">
      <c r="A67">
        <v>66</v>
      </c>
      <c r="C67" t="s">
        <v>157</v>
      </c>
      <c r="D67" t="s">
        <v>156</v>
      </c>
      <c r="E67" s="11" t="s">
        <v>29</v>
      </c>
      <c r="F67" t="s">
        <v>9</v>
      </c>
    </row>
    <row r="68" spans="1:7">
      <c r="A68">
        <v>67</v>
      </c>
      <c r="C68" t="s">
        <v>158</v>
      </c>
      <c r="D68" t="s">
        <v>156</v>
      </c>
      <c r="E68" s="11" t="s">
        <v>29</v>
      </c>
      <c r="F68" t="s">
        <v>9</v>
      </c>
    </row>
    <row r="69" spans="1:7">
      <c r="A69">
        <v>68</v>
      </c>
      <c r="C69" t="s">
        <v>159</v>
      </c>
      <c r="D69" t="s">
        <v>120</v>
      </c>
      <c r="E69" s="11" t="s">
        <v>13</v>
      </c>
      <c r="F69" t="s">
        <v>38</v>
      </c>
    </row>
    <row r="70" spans="1:7">
      <c r="A70">
        <v>69</v>
      </c>
      <c r="C70" t="s">
        <v>160</v>
      </c>
      <c r="D70" t="s">
        <v>120</v>
      </c>
      <c r="E70" s="11" t="s">
        <v>13</v>
      </c>
      <c r="F70" t="s">
        <v>38</v>
      </c>
    </row>
    <row r="71" spans="1:7">
      <c r="A71">
        <v>70</v>
      </c>
      <c r="C71" t="s">
        <v>161</v>
      </c>
      <c r="D71" t="s">
        <v>120</v>
      </c>
      <c r="E71" s="11" t="s">
        <v>13</v>
      </c>
      <c r="F71" t="s">
        <v>9</v>
      </c>
    </row>
    <row r="72" spans="1:7">
      <c r="A72">
        <v>71</v>
      </c>
      <c r="C72" t="s">
        <v>163</v>
      </c>
      <c r="D72" t="s">
        <v>156</v>
      </c>
      <c r="E72" s="11" t="s">
        <v>162</v>
      </c>
      <c r="F72" t="s">
        <v>38</v>
      </c>
    </row>
    <row r="73" spans="1:7">
      <c r="A73">
        <v>72</v>
      </c>
      <c r="C73" t="s">
        <v>164</v>
      </c>
      <c r="D73" t="s">
        <v>120</v>
      </c>
      <c r="E73" s="11" t="s">
        <v>30</v>
      </c>
      <c r="F73" t="s">
        <v>9</v>
      </c>
    </row>
    <row r="74" spans="1:7">
      <c r="A74">
        <v>73</v>
      </c>
      <c r="C74" t="s">
        <v>165</v>
      </c>
      <c r="D74" t="s">
        <v>120</v>
      </c>
      <c r="E74" s="11" t="s">
        <v>30</v>
      </c>
      <c r="F74" t="s">
        <v>9</v>
      </c>
    </row>
    <row r="75" spans="1:7">
      <c r="A75">
        <v>74</v>
      </c>
      <c r="D75" t="s">
        <v>156</v>
      </c>
      <c r="E75" s="11" t="s">
        <v>29</v>
      </c>
      <c r="F75" t="s">
        <v>9</v>
      </c>
    </row>
    <row r="76" spans="1:7">
      <c r="A76">
        <v>75</v>
      </c>
      <c r="D76" t="s">
        <v>156</v>
      </c>
      <c r="E76" s="11" t="s">
        <v>29</v>
      </c>
      <c r="F76" t="s">
        <v>9</v>
      </c>
    </row>
    <row r="77" spans="1:7">
      <c r="A77">
        <v>76</v>
      </c>
      <c r="D77" t="s">
        <v>156</v>
      </c>
      <c r="E77" s="11" t="s">
        <v>29</v>
      </c>
      <c r="F77" t="s">
        <v>9</v>
      </c>
    </row>
    <row r="78" spans="1:7">
      <c r="A78">
        <v>77</v>
      </c>
      <c r="D78" t="s">
        <v>156</v>
      </c>
      <c r="E78" s="11" t="s">
        <v>143</v>
      </c>
      <c r="F78" s="1" t="s">
        <v>38</v>
      </c>
    </row>
    <row r="79" spans="1:7">
      <c r="A79">
        <v>78</v>
      </c>
      <c r="D79" t="s">
        <v>156</v>
      </c>
      <c r="E79" s="11" t="s">
        <v>144</v>
      </c>
      <c r="F79" t="s">
        <v>38</v>
      </c>
    </row>
    <row r="80" spans="1:7">
      <c r="A80">
        <v>79</v>
      </c>
      <c r="D80" t="s">
        <v>156</v>
      </c>
      <c r="E80" s="11" t="s">
        <v>173</v>
      </c>
      <c r="F80" t="s">
        <v>9</v>
      </c>
    </row>
    <row r="81" spans="1:7">
      <c r="A81">
        <v>80</v>
      </c>
      <c r="D81" t="s">
        <v>156</v>
      </c>
      <c r="E81" s="11" t="s">
        <v>173</v>
      </c>
      <c r="F81" t="s">
        <v>9</v>
      </c>
    </row>
    <row r="82" spans="1:7">
      <c r="A82">
        <v>81</v>
      </c>
      <c r="D82" t="s">
        <v>156</v>
      </c>
      <c r="E82" s="11" t="s">
        <v>174</v>
      </c>
      <c r="F82" t="s">
        <v>38</v>
      </c>
    </row>
    <row r="83" spans="1:7">
      <c r="A83">
        <v>82</v>
      </c>
      <c r="D83" t="s">
        <v>156</v>
      </c>
      <c r="E83" s="11" t="s">
        <v>174</v>
      </c>
      <c r="F83" t="s">
        <v>38</v>
      </c>
    </row>
    <row r="84" spans="1:7">
      <c r="A84">
        <v>83</v>
      </c>
      <c r="D84" t="s">
        <v>156</v>
      </c>
      <c r="E84" s="11" t="s">
        <v>143</v>
      </c>
      <c r="F84" s="1" t="s">
        <v>38</v>
      </c>
    </row>
    <row r="85" spans="1:7">
      <c r="A85">
        <v>84</v>
      </c>
      <c r="D85" t="s">
        <v>156</v>
      </c>
      <c r="E85" s="11" t="s">
        <v>175</v>
      </c>
      <c r="F85" s="1" t="s">
        <v>9</v>
      </c>
      <c r="G85">
        <v>8639</v>
      </c>
    </row>
    <row r="86" spans="1:7">
      <c r="A86">
        <v>85</v>
      </c>
      <c r="D86" t="s">
        <v>120</v>
      </c>
      <c r="E86" s="11" t="s">
        <v>13</v>
      </c>
      <c r="F86" t="s">
        <v>38</v>
      </c>
    </row>
    <row r="87" spans="1:7">
      <c r="A87">
        <v>86</v>
      </c>
      <c r="D87" t="s">
        <v>120</v>
      </c>
      <c r="E87" s="11" t="s">
        <v>13</v>
      </c>
      <c r="F87" t="s">
        <v>9</v>
      </c>
    </row>
    <row r="88" spans="1:7">
      <c r="A88">
        <v>87</v>
      </c>
      <c r="D88" t="s">
        <v>120</v>
      </c>
      <c r="E88" s="11" t="s">
        <v>30</v>
      </c>
      <c r="F88" t="s">
        <v>38</v>
      </c>
    </row>
    <row r="89" spans="1:7">
      <c r="A89">
        <v>88</v>
      </c>
      <c r="D89" t="s">
        <v>120</v>
      </c>
      <c r="E89" s="11" t="s">
        <v>30</v>
      </c>
      <c r="F89" t="s">
        <v>9</v>
      </c>
    </row>
    <row r="90" spans="1:7">
      <c r="A90">
        <v>88</v>
      </c>
      <c r="B90" t="s">
        <v>213</v>
      </c>
      <c r="C90" t="s">
        <v>214</v>
      </c>
      <c r="D90" t="s">
        <v>120</v>
      </c>
      <c r="E90" s="11" t="s">
        <v>215</v>
      </c>
      <c r="F90" s="11" t="s">
        <v>9</v>
      </c>
    </row>
    <row r="91" spans="1:7">
      <c r="A91">
        <v>88</v>
      </c>
      <c r="C91" t="s">
        <v>216</v>
      </c>
      <c r="D91" t="s">
        <v>120</v>
      </c>
      <c r="E91" s="11" t="s">
        <v>30</v>
      </c>
      <c r="F91" s="11" t="s">
        <v>9</v>
      </c>
    </row>
    <row r="92" spans="1:7">
      <c r="A92">
        <v>88</v>
      </c>
      <c r="C92" t="s">
        <v>217</v>
      </c>
      <c r="D92" t="s">
        <v>120</v>
      </c>
      <c r="E92" s="11" t="s">
        <v>30</v>
      </c>
      <c r="F92" s="11" t="s">
        <v>9</v>
      </c>
    </row>
    <row r="93" spans="1:7">
      <c r="A93">
        <v>88</v>
      </c>
      <c r="C93" t="s">
        <v>218</v>
      </c>
      <c r="D93" t="s">
        <v>120</v>
      </c>
      <c r="E93" s="11" t="s">
        <v>30</v>
      </c>
      <c r="F93" s="11" t="s">
        <v>38</v>
      </c>
    </row>
    <row r="94" spans="1:7">
      <c r="A94">
        <v>88</v>
      </c>
      <c r="C94" t="s">
        <v>219</v>
      </c>
      <c r="D94" t="s">
        <v>156</v>
      </c>
      <c r="E94" s="11" t="s">
        <v>143</v>
      </c>
      <c r="F94" s="1" t="s">
        <v>38</v>
      </c>
    </row>
    <row r="95" spans="1:7">
      <c r="A95">
        <v>88</v>
      </c>
      <c r="C95" t="s">
        <v>220</v>
      </c>
      <c r="D95" t="s">
        <v>156</v>
      </c>
      <c r="E95" s="11" t="s">
        <v>29</v>
      </c>
      <c r="F95" s="1" t="s">
        <v>221</v>
      </c>
    </row>
    <row r="96" spans="1:7">
      <c r="A96">
        <v>88</v>
      </c>
      <c r="C96" t="s">
        <v>222</v>
      </c>
      <c r="D96" t="s">
        <v>156</v>
      </c>
      <c r="E96" s="11" t="s">
        <v>29</v>
      </c>
      <c r="F96" s="1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5"/>
  <sheetViews>
    <sheetView zoomScale="90" zoomScaleNormal="90" workbookViewId="0">
      <selection activeCell="N15" sqref="N15"/>
    </sheetView>
  </sheetViews>
  <sheetFormatPr defaultRowHeight="15"/>
  <cols>
    <col min="1" max="1" width="14.140625" bestFit="1" customWidth="1"/>
    <col min="2" max="2" width="19.85546875" bestFit="1" customWidth="1"/>
    <col min="3" max="3" width="9.7109375" customWidth="1"/>
    <col min="4" max="4" width="10.85546875" customWidth="1"/>
  </cols>
  <sheetData>
    <row r="1" spans="1:7" ht="22.5" customHeight="1">
      <c r="A1" s="5" t="s">
        <v>40</v>
      </c>
      <c r="B1" s="5" t="s">
        <v>50</v>
      </c>
      <c r="C1" s="5" t="s">
        <v>39</v>
      </c>
      <c r="D1" s="5" t="s">
        <v>53</v>
      </c>
      <c r="E1" s="5" t="s">
        <v>51</v>
      </c>
      <c r="G1" s="5" t="s">
        <v>166</v>
      </c>
    </row>
    <row r="2" spans="1:7">
      <c r="A2" s="7">
        <v>43346</v>
      </c>
      <c r="B2" s="11" t="s">
        <v>52</v>
      </c>
      <c r="C2">
        <v>6300</v>
      </c>
      <c r="D2">
        <v>3</v>
      </c>
      <c r="E2">
        <f>C2*D2</f>
        <v>18900</v>
      </c>
    </row>
    <row r="3" spans="1:7">
      <c r="B3" s="12" t="s">
        <v>54</v>
      </c>
      <c r="C3">
        <v>7300</v>
      </c>
      <c r="D3">
        <v>2</v>
      </c>
      <c r="E3">
        <f t="shared" ref="E3:E5" si="0">C3*D3</f>
        <v>14600</v>
      </c>
    </row>
    <row r="4" spans="1:7">
      <c r="B4" s="11" t="s">
        <v>55</v>
      </c>
      <c r="C4">
        <v>10000</v>
      </c>
      <c r="D4">
        <v>2</v>
      </c>
      <c r="E4">
        <f t="shared" si="0"/>
        <v>20000</v>
      </c>
    </row>
    <row r="5" spans="1:7">
      <c r="B5" s="11" t="s">
        <v>56</v>
      </c>
      <c r="C5">
        <v>480</v>
      </c>
      <c r="D5">
        <v>1</v>
      </c>
      <c r="E5">
        <f t="shared" si="0"/>
        <v>480</v>
      </c>
    </row>
    <row r="6" spans="1:7">
      <c r="B6" s="11"/>
      <c r="E6" s="5">
        <f>SUM(E2:E5)</f>
        <v>53980</v>
      </c>
      <c r="G6">
        <v>7</v>
      </c>
    </row>
    <row r="7" spans="1:7">
      <c r="B7" s="11"/>
    </row>
    <row r="8" spans="1:7">
      <c r="A8" s="7">
        <v>43360</v>
      </c>
      <c r="B8" s="11" t="s">
        <v>52</v>
      </c>
      <c r="C8">
        <v>6300</v>
      </c>
      <c r="D8">
        <v>6</v>
      </c>
      <c r="E8">
        <f>C8*D8</f>
        <v>37800</v>
      </c>
    </row>
    <row r="9" spans="1:7">
      <c r="B9" s="11" t="s">
        <v>57</v>
      </c>
      <c r="C9">
        <v>8300</v>
      </c>
      <c r="D9">
        <v>1</v>
      </c>
      <c r="E9">
        <f t="shared" ref="E9:E11" si="1">C9*D9</f>
        <v>8300</v>
      </c>
    </row>
    <row r="10" spans="1:7">
      <c r="B10" s="11" t="s">
        <v>91</v>
      </c>
      <c r="C10">
        <v>13000</v>
      </c>
      <c r="D10">
        <v>1</v>
      </c>
      <c r="E10">
        <f t="shared" si="1"/>
        <v>13000</v>
      </c>
    </row>
    <row r="11" spans="1:7">
      <c r="B11" s="11" t="s">
        <v>56</v>
      </c>
      <c r="C11">
        <v>500</v>
      </c>
      <c r="D11">
        <v>1</v>
      </c>
      <c r="E11">
        <f t="shared" si="1"/>
        <v>500</v>
      </c>
    </row>
    <row r="12" spans="1:7">
      <c r="B12" s="11"/>
      <c r="E12" s="5">
        <f>SUM(E8:E11)</f>
        <v>59600</v>
      </c>
      <c r="G12">
        <v>8</v>
      </c>
    </row>
    <row r="13" spans="1:7">
      <c r="A13" s="7">
        <v>43365</v>
      </c>
      <c r="B13" s="11" t="s">
        <v>71</v>
      </c>
      <c r="C13">
        <v>6300</v>
      </c>
      <c r="D13">
        <v>5</v>
      </c>
      <c r="E13">
        <f>C13*D13</f>
        <v>31500</v>
      </c>
    </row>
    <row r="14" spans="1:7">
      <c r="B14" s="11" t="s">
        <v>52</v>
      </c>
      <c r="C14">
        <v>6300</v>
      </c>
      <c r="D14">
        <v>2</v>
      </c>
      <c r="E14">
        <f>C14*D14</f>
        <v>12600</v>
      </c>
    </row>
    <row r="15" spans="1:7">
      <c r="B15" s="11" t="s">
        <v>56</v>
      </c>
      <c r="C15">
        <v>480</v>
      </c>
      <c r="D15">
        <v>1</v>
      </c>
      <c r="E15">
        <f>C15*D15</f>
        <v>480</v>
      </c>
    </row>
    <row r="16" spans="1:7">
      <c r="B16" s="11"/>
      <c r="E16" s="5">
        <f>SUM(E13:E15)</f>
        <v>44580</v>
      </c>
      <c r="G16">
        <v>7</v>
      </c>
    </row>
    <row r="17" spans="1:11">
      <c r="A17" s="7">
        <v>43372</v>
      </c>
      <c r="B17" s="11" t="s">
        <v>90</v>
      </c>
      <c r="C17">
        <v>6300</v>
      </c>
      <c r="D17">
        <v>3</v>
      </c>
      <c r="E17">
        <f>C17*D17</f>
        <v>18900</v>
      </c>
    </row>
    <row r="18" spans="1:11">
      <c r="B18" s="11" t="s">
        <v>91</v>
      </c>
      <c r="C18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>
      <c r="B19" s="11" t="s">
        <v>92</v>
      </c>
      <c r="C19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>
      <c r="B20" s="11" t="s">
        <v>57</v>
      </c>
      <c r="C20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>
      <c r="B21" s="11" t="s">
        <v>56</v>
      </c>
      <c r="C21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>
      <c r="A23" s="7">
        <v>43372</v>
      </c>
      <c r="B23" s="11" t="s">
        <v>90</v>
      </c>
      <c r="C23">
        <v>6300</v>
      </c>
      <c r="D23">
        <v>6</v>
      </c>
      <c r="E23">
        <f>C23*D23</f>
        <v>37800</v>
      </c>
    </row>
    <row r="24" spans="1:11">
      <c r="B24" s="11" t="s">
        <v>93</v>
      </c>
      <c r="C24">
        <v>13000</v>
      </c>
      <c r="D24">
        <v>1</v>
      </c>
      <c r="E24">
        <f>C24*D24</f>
        <v>13000</v>
      </c>
    </row>
    <row r="25" spans="1:11">
      <c r="B25" s="11" t="s">
        <v>56</v>
      </c>
      <c r="C25">
        <v>480</v>
      </c>
      <c r="D25">
        <v>1</v>
      </c>
      <c r="E25">
        <f>C25*D25</f>
        <v>480</v>
      </c>
    </row>
    <row r="26" spans="1:11">
      <c r="E26" s="5">
        <f>SUM(E23:E25)</f>
        <v>51280</v>
      </c>
      <c r="G26">
        <v>7</v>
      </c>
    </row>
    <row r="27" spans="1:11">
      <c r="A27" s="7">
        <v>43390</v>
      </c>
      <c r="B27" s="11" t="s">
        <v>92</v>
      </c>
      <c r="C27">
        <v>12999</v>
      </c>
      <c r="D27">
        <v>2</v>
      </c>
      <c r="E27">
        <f>C27*D27</f>
        <v>25998</v>
      </c>
    </row>
    <row r="28" spans="1:11">
      <c r="B28" s="11" t="s">
        <v>91</v>
      </c>
      <c r="C28">
        <v>10999</v>
      </c>
      <c r="D28">
        <v>2</v>
      </c>
      <c r="E28">
        <f t="shared" ref="E28:E31" si="3">C28*D28</f>
        <v>21998</v>
      </c>
    </row>
    <row r="29" spans="1:11">
      <c r="B29" s="11" t="s">
        <v>55</v>
      </c>
      <c r="C29">
        <v>9999</v>
      </c>
      <c r="D29">
        <v>1</v>
      </c>
      <c r="E29">
        <f t="shared" si="3"/>
        <v>9999</v>
      </c>
    </row>
    <row r="30" spans="1:11">
      <c r="B30" s="11" t="s">
        <v>131</v>
      </c>
      <c r="C30" s="11">
        <v>12999</v>
      </c>
      <c r="D30">
        <v>1</v>
      </c>
      <c r="E30">
        <f t="shared" si="3"/>
        <v>12999</v>
      </c>
    </row>
    <row r="31" spans="1:11">
      <c r="B31" s="11" t="s">
        <v>56</v>
      </c>
      <c r="C31" s="11">
        <v>700</v>
      </c>
      <c r="D31">
        <v>1</v>
      </c>
      <c r="E31">
        <f t="shared" si="3"/>
        <v>700</v>
      </c>
    </row>
    <row r="32" spans="1:11">
      <c r="E32" s="5">
        <f>SUM(E27:E31)</f>
        <v>71694</v>
      </c>
      <c r="G32">
        <v>6</v>
      </c>
    </row>
    <row r="33" spans="1:7">
      <c r="A33" s="7">
        <v>43390</v>
      </c>
      <c r="B33" t="s">
        <v>90</v>
      </c>
      <c r="C33">
        <v>6300</v>
      </c>
      <c r="D33">
        <v>10</v>
      </c>
      <c r="E33">
        <f>C33*D33</f>
        <v>63000</v>
      </c>
    </row>
    <row r="34" spans="1:7">
      <c r="B34" t="s">
        <v>56</v>
      </c>
      <c r="C34">
        <v>700</v>
      </c>
      <c r="D34">
        <v>1</v>
      </c>
      <c r="E34">
        <f>C34*D34</f>
        <v>700</v>
      </c>
    </row>
    <row r="35" spans="1:7">
      <c r="E35" s="5">
        <f>SUM(E33:E34)</f>
        <v>63700</v>
      </c>
      <c r="G35">
        <v>10</v>
      </c>
    </row>
    <row r="36" spans="1:7">
      <c r="A36" s="7">
        <v>43397</v>
      </c>
      <c r="B36" s="11" t="s">
        <v>131</v>
      </c>
      <c r="C36">
        <v>13000</v>
      </c>
      <c r="D36">
        <v>2</v>
      </c>
      <c r="E36">
        <f>C36*D36</f>
        <v>26000</v>
      </c>
    </row>
    <row r="37" spans="1:7">
      <c r="B37" s="11" t="s">
        <v>55</v>
      </c>
      <c r="C37">
        <v>10000</v>
      </c>
      <c r="D37">
        <v>1</v>
      </c>
      <c r="E37">
        <f t="shared" ref="E37:E39" si="4">C37*D37</f>
        <v>10000</v>
      </c>
    </row>
    <row r="38" spans="1:7">
      <c r="B38" s="11" t="s">
        <v>168</v>
      </c>
      <c r="C38">
        <v>15990</v>
      </c>
      <c r="D38">
        <v>1</v>
      </c>
      <c r="E38">
        <f t="shared" si="4"/>
        <v>15990</v>
      </c>
    </row>
    <row r="39" spans="1:7">
      <c r="B39" s="11" t="s">
        <v>92</v>
      </c>
      <c r="C39">
        <v>11000</v>
      </c>
      <c r="D39">
        <v>2</v>
      </c>
      <c r="E39">
        <f t="shared" si="4"/>
        <v>22000</v>
      </c>
    </row>
    <row r="40" spans="1:7">
      <c r="B40" s="11" t="s">
        <v>56</v>
      </c>
      <c r="C40">
        <v>600</v>
      </c>
      <c r="D40">
        <v>1</v>
      </c>
      <c r="E40">
        <v>600</v>
      </c>
    </row>
    <row r="41" spans="1:7">
      <c r="B41" s="11"/>
      <c r="E41" s="5">
        <f>SUM(E36:E40)</f>
        <v>74590</v>
      </c>
      <c r="G41">
        <v>6</v>
      </c>
    </row>
    <row r="42" spans="1:7">
      <c r="A42" s="7">
        <v>43397</v>
      </c>
      <c r="B42" s="11" t="s">
        <v>71</v>
      </c>
      <c r="C42">
        <v>6300</v>
      </c>
      <c r="D42">
        <v>8</v>
      </c>
      <c r="E42">
        <f>C42*D42</f>
        <v>50400</v>
      </c>
    </row>
    <row r="43" spans="1:7">
      <c r="B43" s="11" t="s">
        <v>181</v>
      </c>
      <c r="C43">
        <v>8000</v>
      </c>
      <c r="D43">
        <v>2</v>
      </c>
      <c r="E43">
        <f>C43*D43</f>
        <v>16000</v>
      </c>
    </row>
    <row r="44" spans="1:7">
      <c r="B44" s="11" t="s">
        <v>56</v>
      </c>
      <c r="C44">
        <v>500</v>
      </c>
      <c r="D44">
        <v>1</v>
      </c>
      <c r="E44">
        <v>500</v>
      </c>
    </row>
    <row r="45" spans="1:7">
      <c r="E45" s="5">
        <f>SUM(E42:E44)</f>
        <v>66900</v>
      </c>
      <c r="G45">
        <v>10</v>
      </c>
    </row>
    <row r="47" spans="1:7">
      <c r="A47" s="5" t="s">
        <v>170</v>
      </c>
      <c r="B47" s="1" t="s">
        <v>131</v>
      </c>
      <c r="C47">
        <v>11000</v>
      </c>
      <c r="D47">
        <v>2</v>
      </c>
      <c r="E47">
        <f>C47*D47</f>
        <v>22000</v>
      </c>
    </row>
    <row r="48" spans="1:7">
      <c r="E48" s="5">
        <v>22000</v>
      </c>
      <c r="G48">
        <v>2</v>
      </c>
    </row>
    <row r="50" spans="1:7">
      <c r="A50" s="5" t="s">
        <v>170</v>
      </c>
      <c r="B50" t="s">
        <v>55</v>
      </c>
      <c r="C50">
        <v>10000</v>
      </c>
      <c r="D50">
        <v>1</v>
      </c>
      <c r="E50">
        <f>C50*D50</f>
        <v>10000</v>
      </c>
    </row>
    <row r="51" spans="1:7">
      <c r="B51" t="s">
        <v>171</v>
      </c>
      <c r="C51">
        <v>11985</v>
      </c>
      <c r="D51">
        <v>1</v>
      </c>
      <c r="E51">
        <f t="shared" ref="E51:E52" si="5">C51*D51</f>
        <v>11985</v>
      </c>
    </row>
    <row r="52" spans="1:7">
      <c r="B52" t="s">
        <v>172</v>
      </c>
      <c r="C52">
        <v>9000</v>
      </c>
      <c r="D52">
        <v>1</v>
      </c>
      <c r="E52">
        <f t="shared" si="5"/>
        <v>9000</v>
      </c>
    </row>
    <row r="53" spans="1:7">
      <c r="E53" s="5">
        <f>SUM(E50:E52)</f>
        <v>30985</v>
      </c>
      <c r="G53">
        <v>3</v>
      </c>
    </row>
    <row r="55" spans="1:7">
      <c r="A55" s="7">
        <v>43403</v>
      </c>
      <c r="B55" t="s">
        <v>71</v>
      </c>
      <c r="C55">
        <v>6300</v>
      </c>
      <c r="D55">
        <v>5</v>
      </c>
      <c r="E55">
        <f>C55*D55</f>
        <v>31500</v>
      </c>
    </row>
    <row r="56" spans="1:7">
      <c r="B56" t="s">
        <v>57</v>
      </c>
      <c r="C56">
        <v>8000</v>
      </c>
      <c r="D56">
        <v>3</v>
      </c>
      <c r="E56">
        <f t="shared" ref="E56:E60" si="6">C56*D56</f>
        <v>24000</v>
      </c>
    </row>
    <row r="57" spans="1:7">
      <c r="B57" t="s">
        <v>183</v>
      </c>
      <c r="C57">
        <v>8999</v>
      </c>
      <c r="D57">
        <v>1</v>
      </c>
      <c r="E57">
        <f t="shared" si="6"/>
        <v>8999</v>
      </c>
    </row>
    <row r="58" spans="1:7">
      <c r="B58" t="s">
        <v>182</v>
      </c>
      <c r="C58">
        <v>11000</v>
      </c>
      <c r="D58">
        <v>1</v>
      </c>
      <c r="E58">
        <f t="shared" si="6"/>
        <v>11000</v>
      </c>
    </row>
    <row r="59" spans="1:7">
      <c r="B59" t="s">
        <v>182</v>
      </c>
      <c r="C59">
        <v>13000</v>
      </c>
      <c r="D59">
        <v>1</v>
      </c>
      <c r="E59">
        <f t="shared" si="6"/>
        <v>13000</v>
      </c>
    </row>
    <row r="60" spans="1:7">
      <c r="B60" t="s">
        <v>56</v>
      </c>
      <c r="C60">
        <v>1000</v>
      </c>
      <c r="D60">
        <v>1</v>
      </c>
      <c r="E60">
        <f>C60*D60</f>
        <v>1000</v>
      </c>
    </row>
    <row r="61" spans="1:7">
      <c r="E61" s="5">
        <f>SUM(E55:E60)</f>
        <v>89499</v>
      </c>
      <c r="G61">
        <v>11</v>
      </c>
    </row>
    <row r="63" spans="1:7">
      <c r="A63" s="7">
        <v>43403</v>
      </c>
      <c r="B63" t="s">
        <v>184</v>
      </c>
      <c r="C63">
        <v>13990</v>
      </c>
      <c r="D63">
        <v>2</v>
      </c>
      <c r="E63">
        <f>C63*D63</f>
        <v>27980</v>
      </c>
    </row>
    <row r="64" spans="1:7">
      <c r="B64" t="s">
        <v>144</v>
      </c>
      <c r="C64">
        <v>15990</v>
      </c>
      <c r="D64">
        <v>1</v>
      </c>
      <c r="E64">
        <f t="shared" ref="E64:E69" si="7">C64*D64</f>
        <v>15990</v>
      </c>
    </row>
    <row r="65" spans="1:7">
      <c r="B65" t="s">
        <v>185</v>
      </c>
      <c r="C65">
        <v>12000</v>
      </c>
      <c r="D65">
        <v>2</v>
      </c>
      <c r="E65">
        <f t="shared" si="7"/>
        <v>24000</v>
      </c>
    </row>
    <row r="66" spans="1:7">
      <c r="B66" t="s">
        <v>131</v>
      </c>
      <c r="C66">
        <v>13000</v>
      </c>
      <c r="D66">
        <v>1</v>
      </c>
      <c r="E66">
        <f t="shared" si="7"/>
        <v>13000</v>
      </c>
    </row>
    <row r="67" spans="1:7">
      <c r="B67" t="s">
        <v>55</v>
      </c>
      <c r="C67">
        <v>10000</v>
      </c>
      <c r="D67">
        <v>1</v>
      </c>
      <c r="E67">
        <f t="shared" si="7"/>
        <v>10000</v>
      </c>
    </row>
    <row r="68" spans="1:7">
      <c r="B68" t="s">
        <v>186</v>
      </c>
      <c r="C68">
        <v>12999</v>
      </c>
      <c r="D68">
        <v>1</v>
      </c>
      <c r="E68">
        <f t="shared" si="7"/>
        <v>12999</v>
      </c>
    </row>
    <row r="69" spans="1:7">
      <c r="B69" t="s">
        <v>56</v>
      </c>
      <c r="C69">
        <v>1000</v>
      </c>
      <c r="D69">
        <v>1</v>
      </c>
      <c r="E69">
        <f t="shared" si="7"/>
        <v>1000</v>
      </c>
    </row>
    <row r="70" spans="1:7">
      <c r="E70" s="5">
        <f>SUM(E63:E69)</f>
        <v>104969</v>
      </c>
      <c r="G70">
        <v>8</v>
      </c>
    </row>
    <row r="72" spans="1:7">
      <c r="A72" s="5" t="s">
        <v>170</v>
      </c>
      <c r="B72" t="s">
        <v>200</v>
      </c>
      <c r="C72">
        <v>10000</v>
      </c>
      <c r="D72">
        <v>1</v>
      </c>
      <c r="E72">
        <f>C72*D72</f>
        <v>10000</v>
      </c>
    </row>
    <row r="73" spans="1:7">
      <c r="B73" t="s">
        <v>55</v>
      </c>
      <c r="C73">
        <v>10000</v>
      </c>
      <c r="D73">
        <v>2</v>
      </c>
      <c r="E73">
        <f t="shared" ref="E73:E75" si="8">C73*D73</f>
        <v>20000</v>
      </c>
    </row>
    <row r="74" spans="1:7">
      <c r="B74" t="s">
        <v>201</v>
      </c>
      <c r="C74">
        <v>14000</v>
      </c>
      <c r="D74">
        <v>1</v>
      </c>
      <c r="E74">
        <f t="shared" si="8"/>
        <v>14000</v>
      </c>
    </row>
    <row r="75" spans="1:7">
      <c r="B75" t="s">
        <v>202</v>
      </c>
      <c r="C75">
        <v>13000</v>
      </c>
      <c r="D75">
        <v>1</v>
      </c>
      <c r="E75">
        <f t="shared" si="8"/>
        <v>13000</v>
      </c>
    </row>
    <row r="76" spans="1:7">
      <c r="E76" s="5">
        <f>SUM(E72:E75)</f>
        <v>57000</v>
      </c>
      <c r="G76">
        <v>5</v>
      </c>
    </row>
    <row r="78" spans="1:7">
      <c r="A78" t="s">
        <v>224</v>
      </c>
      <c r="B78" t="s">
        <v>225</v>
      </c>
      <c r="C78" s="20">
        <v>11000</v>
      </c>
      <c r="D78">
        <v>1</v>
      </c>
      <c r="E78">
        <v>11000</v>
      </c>
    </row>
    <row r="79" spans="1:7">
      <c r="C79" s="20"/>
      <c r="E79" s="6">
        <v>11000</v>
      </c>
      <c r="G79">
        <v>1</v>
      </c>
    </row>
    <row r="80" spans="1:7">
      <c r="C80" s="20"/>
    </row>
    <row r="81" spans="1:7">
      <c r="A81" s="11" t="s">
        <v>224</v>
      </c>
      <c r="B81" s="11" t="s">
        <v>225</v>
      </c>
      <c r="C81" s="20">
        <v>11000</v>
      </c>
      <c r="D81">
        <v>1</v>
      </c>
      <c r="E81">
        <v>11000</v>
      </c>
    </row>
    <row r="82" spans="1:7">
      <c r="C82" s="20"/>
      <c r="E82" s="6">
        <v>11000</v>
      </c>
      <c r="G82">
        <v>1</v>
      </c>
    </row>
    <row r="83" spans="1:7">
      <c r="C83" s="20"/>
    </row>
    <row r="84" spans="1:7">
      <c r="A84" t="s">
        <v>224</v>
      </c>
      <c r="B84" t="s">
        <v>225</v>
      </c>
      <c r="C84" s="20">
        <v>11000</v>
      </c>
      <c r="D84">
        <v>1</v>
      </c>
      <c r="E84">
        <v>11000</v>
      </c>
    </row>
    <row r="85" spans="1:7">
      <c r="B85" t="s">
        <v>131</v>
      </c>
      <c r="C85" s="20">
        <v>11000</v>
      </c>
      <c r="D85">
        <v>1</v>
      </c>
      <c r="E85">
        <v>11000</v>
      </c>
    </row>
    <row r="86" spans="1:7">
      <c r="C86" s="20"/>
      <c r="E86" s="6">
        <v>22000</v>
      </c>
      <c r="G86">
        <v>2</v>
      </c>
    </row>
    <row r="87" spans="1:7">
      <c r="C87" s="20"/>
    </row>
    <row r="88" spans="1:7">
      <c r="B88" s="11" t="s">
        <v>55</v>
      </c>
      <c r="C88" s="21">
        <v>10000</v>
      </c>
      <c r="D88">
        <v>1</v>
      </c>
      <c r="E88">
        <f>C88*D88</f>
        <v>10000</v>
      </c>
    </row>
    <row r="89" spans="1:7">
      <c r="B89" s="11" t="s">
        <v>92</v>
      </c>
      <c r="C89" s="21">
        <v>11000</v>
      </c>
      <c r="D89">
        <v>2</v>
      </c>
      <c r="E89">
        <f t="shared" ref="E89:E94" si="9">C89*D89</f>
        <v>22000</v>
      </c>
    </row>
    <row r="90" spans="1:7">
      <c r="B90" s="11" t="s">
        <v>91</v>
      </c>
      <c r="C90" s="21">
        <v>13000</v>
      </c>
      <c r="D90">
        <v>1</v>
      </c>
      <c r="E90">
        <f t="shared" si="9"/>
        <v>13000</v>
      </c>
    </row>
    <row r="91" spans="1:7">
      <c r="B91" s="11" t="s">
        <v>186</v>
      </c>
      <c r="C91" s="21">
        <v>13000</v>
      </c>
      <c r="D91">
        <v>1</v>
      </c>
      <c r="E91">
        <f t="shared" si="9"/>
        <v>13000</v>
      </c>
    </row>
    <row r="92" spans="1:7">
      <c r="B92" s="11" t="s">
        <v>57</v>
      </c>
      <c r="C92" s="20">
        <v>8300</v>
      </c>
      <c r="D92">
        <v>1</v>
      </c>
      <c r="E92">
        <f t="shared" si="9"/>
        <v>8300</v>
      </c>
    </row>
    <row r="93" spans="1:7">
      <c r="B93" s="11" t="s">
        <v>226</v>
      </c>
      <c r="C93" s="20">
        <v>9500</v>
      </c>
      <c r="D93">
        <v>1</v>
      </c>
      <c r="E93">
        <f t="shared" si="9"/>
        <v>9500</v>
      </c>
    </row>
    <row r="94" spans="1:7">
      <c r="B94" s="11" t="s">
        <v>56</v>
      </c>
      <c r="C94" s="20">
        <v>0</v>
      </c>
      <c r="D94">
        <v>1</v>
      </c>
      <c r="E94">
        <f t="shared" si="9"/>
        <v>0</v>
      </c>
    </row>
    <row r="95" spans="1:7">
      <c r="C95" s="20"/>
      <c r="E95" s="6">
        <f>SUM(E88:E94)</f>
        <v>75800</v>
      </c>
      <c r="G9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8"/>
  <sheetViews>
    <sheetView workbookViewId="0">
      <selection activeCell="G15" sqref="G15"/>
    </sheetView>
  </sheetViews>
  <sheetFormatPr defaultRowHeight="1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9" max="9" width="24.85546875" customWidth="1"/>
  </cols>
  <sheetData>
    <row r="1" spans="1:21" ht="21.75" customHeight="1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107</v>
      </c>
      <c r="H1" s="6" t="s">
        <v>59</v>
      </c>
      <c r="I1" s="6" t="s">
        <v>95</v>
      </c>
      <c r="J1" s="6" t="s">
        <v>96</v>
      </c>
      <c r="L1" t="s">
        <v>19</v>
      </c>
      <c r="M1" s="5">
        <v>20000</v>
      </c>
      <c r="O1" t="s">
        <v>204</v>
      </c>
      <c r="Q1" t="s">
        <v>40</v>
      </c>
      <c r="R1" t="s">
        <v>43</v>
      </c>
      <c r="T1" t="s">
        <v>204</v>
      </c>
      <c r="U1" t="s">
        <v>42</v>
      </c>
    </row>
    <row r="2" spans="1:21">
      <c r="A2" s="4">
        <v>43346</v>
      </c>
      <c r="B2">
        <v>53980</v>
      </c>
      <c r="C2">
        <v>2000</v>
      </c>
      <c r="F2">
        <v>70000</v>
      </c>
      <c r="L2" s="4">
        <v>43371</v>
      </c>
      <c r="M2">
        <v>130000</v>
      </c>
      <c r="O2">
        <v>120000</v>
      </c>
      <c r="Q2" s="4">
        <v>43406</v>
      </c>
      <c r="R2">
        <v>90000</v>
      </c>
      <c r="T2">
        <v>90000</v>
      </c>
      <c r="U2" t="s">
        <v>137</v>
      </c>
    </row>
    <row r="3" spans="1:21">
      <c r="A3" s="4">
        <v>43360</v>
      </c>
      <c r="B3">
        <v>59600</v>
      </c>
      <c r="C3">
        <v>10000</v>
      </c>
      <c r="L3" s="4">
        <v>43372</v>
      </c>
      <c r="M3">
        <v>100000</v>
      </c>
      <c r="O3">
        <v>100000</v>
      </c>
      <c r="Q3" s="4">
        <v>43407</v>
      </c>
      <c r="R3">
        <v>50000</v>
      </c>
      <c r="T3">
        <v>90000</v>
      </c>
      <c r="U3" t="s">
        <v>97</v>
      </c>
    </row>
    <row r="4" spans="1:21">
      <c r="A4" s="4">
        <v>43365</v>
      </c>
      <c r="B4">
        <v>44580</v>
      </c>
      <c r="C4">
        <v>22000</v>
      </c>
      <c r="L4" s="4">
        <v>43374</v>
      </c>
      <c r="M4">
        <v>30000</v>
      </c>
      <c r="O4">
        <v>70000</v>
      </c>
      <c r="Q4" s="4">
        <v>43408</v>
      </c>
      <c r="R4">
        <v>2000</v>
      </c>
      <c r="T4" s="5">
        <f>SUM(T2:T3)</f>
        <v>180000</v>
      </c>
    </row>
    <row r="5" spans="1:21">
      <c r="A5" s="4">
        <v>43372</v>
      </c>
      <c r="B5">
        <v>64720</v>
      </c>
      <c r="C5">
        <v>70000</v>
      </c>
      <c r="L5" s="4">
        <v>43376</v>
      </c>
      <c r="M5">
        <v>60000</v>
      </c>
      <c r="O5" s="5">
        <f>SUM(O2:O4)</f>
        <v>290000</v>
      </c>
      <c r="Q5" s="4">
        <v>43409</v>
      </c>
      <c r="R5">
        <v>23000</v>
      </c>
    </row>
    <row r="6" spans="1:21">
      <c r="A6" s="4">
        <v>43372</v>
      </c>
      <c r="B6">
        <v>51280</v>
      </c>
      <c r="C6">
        <v>4000</v>
      </c>
      <c r="D6" t="s">
        <v>108</v>
      </c>
      <c r="H6" s="5">
        <v>20000</v>
      </c>
      <c r="I6">
        <v>130000</v>
      </c>
      <c r="J6">
        <v>120000</v>
      </c>
      <c r="L6" s="4">
        <v>43377</v>
      </c>
      <c r="M6">
        <v>30000</v>
      </c>
      <c r="Q6" s="4">
        <v>43410</v>
      </c>
      <c r="R6">
        <v>100000</v>
      </c>
    </row>
    <row r="7" spans="1:21">
      <c r="A7" s="4">
        <v>43390</v>
      </c>
      <c r="B7">
        <v>71694</v>
      </c>
      <c r="C7">
        <f>O14</f>
        <v>279500</v>
      </c>
      <c r="D7" t="s">
        <v>133</v>
      </c>
      <c r="I7">
        <v>100000</v>
      </c>
      <c r="J7">
        <v>100000</v>
      </c>
      <c r="L7" s="4">
        <v>43378</v>
      </c>
      <c r="M7">
        <v>8000</v>
      </c>
      <c r="Q7" s="4">
        <v>43412</v>
      </c>
      <c r="R7">
        <v>100000</v>
      </c>
    </row>
    <row r="8" spans="1:21">
      <c r="A8" s="4">
        <v>43390</v>
      </c>
      <c r="B8">
        <v>63700</v>
      </c>
      <c r="C8">
        <f>S11</f>
        <v>266725</v>
      </c>
      <c r="J8">
        <v>70000</v>
      </c>
      <c r="L8" s="4">
        <v>43379</v>
      </c>
      <c r="M8">
        <v>45000</v>
      </c>
      <c r="Q8" s="4">
        <v>43412</v>
      </c>
      <c r="R8">
        <v>5000</v>
      </c>
    </row>
    <row r="9" spans="1:21">
      <c r="A9" s="4">
        <v>43397</v>
      </c>
      <c r="B9">
        <v>74590</v>
      </c>
      <c r="L9" s="4">
        <v>43381</v>
      </c>
      <c r="M9">
        <v>30000</v>
      </c>
      <c r="Q9" s="4">
        <v>43418</v>
      </c>
      <c r="R9">
        <v>10000</v>
      </c>
    </row>
    <row r="10" spans="1:21">
      <c r="A10" s="4">
        <v>43397</v>
      </c>
      <c r="B10">
        <v>66900</v>
      </c>
      <c r="L10" s="4">
        <v>43381</v>
      </c>
      <c r="M10">
        <v>35000</v>
      </c>
      <c r="Q10" s="4">
        <v>43419</v>
      </c>
      <c r="R10">
        <v>66725</v>
      </c>
    </row>
    <row r="11" spans="1:21">
      <c r="A11" t="s">
        <v>224</v>
      </c>
      <c r="B11">
        <v>22000</v>
      </c>
      <c r="L11" s="4">
        <v>43386</v>
      </c>
      <c r="M11">
        <v>10000</v>
      </c>
      <c r="Q11" s="4"/>
      <c r="R11" s="5">
        <f>SUM(R2:R10)</f>
        <v>446725</v>
      </c>
      <c r="S11" s="5">
        <f>R11-T4</f>
        <v>266725</v>
      </c>
    </row>
    <row r="12" spans="1:21">
      <c r="A12" t="s">
        <v>224</v>
      </c>
      <c r="B12">
        <v>30984</v>
      </c>
      <c r="L12" s="4">
        <v>43387</v>
      </c>
      <c r="M12">
        <v>25000</v>
      </c>
      <c r="N12" t="s">
        <v>132</v>
      </c>
    </row>
    <row r="13" spans="1:21">
      <c r="A13" s="4">
        <v>43403</v>
      </c>
      <c r="B13">
        <v>89499</v>
      </c>
      <c r="L13" s="4">
        <v>43388</v>
      </c>
      <c r="M13">
        <v>31500</v>
      </c>
    </row>
    <row r="14" spans="1:21">
      <c r="A14" s="4">
        <v>43403</v>
      </c>
      <c r="B14">
        <v>104969</v>
      </c>
      <c r="L14" s="4">
        <v>43391</v>
      </c>
      <c r="M14">
        <v>15000</v>
      </c>
      <c r="O14" s="5">
        <f>M15-O5</f>
        <v>279500</v>
      </c>
    </row>
    <row r="15" spans="1:21">
      <c r="A15" t="s">
        <v>224</v>
      </c>
      <c r="B15">
        <v>57000</v>
      </c>
      <c r="M15" s="5">
        <f>SUM(M1:M14)</f>
        <v>569500</v>
      </c>
    </row>
    <row r="16" spans="1:21">
      <c r="A16" t="s">
        <v>224</v>
      </c>
      <c r="B16">
        <v>11000</v>
      </c>
    </row>
    <row r="17" spans="1:16">
      <c r="A17" t="s">
        <v>224</v>
      </c>
      <c r="B17">
        <v>11000</v>
      </c>
    </row>
    <row r="18" spans="1:16">
      <c r="A18" t="s">
        <v>224</v>
      </c>
      <c r="B18">
        <v>22000</v>
      </c>
    </row>
    <row r="19" spans="1:16">
      <c r="B19" s="9">
        <f>SUM(B2:B18)</f>
        <v>899496</v>
      </c>
      <c r="C19" s="13">
        <f>SUM(C2:C8)</f>
        <v>654225</v>
      </c>
      <c r="E19" s="8">
        <f>B19-C19 +F2</f>
        <v>315271</v>
      </c>
    </row>
    <row r="20" spans="1:16">
      <c r="M20" s="16"/>
      <c r="N20" s="11"/>
      <c r="O20" s="11"/>
      <c r="P20" s="11"/>
    </row>
    <row r="21" spans="1:16">
      <c r="M21" s="11"/>
      <c r="N21" s="11"/>
      <c r="O21" s="11"/>
      <c r="P21" s="11"/>
    </row>
    <row r="22" spans="1:16">
      <c r="A22">
        <v>6300</v>
      </c>
      <c r="B22">
        <v>8</v>
      </c>
      <c r="C22">
        <f>A22*B22</f>
        <v>50400</v>
      </c>
    </row>
    <row r="23" spans="1:16">
      <c r="A23">
        <v>8000</v>
      </c>
      <c r="B23">
        <v>2</v>
      </c>
      <c r="C23">
        <f t="shared" ref="C23:C27" si="0">A23*B23</f>
        <v>16000</v>
      </c>
    </row>
    <row r="24" spans="1:16">
      <c r="A24">
        <v>9000</v>
      </c>
      <c r="B24">
        <v>1</v>
      </c>
      <c r="C24">
        <f t="shared" si="0"/>
        <v>9000</v>
      </c>
    </row>
    <row r="25" spans="1:16">
      <c r="A25">
        <v>11000</v>
      </c>
      <c r="B25">
        <v>2</v>
      </c>
      <c r="C25">
        <f t="shared" si="0"/>
        <v>22000</v>
      </c>
    </row>
    <row r="26" spans="1:16">
      <c r="A26">
        <v>15990</v>
      </c>
      <c r="B26">
        <v>1</v>
      </c>
      <c r="C26">
        <f t="shared" si="0"/>
        <v>15990</v>
      </c>
    </row>
    <row r="27" spans="1:16">
      <c r="A27">
        <v>11000</v>
      </c>
      <c r="B27">
        <v>2</v>
      </c>
      <c r="C27">
        <f t="shared" si="0"/>
        <v>22000</v>
      </c>
    </row>
    <row r="28" spans="1:16">
      <c r="C28">
        <f>SUM(C22:C27)</f>
        <v>135390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I12" sqref="I12"/>
    </sheetView>
  </sheetViews>
  <sheetFormatPr defaultRowHeight="15"/>
  <cols>
    <col min="1" max="1" width="12.42578125" bestFit="1" customWidth="1"/>
    <col min="2" max="2" width="8.42578125" bestFit="1" customWidth="1"/>
    <col min="3" max="3" width="6" bestFit="1" customWidth="1"/>
    <col min="4" max="4" width="11.85546875" bestFit="1" customWidth="1"/>
    <col min="5" max="5" width="12.28515625" bestFit="1" customWidth="1"/>
    <col min="6" max="6" width="11.140625" bestFit="1" customWidth="1"/>
    <col min="7" max="7" width="6" bestFit="1" customWidth="1"/>
    <col min="8" max="8" width="7.85546875" bestFit="1" customWidth="1"/>
    <col min="9" max="9" width="12.140625" bestFit="1" customWidth="1"/>
    <col min="10" max="10" width="7" bestFit="1" customWidth="1"/>
  </cols>
  <sheetData>
    <row r="1" spans="1:10">
      <c r="A1" s="22" t="s">
        <v>227</v>
      </c>
      <c r="B1" s="22" t="s">
        <v>53</v>
      </c>
      <c r="C1" s="22" t="s">
        <v>39</v>
      </c>
      <c r="D1" s="22" t="s">
        <v>228</v>
      </c>
      <c r="E1" s="22" t="s">
        <v>229</v>
      </c>
      <c r="F1" s="22" t="s">
        <v>230</v>
      </c>
      <c r="G1" s="22"/>
      <c r="H1" s="22"/>
      <c r="I1" s="23" t="s">
        <v>236</v>
      </c>
      <c r="J1" s="23" t="s">
        <v>231</v>
      </c>
    </row>
    <row r="2" spans="1:10">
      <c r="A2" t="s">
        <v>144</v>
      </c>
      <c r="B2">
        <v>2</v>
      </c>
      <c r="C2">
        <v>13990</v>
      </c>
      <c r="D2">
        <v>15000</v>
      </c>
      <c r="E2">
        <f t="shared" ref="E2:E7" si="0">B2*D2</f>
        <v>30000</v>
      </c>
      <c r="F2">
        <f t="shared" ref="F2:F7" si="1">B2*C2</f>
        <v>27980</v>
      </c>
      <c r="G2">
        <v>18990</v>
      </c>
      <c r="H2" t="s">
        <v>232</v>
      </c>
      <c r="I2" s="9">
        <f>C2+500</f>
        <v>14490</v>
      </c>
      <c r="J2">
        <f>B2*I2</f>
        <v>28980</v>
      </c>
    </row>
    <row r="3" spans="1:10">
      <c r="A3" t="s">
        <v>233</v>
      </c>
      <c r="B3">
        <v>2</v>
      </c>
      <c r="C3">
        <v>12127</v>
      </c>
      <c r="D3">
        <v>15000</v>
      </c>
      <c r="E3">
        <f t="shared" si="0"/>
        <v>30000</v>
      </c>
      <c r="F3">
        <f t="shared" si="1"/>
        <v>24254</v>
      </c>
      <c r="G3">
        <v>15990</v>
      </c>
      <c r="H3" t="s">
        <v>232</v>
      </c>
      <c r="I3" s="9">
        <f t="shared" ref="I3:I6" si="2">C3+500</f>
        <v>12627</v>
      </c>
      <c r="J3">
        <f t="shared" ref="J3:J7" si="3">B3*I3</f>
        <v>25254</v>
      </c>
    </row>
    <row r="4" spans="1:10">
      <c r="A4" t="s">
        <v>185</v>
      </c>
      <c r="B4">
        <v>3</v>
      </c>
      <c r="C4">
        <v>10000</v>
      </c>
      <c r="D4">
        <v>13000</v>
      </c>
      <c r="E4">
        <f t="shared" si="0"/>
        <v>39000</v>
      </c>
      <c r="F4">
        <f t="shared" si="1"/>
        <v>30000</v>
      </c>
      <c r="G4">
        <v>12000</v>
      </c>
      <c r="H4" t="s">
        <v>232</v>
      </c>
      <c r="I4" s="9">
        <f t="shared" si="2"/>
        <v>10500</v>
      </c>
      <c r="J4">
        <f t="shared" si="3"/>
        <v>31500</v>
      </c>
    </row>
    <row r="5" spans="1:10">
      <c r="A5" t="s">
        <v>234</v>
      </c>
      <c r="B5">
        <v>1</v>
      </c>
      <c r="C5">
        <v>14000</v>
      </c>
      <c r="D5">
        <v>15000</v>
      </c>
      <c r="E5">
        <f t="shared" si="0"/>
        <v>15000</v>
      </c>
      <c r="F5">
        <f t="shared" si="1"/>
        <v>14000</v>
      </c>
      <c r="G5">
        <v>16000</v>
      </c>
      <c r="H5" t="s">
        <v>224</v>
      </c>
      <c r="I5" s="9">
        <f t="shared" si="2"/>
        <v>14500</v>
      </c>
      <c r="J5">
        <f t="shared" si="3"/>
        <v>14500</v>
      </c>
    </row>
    <row r="6" spans="1:10">
      <c r="A6" t="s">
        <v>235</v>
      </c>
      <c r="B6">
        <v>1</v>
      </c>
      <c r="C6">
        <v>9000</v>
      </c>
      <c r="D6">
        <v>10000</v>
      </c>
      <c r="E6">
        <f t="shared" si="0"/>
        <v>10000</v>
      </c>
      <c r="F6">
        <f t="shared" si="1"/>
        <v>9000</v>
      </c>
      <c r="G6">
        <v>10000</v>
      </c>
      <c r="H6" t="s">
        <v>224</v>
      </c>
      <c r="I6" s="9">
        <f t="shared" si="2"/>
        <v>9500</v>
      </c>
      <c r="J6">
        <f t="shared" si="3"/>
        <v>9500</v>
      </c>
    </row>
    <row r="7" spans="1:10">
      <c r="A7" t="s">
        <v>171</v>
      </c>
      <c r="B7">
        <v>1</v>
      </c>
      <c r="C7">
        <v>11985</v>
      </c>
      <c r="D7">
        <v>13000</v>
      </c>
      <c r="E7">
        <f t="shared" si="0"/>
        <v>13000</v>
      </c>
      <c r="F7">
        <f t="shared" si="1"/>
        <v>11985</v>
      </c>
      <c r="G7">
        <v>11200</v>
      </c>
      <c r="H7" t="s">
        <v>224</v>
      </c>
      <c r="I7" s="9">
        <f>C7</f>
        <v>11985</v>
      </c>
      <c r="J7">
        <f t="shared" si="3"/>
        <v>11985</v>
      </c>
    </row>
    <row r="8" spans="1:10">
      <c r="E8" s="2">
        <f>SUM(E2:E7)</f>
        <v>137000</v>
      </c>
      <c r="I8" s="11"/>
      <c r="J8" s="9">
        <f>SUM(J2:J7)</f>
        <v>121719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5"/>
  <sheetViews>
    <sheetView workbookViewId="0">
      <selection activeCell="E13" sqref="E13"/>
    </sheetView>
  </sheetViews>
  <sheetFormatPr defaultRowHeight="1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169</v>
      </c>
      <c r="F3" s="4">
        <v>43381</v>
      </c>
      <c r="G3">
        <v>45000</v>
      </c>
      <c r="H3">
        <v>0</v>
      </c>
    </row>
    <row r="4" spans="1:16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>
      <c r="A9" s="4">
        <v>43372</v>
      </c>
      <c r="B9" s="17">
        <v>43408</v>
      </c>
      <c r="C9" t="s">
        <v>97</v>
      </c>
      <c r="D9">
        <f>6300*4</f>
        <v>25200</v>
      </c>
      <c r="E9" t="s">
        <v>98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11"/>
      <c r="B12" s="11" t="s">
        <v>189</v>
      </c>
      <c r="C12" s="5" t="s">
        <v>106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4">
        <v>43380</v>
      </c>
      <c r="B14" s="4">
        <v>43426</v>
      </c>
      <c r="C14" t="s">
        <v>119</v>
      </c>
      <c r="D14">
        <f>6300*4</f>
        <v>25200</v>
      </c>
      <c r="H14">
        <v>25200</v>
      </c>
      <c r="I14" s="11"/>
      <c r="J14" s="11" t="s">
        <v>192</v>
      </c>
      <c r="K14" s="11">
        <v>105000</v>
      </c>
      <c r="L14" s="11"/>
      <c r="M14" s="11"/>
      <c r="N14" s="11"/>
      <c r="O14" s="11"/>
      <c r="P14" s="11"/>
    </row>
    <row r="15" spans="1:16" ht="14.25" customHeight="1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193</v>
      </c>
      <c r="K15" s="11">
        <v>111745</v>
      </c>
      <c r="L15" s="11"/>
      <c r="M15" s="11"/>
      <c r="N15" s="11"/>
      <c r="O15" s="11"/>
      <c r="P15" s="11"/>
    </row>
    <row r="16" spans="1:16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194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>
      <c r="B18" s="4">
        <v>43438</v>
      </c>
      <c r="C18" t="s">
        <v>97</v>
      </c>
      <c r="D18">
        <f>6300*6</f>
        <v>37800</v>
      </c>
      <c r="H18">
        <v>50400</v>
      </c>
      <c r="I18" s="11"/>
      <c r="J18" s="11" t="s">
        <v>190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>
      <c r="B19" s="17">
        <v>43408</v>
      </c>
      <c r="C19" t="s">
        <v>111</v>
      </c>
      <c r="D19">
        <v>9720</v>
      </c>
      <c r="H19">
        <v>9720</v>
      </c>
      <c r="I19" s="11"/>
      <c r="J19" s="11" t="s">
        <v>191</v>
      </c>
      <c r="K19" s="11">
        <v>10000</v>
      </c>
      <c r="L19" s="11"/>
      <c r="M19" s="11"/>
      <c r="N19" s="11"/>
      <c r="O19" s="11"/>
      <c r="P19" s="11"/>
    </row>
    <row r="20" spans="2:16">
      <c r="H20" s="8">
        <f>SUM(H2:H19)</f>
        <v>239418</v>
      </c>
      <c r="I20" s="11"/>
      <c r="J20" s="11" t="s">
        <v>195</v>
      </c>
      <c r="K20" s="11">
        <v>100000</v>
      </c>
      <c r="L20" s="11"/>
      <c r="M20" s="11"/>
      <c r="N20" s="11"/>
      <c r="O20" s="11"/>
      <c r="P20" s="11"/>
    </row>
    <row r="21" spans="2:16">
      <c r="I21" s="11"/>
      <c r="J21" s="11" t="s">
        <v>196</v>
      </c>
      <c r="K21" s="11">
        <v>32000</v>
      </c>
      <c r="L21" s="11"/>
      <c r="M21" s="11"/>
      <c r="N21" s="11"/>
      <c r="O21" s="11"/>
      <c r="P21" s="11"/>
    </row>
    <row r="22" spans="2:16">
      <c r="I22" s="11"/>
      <c r="J22" s="11" t="s">
        <v>197</v>
      </c>
      <c r="K22" s="11">
        <v>22000</v>
      </c>
      <c r="L22" s="11"/>
      <c r="M22" s="11"/>
      <c r="N22" s="11"/>
      <c r="O22" s="11"/>
      <c r="P22" s="11"/>
    </row>
    <row r="23" spans="2:16">
      <c r="I23" s="11"/>
      <c r="J23" s="11" t="s">
        <v>198</v>
      </c>
      <c r="K23" s="11">
        <v>20000</v>
      </c>
      <c r="L23" s="11"/>
      <c r="M23" s="11"/>
      <c r="N23" s="11"/>
      <c r="O23" s="11"/>
      <c r="P23" s="11"/>
    </row>
    <row r="24" spans="2:16">
      <c r="I24" s="11"/>
      <c r="J24" s="11" t="s">
        <v>199</v>
      </c>
      <c r="K24" s="11">
        <v>10000</v>
      </c>
      <c r="L24" s="11"/>
      <c r="M24" s="11"/>
      <c r="N24" s="11"/>
      <c r="O24" s="11"/>
      <c r="P24" s="11"/>
    </row>
    <row r="25" spans="2:16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selection activeCell="D23" sqref="D23"/>
    </sheetView>
  </sheetViews>
  <sheetFormatPr defaultRowHeight="15"/>
  <cols>
    <col min="1" max="1" width="15.7109375" bestFit="1" customWidth="1"/>
  </cols>
  <sheetData>
    <row r="1" spans="1:2">
      <c r="A1" s="3" t="s">
        <v>14</v>
      </c>
    </row>
    <row r="2" spans="1:2">
      <c r="B2">
        <v>400000</v>
      </c>
    </row>
    <row r="3" spans="1:2">
      <c r="B3">
        <v>200000</v>
      </c>
    </row>
    <row r="4" spans="1:2">
      <c r="B4" s="3">
        <f>SUM(B2:B3)</f>
        <v>600000</v>
      </c>
    </row>
    <row r="6" spans="1:2">
      <c r="A6" t="s">
        <v>15</v>
      </c>
      <c r="B6">
        <v>160000</v>
      </c>
    </row>
    <row r="7" spans="1:2">
      <c r="A7" t="s">
        <v>16</v>
      </c>
      <c r="B7">
        <v>40000</v>
      </c>
    </row>
    <row r="8" spans="1:2">
      <c r="A8" t="s">
        <v>17</v>
      </c>
      <c r="B8">
        <v>40000</v>
      </c>
    </row>
    <row r="9" spans="1:2">
      <c r="A9" t="s">
        <v>18</v>
      </c>
      <c r="B9">
        <v>50000</v>
      </c>
    </row>
    <row r="10" spans="1:2">
      <c r="A10" t="s">
        <v>19</v>
      </c>
      <c r="B10">
        <v>0</v>
      </c>
    </row>
    <row r="11" spans="1:2">
      <c r="B11" s="3">
        <f>SUM(B6:B10)</f>
        <v>290000</v>
      </c>
    </row>
    <row r="13" spans="1:2">
      <c r="A13" t="s">
        <v>20</v>
      </c>
      <c r="B13" s="3">
        <f>B4-B11</f>
        <v>310000</v>
      </c>
    </row>
    <row r="17" spans="1:11">
      <c r="A17" t="s">
        <v>99</v>
      </c>
      <c r="B17">
        <v>100000</v>
      </c>
      <c r="D17" t="s">
        <v>109</v>
      </c>
      <c r="E17">
        <v>0</v>
      </c>
      <c r="F17" s="11"/>
    </row>
    <row r="18" spans="1:11">
      <c r="A18" t="s">
        <v>61</v>
      </c>
      <c r="B18">
        <v>0</v>
      </c>
      <c r="D18" t="s">
        <v>110</v>
      </c>
      <c r="E18">
        <v>0</v>
      </c>
      <c r="F18" s="11"/>
    </row>
    <row r="19" spans="1:11">
      <c r="A19" t="s">
        <v>100</v>
      </c>
      <c r="B19">
        <v>100000</v>
      </c>
      <c r="E19" s="13">
        <f>SUM(E17:E18)</f>
        <v>0</v>
      </c>
      <c r="F19" s="11"/>
    </row>
    <row r="20" spans="1:11">
      <c r="A20" t="s">
        <v>101</v>
      </c>
      <c r="B20">
        <v>100000</v>
      </c>
      <c r="F20" s="11"/>
    </row>
    <row r="21" spans="1:11">
      <c r="A21" t="s">
        <v>102</v>
      </c>
      <c r="B21">
        <v>50000</v>
      </c>
      <c r="F21" s="11"/>
      <c r="I21" s="4">
        <v>43378</v>
      </c>
      <c r="J21" t="s">
        <v>103</v>
      </c>
      <c r="K21">
        <v>22000</v>
      </c>
    </row>
    <row r="22" spans="1:11">
      <c r="A22" t="s">
        <v>45</v>
      </c>
      <c r="B22">
        <v>0</v>
      </c>
      <c r="F22" s="11"/>
      <c r="I22" s="4">
        <v>43379</v>
      </c>
      <c r="J22" t="s">
        <v>97</v>
      </c>
      <c r="K22">
        <v>85000</v>
      </c>
    </row>
    <row r="23" spans="1:11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>
      <c r="A24" t="s">
        <v>112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>
      <c r="F25" s="11"/>
      <c r="I25" s="4">
        <v>43383</v>
      </c>
      <c r="J25" t="s">
        <v>104</v>
      </c>
      <c r="K25">
        <v>10000</v>
      </c>
    </row>
    <row r="26" spans="1:11">
      <c r="F26" s="11"/>
      <c r="I26" s="4">
        <v>43381</v>
      </c>
      <c r="J26" t="s">
        <v>61</v>
      </c>
      <c r="K26">
        <v>10000</v>
      </c>
    </row>
    <row r="27" spans="1:11">
      <c r="A27" s="11"/>
      <c r="B27" s="11"/>
      <c r="F27" s="11"/>
      <c r="I27" s="4">
        <v>43383</v>
      </c>
      <c r="J27" t="s">
        <v>105</v>
      </c>
      <c r="K27">
        <v>10000</v>
      </c>
    </row>
    <row r="28" spans="1:11">
      <c r="A28" s="11"/>
      <c r="B28" s="11"/>
      <c r="F28" s="11"/>
      <c r="K28" s="13">
        <f>SUM(K21:K27)</f>
        <v>211800</v>
      </c>
    </row>
    <row r="29" spans="1:11">
      <c r="A29" s="11"/>
      <c r="B29" s="11"/>
    </row>
    <row r="31" spans="1:11">
      <c r="A31" t="s">
        <v>113</v>
      </c>
      <c r="K3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H25" sqref="H25"/>
    </sheetView>
  </sheetViews>
  <sheetFormatPr defaultRowHeight="1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>
      <c r="A1" t="s">
        <v>134</v>
      </c>
      <c r="B1" t="s">
        <v>135</v>
      </c>
      <c r="C1" t="s">
        <v>188</v>
      </c>
      <c r="D1" t="s">
        <v>187</v>
      </c>
      <c r="E1" t="s">
        <v>136</v>
      </c>
    </row>
    <row r="2" spans="1:10">
      <c r="A2">
        <v>1</v>
      </c>
      <c r="B2" t="s">
        <v>104</v>
      </c>
      <c r="C2">
        <v>24000</v>
      </c>
      <c r="D2">
        <f>7661.98*3</f>
        <v>22985.94</v>
      </c>
      <c r="E2">
        <v>3</v>
      </c>
      <c r="I2">
        <v>11000</v>
      </c>
    </row>
    <row r="3" spans="1:10">
      <c r="A3">
        <v>2</v>
      </c>
      <c r="B3" t="s">
        <v>119</v>
      </c>
      <c r="C3">
        <v>11000</v>
      </c>
      <c r="D3">
        <v>10000</v>
      </c>
      <c r="E3">
        <v>0</v>
      </c>
      <c r="I3">
        <v>12000</v>
      </c>
    </row>
    <row r="4" spans="1:10">
      <c r="A4">
        <v>2</v>
      </c>
      <c r="B4" t="s">
        <v>20</v>
      </c>
      <c r="C4">
        <v>0</v>
      </c>
      <c r="D4">
        <v>2328</v>
      </c>
      <c r="E4">
        <v>0</v>
      </c>
    </row>
    <row r="5" spans="1:10">
      <c r="A5">
        <v>3</v>
      </c>
      <c r="B5" t="s">
        <v>137</v>
      </c>
      <c r="C5">
        <v>13000</v>
      </c>
      <c r="D5">
        <v>10000</v>
      </c>
      <c r="E5">
        <v>0</v>
      </c>
    </row>
    <row r="6" spans="1:10">
      <c r="A6">
        <v>3</v>
      </c>
      <c r="B6" t="s">
        <v>20</v>
      </c>
      <c r="C6">
        <v>0</v>
      </c>
      <c r="D6">
        <v>2269</v>
      </c>
      <c r="E6">
        <v>0</v>
      </c>
    </row>
    <row r="7" spans="1:10">
      <c r="A7">
        <v>4</v>
      </c>
      <c r="B7" t="s">
        <v>138</v>
      </c>
      <c r="C7">
        <v>23000</v>
      </c>
      <c r="D7">
        <f>3069.49*6</f>
        <v>18416.939999999999</v>
      </c>
      <c r="E7">
        <v>6</v>
      </c>
    </row>
    <row r="8" spans="1:10">
      <c r="A8">
        <v>5</v>
      </c>
      <c r="B8" t="s">
        <v>20</v>
      </c>
      <c r="C8">
        <v>13000</v>
      </c>
      <c r="D8">
        <v>11699</v>
      </c>
      <c r="E8">
        <v>6</v>
      </c>
      <c r="I8" t="s">
        <v>143</v>
      </c>
      <c r="J8">
        <v>13000</v>
      </c>
    </row>
    <row r="9" spans="1:10">
      <c r="A9">
        <v>6</v>
      </c>
      <c r="B9" s="2" t="s">
        <v>20</v>
      </c>
      <c r="C9">
        <v>9000</v>
      </c>
      <c r="D9" s="2">
        <v>8639</v>
      </c>
      <c r="I9" t="s">
        <v>144</v>
      </c>
      <c r="J9">
        <v>15990</v>
      </c>
    </row>
    <row r="10" spans="1:10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145</v>
      </c>
      <c r="J10">
        <v>13990</v>
      </c>
    </row>
    <row r="11" spans="1:10">
      <c r="A11">
        <v>8</v>
      </c>
      <c r="B11" t="s">
        <v>97</v>
      </c>
      <c r="C11">
        <v>16000</v>
      </c>
      <c r="D11">
        <v>14400</v>
      </c>
      <c r="E11">
        <v>6</v>
      </c>
      <c r="I11" t="s">
        <v>146</v>
      </c>
      <c r="J11">
        <v>12000</v>
      </c>
    </row>
    <row r="12" spans="1:10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147</v>
      </c>
      <c r="J12">
        <v>11985</v>
      </c>
    </row>
    <row r="13" spans="1:10">
      <c r="A13">
        <v>10</v>
      </c>
      <c r="B13" s="2" t="s">
        <v>119</v>
      </c>
      <c r="C13">
        <v>8000</v>
      </c>
      <c r="D13" s="2">
        <v>7200</v>
      </c>
      <c r="E13">
        <v>6</v>
      </c>
      <c r="I13" t="s">
        <v>148</v>
      </c>
      <c r="J13">
        <v>9000</v>
      </c>
    </row>
    <row r="14" spans="1:10">
      <c r="A14">
        <v>11</v>
      </c>
      <c r="B14" s="2" t="s">
        <v>119</v>
      </c>
      <c r="C14">
        <v>15990</v>
      </c>
      <c r="D14" s="2">
        <v>14390</v>
      </c>
      <c r="E14">
        <v>6</v>
      </c>
    </row>
    <row r="15" spans="1:10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>
      <c r="A16">
        <v>13</v>
      </c>
      <c r="B16" s="8"/>
      <c r="C16">
        <v>15990</v>
      </c>
      <c r="D16" s="2">
        <v>14390</v>
      </c>
    </row>
    <row r="17" spans="1:13">
      <c r="A17">
        <v>14</v>
      </c>
      <c r="B17" s="8"/>
      <c r="C17">
        <v>8000</v>
      </c>
      <c r="D17" s="2">
        <v>7200</v>
      </c>
    </row>
    <row r="18" spans="1:13">
      <c r="A18">
        <v>15</v>
      </c>
      <c r="B18" t="s">
        <v>119</v>
      </c>
      <c r="C18">
        <v>24000</v>
      </c>
      <c r="D18">
        <v>18498</v>
      </c>
      <c r="E18">
        <v>6</v>
      </c>
    </row>
    <row r="19" spans="1:13">
      <c r="A19">
        <v>16</v>
      </c>
      <c r="B19" t="s">
        <v>139</v>
      </c>
      <c r="C19">
        <v>15990</v>
      </c>
      <c r="D19">
        <v>12790</v>
      </c>
      <c r="E19">
        <v>6</v>
      </c>
    </row>
    <row r="20" spans="1:13">
      <c r="A20">
        <v>17</v>
      </c>
      <c r="B20" t="s">
        <v>139</v>
      </c>
      <c r="C20">
        <v>24000</v>
      </c>
      <c r="D20">
        <v>21998</v>
      </c>
      <c r="E20">
        <v>6</v>
      </c>
    </row>
    <row r="21" spans="1:13">
      <c r="A21">
        <v>18</v>
      </c>
      <c r="B21" t="s">
        <v>140</v>
      </c>
      <c r="C21">
        <v>24000</v>
      </c>
      <c r="D21" s="5">
        <v>22000</v>
      </c>
      <c r="E21" t="s">
        <v>141</v>
      </c>
    </row>
    <row r="22" spans="1:13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>
      <c r="A24">
        <v>21</v>
      </c>
      <c r="B24" t="s">
        <v>139</v>
      </c>
      <c r="C24">
        <v>33985</v>
      </c>
      <c r="D24">
        <v>31785</v>
      </c>
      <c r="E24">
        <v>6</v>
      </c>
    </row>
    <row r="25" spans="1:13">
      <c r="A25">
        <v>22</v>
      </c>
      <c r="B25" t="s">
        <v>119</v>
      </c>
      <c r="C25">
        <v>26000</v>
      </c>
      <c r="D25">
        <v>21998</v>
      </c>
      <c r="E25">
        <v>6</v>
      </c>
    </row>
    <row r="26" spans="1:13">
      <c r="A26">
        <v>23</v>
      </c>
      <c r="B26" t="s">
        <v>61</v>
      </c>
      <c r="C26">
        <v>28989</v>
      </c>
      <c r="D26" s="2">
        <v>26989</v>
      </c>
    </row>
    <row r="27" spans="1:13">
      <c r="A27">
        <v>24</v>
      </c>
      <c r="B27" t="s">
        <v>142</v>
      </c>
      <c r="C27">
        <v>11000</v>
      </c>
      <c r="D27">
        <v>9979</v>
      </c>
      <c r="E27">
        <v>0</v>
      </c>
    </row>
    <row r="28" spans="1:13">
      <c r="A28">
        <v>25</v>
      </c>
      <c r="B28" t="s">
        <v>20</v>
      </c>
      <c r="C28">
        <v>10000</v>
      </c>
      <c r="D28" s="5">
        <v>9000</v>
      </c>
      <c r="E28" t="s">
        <v>141</v>
      </c>
      <c r="J28" s="8" t="s">
        <v>60</v>
      </c>
      <c r="K28" s="8">
        <f>D29-D28-D21</f>
        <v>349041.88</v>
      </c>
      <c r="M28">
        <f>K28</f>
        <v>349041.88</v>
      </c>
    </row>
    <row r="29" spans="1:13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22"/>
  <sheetViews>
    <sheetView workbookViewId="0">
      <selection sqref="A1:J22"/>
    </sheetView>
  </sheetViews>
  <sheetFormatPr defaultRowHeight="15"/>
  <cols>
    <col min="1" max="1" width="9.7109375" bestFit="1" customWidth="1"/>
    <col min="3" max="3" width="10" customWidth="1"/>
  </cols>
  <sheetData>
    <row r="1" spans="1:20" ht="22.5" customHeight="1">
      <c r="A1" s="13" t="s">
        <v>203</v>
      </c>
      <c r="B1" s="13" t="s">
        <v>204</v>
      </c>
      <c r="C1" s="13" t="s">
        <v>205</v>
      </c>
      <c r="D1" s="13" t="s">
        <v>208</v>
      </c>
    </row>
    <row r="2" spans="1:20">
      <c r="A2" t="s">
        <v>97</v>
      </c>
      <c r="B2" t="s">
        <v>206</v>
      </c>
      <c r="C2">
        <v>2441.5500000000002</v>
      </c>
      <c r="D2" s="7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>
      <c r="A3" t="s">
        <v>97</v>
      </c>
      <c r="B3" t="s">
        <v>206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>
      <c r="A4" t="s">
        <v>97</v>
      </c>
      <c r="B4" t="s">
        <v>207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>
      <c r="A5" t="s">
        <v>104</v>
      </c>
      <c r="B5" t="s">
        <v>209</v>
      </c>
      <c r="C5">
        <v>7709.15</v>
      </c>
      <c r="D5" s="7">
        <v>43408</v>
      </c>
      <c r="E5" s="4">
        <v>43438</v>
      </c>
      <c r="F5" s="4">
        <v>43104</v>
      </c>
    </row>
    <row r="6" spans="1:20">
      <c r="A6" t="s">
        <v>119</v>
      </c>
      <c r="B6" t="s">
        <v>206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>
      <c r="A7" t="s">
        <v>119</v>
      </c>
      <c r="B7" t="s">
        <v>206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>
      <c r="A8" t="s">
        <v>119</v>
      </c>
      <c r="B8" t="s">
        <v>206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>
      <c r="A9" t="s">
        <v>119</v>
      </c>
      <c r="B9" t="s">
        <v>206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>
      <c r="A10" t="s">
        <v>45</v>
      </c>
      <c r="B10" t="s">
        <v>206</v>
      </c>
      <c r="C10">
        <v>2098.4899999999998</v>
      </c>
      <c r="E10" s="4">
        <v>43435</v>
      </c>
      <c r="F10" s="4">
        <v>43466</v>
      </c>
      <c r="G10" s="4">
        <v>43497</v>
      </c>
      <c r="H10" s="4">
        <v>43525</v>
      </c>
      <c r="I10" s="4">
        <v>43556</v>
      </c>
      <c r="J10" s="4">
        <v>43586</v>
      </c>
      <c r="T10">
        <v>8639</v>
      </c>
    </row>
    <row r="11" spans="1:20">
      <c r="A11" t="s">
        <v>45</v>
      </c>
      <c r="B11" t="s">
        <v>206</v>
      </c>
      <c r="C11">
        <v>2248.17</v>
      </c>
      <c r="E11" s="4">
        <v>43435</v>
      </c>
      <c r="F11" s="4">
        <v>43466</v>
      </c>
      <c r="G11" s="4">
        <v>43497</v>
      </c>
      <c r="H11" s="4">
        <v>43525</v>
      </c>
      <c r="I11" s="4">
        <v>43556</v>
      </c>
      <c r="J11" s="4">
        <v>43586</v>
      </c>
      <c r="N11">
        <v>2289.48</v>
      </c>
      <c r="O11">
        <v>2968.11</v>
      </c>
      <c r="T11" s="2">
        <f>SUM(T7:T10)</f>
        <v>53839</v>
      </c>
    </row>
    <row r="12" spans="1:20">
      <c r="A12" t="s">
        <v>45</v>
      </c>
      <c r="B12" t="s">
        <v>206</v>
      </c>
      <c r="C12">
        <v>3666.33</v>
      </c>
      <c r="E12" s="4">
        <v>43435</v>
      </c>
      <c r="F12" s="4">
        <v>43466</v>
      </c>
      <c r="G12" s="4">
        <v>43497</v>
      </c>
      <c r="H12" s="4">
        <v>43525</v>
      </c>
      <c r="I12" s="4">
        <v>43556</v>
      </c>
      <c r="J12" s="4">
        <v>43586</v>
      </c>
      <c r="N12">
        <v>126.72</v>
      </c>
      <c r="O12">
        <v>198.22</v>
      </c>
    </row>
    <row r="13" spans="1:20">
      <c r="A13" t="s">
        <v>45</v>
      </c>
      <c r="B13" t="s">
        <v>206</v>
      </c>
      <c r="C13">
        <v>5297.63</v>
      </c>
      <c r="E13" s="4">
        <v>43435</v>
      </c>
      <c r="F13" s="4">
        <v>43466</v>
      </c>
      <c r="G13" s="4">
        <v>43497</v>
      </c>
      <c r="H13" s="4">
        <v>43525</v>
      </c>
      <c r="I13" s="4">
        <v>43556</v>
      </c>
      <c r="J13" s="4">
        <v>43586</v>
      </c>
      <c r="N13">
        <v>25.35</v>
      </c>
      <c r="O13">
        <v>27.23</v>
      </c>
      <c r="P13">
        <v>9.1199999999999992</v>
      </c>
      <c r="Q13">
        <v>140.94</v>
      </c>
    </row>
    <row r="14" spans="1:20">
      <c r="A14" t="s">
        <v>45</v>
      </c>
      <c r="B14" t="s">
        <v>209</v>
      </c>
      <c r="C14">
        <v>3106.63</v>
      </c>
      <c r="D14" s="15">
        <v>43408</v>
      </c>
      <c r="E14" s="4">
        <v>43438</v>
      </c>
      <c r="F14" s="4">
        <v>43104</v>
      </c>
      <c r="G14" s="4">
        <v>43135</v>
      </c>
      <c r="H14" s="4">
        <v>43163</v>
      </c>
      <c r="I14" s="4">
        <v>43194</v>
      </c>
    </row>
    <row r="15" spans="1:20">
      <c r="A15" t="s">
        <v>61</v>
      </c>
      <c r="B15" t="s">
        <v>206</v>
      </c>
      <c r="C15">
        <v>4357.45</v>
      </c>
      <c r="D15" s="15">
        <v>43408</v>
      </c>
      <c r="E15" s="4">
        <v>43438</v>
      </c>
      <c r="F15" s="4">
        <v>43104</v>
      </c>
      <c r="G15" s="4">
        <v>43135</v>
      </c>
      <c r="H15" s="4">
        <v>43163</v>
      </c>
      <c r="I15" s="4">
        <v>43194</v>
      </c>
    </row>
    <row r="16" spans="1:20">
      <c r="A16" t="s">
        <v>61</v>
      </c>
      <c r="B16" t="s">
        <v>206</v>
      </c>
      <c r="C16">
        <v>3504.32</v>
      </c>
      <c r="E16" s="4">
        <v>43438</v>
      </c>
      <c r="F16" s="4">
        <v>43104</v>
      </c>
      <c r="G16" s="4">
        <v>43135</v>
      </c>
      <c r="H16" s="4">
        <v>43163</v>
      </c>
      <c r="I16" s="4">
        <v>43194</v>
      </c>
      <c r="J16" s="4">
        <v>43224</v>
      </c>
    </row>
    <row r="17" spans="1:10">
      <c r="A17" t="s">
        <v>20</v>
      </c>
      <c r="B17" t="s">
        <v>206</v>
      </c>
      <c r="C17">
        <v>1949.67</v>
      </c>
      <c r="D17" s="7">
        <v>43408</v>
      </c>
      <c r="E17" s="4">
        <v>43438</v>
      </c>
      <c r="F17" s="4">
        <v>43104</v>
      </c>
      <c r="G17" s="4">
        <v>43135</v>
      </c>
      <c r="H17" s="4">
        <v>43163</v>
      </c>
      <c r="I17" s="4">
        <v>43194</v>
      </c>
    </row>
    <row r="18" spans="1:10">
      <c r="A18" t="s">
        <v>20</v>
      </c>
      <c r="B18" t="s">
        <v>206</v>
      </c>
      <c r="C18">
        <v>1199.71</v>
      </c>
      <c r="D18" s="7">
        <v>43408</v>
      </c>
      <c r="E18" s="4">
        <v>43438</v>
      </c>
      <c r="F18" s="4">
        <v>43104</v>
      </c>
      <c r="G18" s="4">
        <v>43135</v>
      </c>
      <c r="H18" s="4">
        <v>43163</v>
      </c>
      <c r="I18" s="4">
        <v>43194</v>
      </c>
    </row>
    <row r="19" spans="1:10">
      <c r="A19" t="s">
        <v>20</v>
      </c>
      <c r="B19" t="s">
        <v>206</v>
      </c>
      <c r="C19">
        <v>1216.49</v>
      </c>
      <c r="D19" s="7">
        <v>43408</v>
      </c>
      <c r="E19" s="4">
        <v>43438</v>
      </c>
      <c r="F19" s="4">
        <v>43104</v>
      </c>
      <c r="G19" s="4">
        <v>43135</v>
      </c>
      <c r="H19" s="4">
        <v>43163</v>
      </c>
      <c r="I19" s="4">
        <v>43194</v>
      </c>
    </row>
    <row r="20" spans="1:10">
      <c r="A20" t="s">
        <v>20</v>
      </c>
      <c r="B20" t="s">
        <v>206</v>
      </c>
      <c r="C20">
        <v>5666.16</v>
      </c>
      <c r="E20" s="4">
        <v>43438</v>
      </c>
      <c r="F20" s="4">
        <v>43104</v>
      </c>
      <c r="G20" s="4">
        <v>43135</v>
      </c>
      <c r="H20" s="4">
        <v>43163</v>
      </c>
      <c r="I20" s="4">
        <v>43194</v>
      </c>
      <c r="J20" s="4">
        <v>43224</v>
      </c>
    </row>
    <row r="21" spans="1:10">
      <c r="A21" t="s">
        <v>20</v>
      </c>
      <c r="B21" t="s">
        <v>206</v>
      </c>
      <c r="C21">
        <v>1766.48</v>
      </c>
      <c r="E21" s="4">
        <v>43438</v>
      </c>
      <c r="F21" s="4">
        <v>43104</v>
      </c>
      <c r="G21" s="4">
        <v>43135</v>
      </c>
      <c r="H21" s="4">
        <v>43163</v>
      </c>
      <c r="I21" s="4">
        <v>43194</v>
      </c>
      <c r="J21" s="4">
        <v>43224</v>
      </c>
    </row>
    <row r="22" spans="1:10">
      <c r="A22" t="s">
        <v>20</v>
      </c>
      <c r="B22" t="s">
        <v>206</v>
      </c>
      <c r="C22">
        <v>1649.85</v>
      </c>
      <c r="E22" s="4">
        <v>43438</v>
      </c>
      <c r="F22" s="4">
        <v>43104</v>
      </c>
      <c r="G22" s="4">
        <v>43135</v>
      </c>
      <c r="H22" s="4">
        <v>43163</v>
      </c>
      <c r="I22" s="4">
        <v>43194</v>
      </c>
      <c r="J22" s="4">
        <v>43224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M17" sqref="M17"/>
    </sheetView>
  </sheetViews>
  <sheetFormatPr defaultRowHeight="15"/>
  <cols>
    <col min="1" max="1" width="5" bestFit="1" customWidth="1"/>
    <col min="2" max="2" width="9" bestFit="1" customWidth="1"/>
    <col min="3" max="3" width="6" bestFit="1" customWidth="1"/>
    <col min="4" max="4" width="7.85546875" bestFit="1" customWidth="1"/>
    <col min="5" max="5" width="7" bestFit="1" customWidth="1"/>
    <col min="6" max="6" width="13.42578125" bestFit="1" customWidth="1"/>
    <col min="7" max="7" width="16.28515625" bestFit="1" customWidth="1"/>
    <col min="8" max="8" width="5.28515625" bestFit="1" customWidth="1"/>
    <col min="17" max="17" width="11.28515625" bestFit="1" customWidth="1"/>
  </cols>
  <sheetData>
    <row r="1" spans="1:19" s="19" customFormat="1" ht="26.25" customHeight="1">
      <c r="A1" s="18" t="s">
        <v>40</v>
      </c>
      <c r="B1" s="18" t="s">
        <v>46</v>
      </c>
      <c r="C1" s="18" t="s">
        <v>42</v>
      </c>
      <c r="D1" s="18" t="s">
        <v>43</v>
      </c>
      <c r="E1" s="18" t="s">
        <v>62</v>
      </c>
      <c r="F1" s="18" t="s">
        <v>41</v>
      </c>
      <c r="G1" s="18" t="s">
        <v>44</v>
      </c>
      <c r="H1" s="18" t="s">
        <v>60</v>
      </c>
      <c r="K1" s="19" t="s">
        <v>97</v>
      </c>
      <c r="L1" s="19" t="s">
        <v>210</v>
      </c>
      <c r="M1" s="19" t="s">
        <v>45</v>
      </c>
      <c r="N1" s="19" t="s">
        <v>61</v>
      </c>
      <c r="O1" s="19" t="s">
        <v>137</v>
      </c>
      <c r="P1" s="19" t="s">
        <v>20</v>
      </c>
    </row>
    <row r="2" spans="1:19">
      <c r="K2">
        <v>37800</v>
      </c>
      <c r="L2">
        <v>25200</v>
      </c>
      <c r="M2">
        <v>0</v>
      </c>
      <c r="N2">
        <v>0</v>
      </c>
      <c r="O2">
        <v>90000</v>
      </c>
    </row>
    <row r="3" spans="1:19">
      <c r="K3">
        <v>90000</v>
      </c>
      <c r="L3">
        <v>10000</v>
      </c>
      <c r="O3">
        <v>10000</v>
      </c>
    </row>
    <row r="4" spans="1:19">
      <c r="L4">
        <v>10000</v>
      </c>
    </row>
    <row r="5" spans="1:19">
      <c r="L5">
        <v>8639</v>
      </c>
    </row>
    <row r="9" spans="1:19">
      <c r="Q9" t="s">
        <v>212</v>
      </c>
    </row>
    <row r="10" spans="1:19">
      <c r="R10">
        <v>100000</v>
      </c>
      <c r="S10" t="s">
        <v>137</v>
      </c>
    </row>
    <row r="11" spans="1:19">
      <c r="R11">
        <v>90000</v>
      </c>
      <c r="S11" t="s">
        <v>97</v>
      </c>
    </row>
    <row r="12" spans="1:19">
      <c r="R12">
        <v>37800</v>
      </c>
      <c r="S12" t="s">
        <v>97</v>
      </c>
    </row>
    <row r="13" spans="1:19">
      <c r="R13">
        <v>53839</v>
      </c>
      <c r="S13" t="s">
        <v>210</v>
      </c>
    </row>
    <row r="14" spans="1:19">
      <c r="R14">
        <v>70901</v>
      </c>
      <c r="S14" t="s">
        <v>211</v>
      </c>
    </row>
    <row r="15" spans="1:19">
      <c r="R15">
        <v>73622</v>
      </c>
      <c r="S15" t="s">
        <v>103</v>
      </c>
    </row>
    <row r="16" spans="1:19">
      <c r="R16" s="5">
        <f>SUM(R10:R15)</f>
        <v>426162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stock_details</vt:lpstr>
      <vt:lpstr>bill details</vt:lpstr>
      <vt:lpstr>summary</vt:lpstr>
      <vt:lpstr>dump_stocks</vt:lpstr>
      <vt:lpstr>card</vt:lpstr>
      <vt:lpstr>Sheet2</vt:lpstr>
      <vt:lpstr>Sheet1</vt:lpstr>
      <vt:lpstr>emi details till_19_nov</vt:lpstr>
      <vt:lpstr>card_details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2018-09-03T12:46:03Z</dcterms:created>
  <dcterms:modified xsi:type="dcterms:W3CDTF">2018-11-21T17:41:00Z</dcterms:modified>
</cp:coreProperties>
</file>