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0" windowWidth="19420" windowHeight="7830" firstSheet="1" activeTab="4"/>
  </bookViews>
  <sheets>
    <sheet name="item_order_update" sheetId="1" r:id="rId1"/>
    <sheet name="all_items_details" sheetId="5" r:id="rId2"/>
    <sheet name="emi_details_till_19_nov" sheetId="7" r:id="rId3"/>
    <sheet name="expenses" sheetId="8" r:id="rId4"/>
    <sheet name="loan_details" sheetId="9" r:id="rId5"/>
    <sheet name="udhar_details" sheetId="10" r:id="rId6"/>
    <sheet name="card_details" sheetId="11" r:id="rId7"/>
  </sheets>
  <definedNames>
    <definedName name="_xlnm._FilterDatabase" localSheetId="0" hidden="1">item_order_update!$A$1:$M$64</definedName>
  </definedNames>
  <calcPr calcId="145621"/>
</workbook>
</file>

<file path=xl/calcChain.xml><?xml version="1.0" encoding="utf-8"?>
<calcChain xmlns="http://schemas.openxmlformats.org/spreadsheetml/2006/main">
  <c r="B26" i="8" l="1"/>
  <c r="B29" i="10" l="1"/>
  <c r="J12" i="10"/>
  <c r="J14" i="10" s="1"/>
  <c r="B25" i="10"/>
  <c r="B15" i="10"/>
  <c r="B17" i="10" s="1"/>
  <c r="D7" i="10" l="1"/>
  <c r="D8" i="10"/>
  <c r="D9" i="10"/>
  <c r="D10" i="10"/>
  <c r="D11" i="10"/>
  <c r="D3" i="10"/>
  <c r="D4" i="10"/>
  <c r="D5" i="10"/>
  <c r="D6" i="10"/>
  <c r="D2" i="10"/>
  <c r="D12" i="10" s="1"/>
  <c r="D18" i="10" s="1"/>
  <c r="F17" i="9" l="1"/>
  <c r="F18" i="9"/>
  <c r="F14" i="9"/>
  <c r="G14" i="9" s="1"/>
  <c r="F15" i="9"/>
  <c r="F16" i="9"/>
  <c r="D19" i="9"/>
  <c r="D20" i="9" s="1"/>
  <c r="F13" i="9"/>
  <c r="F12" i="9"/>
  <c r="N3" i="7"/>
  <c r="S28" i="7"/>
  <c r="N20" i="7"/>
  <c r="O30" i="7"/>
  <c r="N30" i="7"/>
  <c r="E30" i="7"/>
  <c r="H11" i="9"/>
  <c r="H10" i="9"/>
  <c r="F3" i="9"/>
  <c r="F4" i="9"/>
  <c r="F5" i="9"/>
  <c r="F6" i="9"/>
  <c r="F7" i="9"/>
  <c r="F8" i="9"/>
  <c r="F9" i="9"/>
  <c r="F2" i="9"/>
  <c r="G9" i="9" s="1"/>
  <c r="O16" i="7"/>
  <c r="O2" i="7"/>
  <c r="F19" i="9" l="1"/>
  <c r="I19" i="9" s="1"/>
  <c r="Q28" i="7"/>
  <c r="E32" i="7"/>
  <c r="O32" i="7" s="1"/>
  <c r="G19" i="9" l="1"/>
  <c r="G20" i="9" s="1"/>
  <c r="O33" i="7"/>
  <c r="N29" i="7"/>
  <c r="N31" i="7"/>
  <c r="E31" i="7"/>
  <c r="O31" i="7" s="1"/>
  <c r="E29" i="7"/>
  <c r="O29" i="7" s="1"/>
  <c r="V18" i="7" l="1"/>
  <c r="V20" i="7" s="1"/>
  <c r="E24" i="7" l="1"/>
  <c r="N5" i="7" l="1"/>
  <c r="N4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1" i="7"/>
  <c r="N22" i="7"/>
  <c r="N24" i="7"/>
  <c r="N2" i="7"/>
  <c r="E26" i="7"/>
  <c r="N26" i="7" s="1"/>
  <c r="E25" i="7"/>
  <c r="N25" i="7" s="1"/>
  <c r="E28" i="7"/>
  <c r="N28" i="7" s="1"/>
  <c r="E27" i="7"/>
  <c r="N27" i="7" s="1"/>
  <c r="N33" i="7" l="1"/>
  <c r="E36" i="5"/>
  <c r="D36" i="5"/>
  <c r="H36" i="1" l="1"/>
</calcChain>
</file>

<file path=xl/sharedStrings.xml><?xml version="1.0" encoding="utf-8"?>
<sst xmlns="http://schemas.openxmlformats.org/spreadsheetml/2006/main" count="543" uniqueCount="207">
  <si>
    <t>user</t>
  </si>
  <si>
    <t>lokesh.cse.nitt@gmail.com</t>
  </si>
  <si>
    <t>card</t>
  </si>
  <si>
    <t>amount</t>
  </si>
  <si>
    <t>order</t>
  </si>
  <si>
    <t>redmi6 pro 3/32</t>
  </si>
  <si>
    <t>praveen</t>
  </si>
  <si>
    <t>ikram786mr@gmail.com</t>
  </si>
  <si>
    <t>devendra</t>
  </si>
  <si>
    <t>ikram.mnnit09@gmail.com</t>
  </si>
  <si>
    <t>redmi6 pro 4/64</t>
  </si>
  <si>
    <t>rahul</t>
  </si>
  <si>
    <t>devendra.anchal@gmail.com</t>
  </si>
  <si>
    <t>y2 3/32</t>
  </si>
  <si>
    <t>y2 4/64</t>
  </si>
  <si>
    <t>watch</t>
  </si>
  <si>
    <t>emi</t>
  </si>
  <si>
    <t>susheel</t>
  </si>
  <si>
    <t>contact</t>
  </si>
  <si>
    <t>ikram</t>
  </si>
  <si>
    <t>redmi 6</t>
  </si>
  <si>
    <t>amol</t>
  </si>
  <si>
    <t>redmi6</t>
  </si>
  <si>
    <t>vivo v9</t>
  </si>
  <si>
    <t>redmi 6 pro 4/64</t>
  </si>
  <si>
    <t>honor 9 lite</t>
  </si>
  <si>
    <t>honor 7c</t>
  </si>
  <si>
    <t>shivendra</t>
  </si>
  <si>
    <t>devendra amex - 1020</t>
  </si>
  <si>
    <t>sbi debit card bhaiya</t>
  </si>
  <si>
    <t>redmi 6 pro 3/32</t>
  </si>
  <si>
    <t>dev</t>
  </si>
  <si>
    <t>shiv</t>
  </si>
  <si>
    <t>pankaj</t>
  </si>
  <si>
    <t>amol debit card -25k transferred</t>
  </si>
  <si>
    <t>product</t>
  </si>
  <si>
    <t>s.no</t>
  </si>
  <si>
    <t>redmi6  pro 3/32</t>
  </si>
  <si>
    <t>note5 pro 4/64</t>
  </si>
  <si>
    <t>redmi 5 3/32</t>
  </si>
  <si>
    <t>redmi 6 3/32</t>
  </si>
  <si>
    <t>vivo9 4/64</t>
  </si>
  <si>
    <t>realme 2pro 4/64</t>
  </si>
  <si>
    <t>moto e5 plus 3/32</t>
  </si>
  <si>
    <t>discount</t>
  </si>
  <si>
    <t>s.no.</t>
  </si>
  <si>
    <t xml:space="preserve">buying price </t>
  </si>
  <si>
    <t>online price</t>
  </si>
  <si>
    <t>card instant cash</t>
  </si>
  <si>
    <t>name</t>
  </si>
  <si>
    <t>amol hdfc</t>
  </si>
  <si>
    <t>cancelled</t>
  </si>
  <si>
    <t>5700 cashback in january</t>
  </si>
  <si>
    <t>6 emi</t>
  </si>
  <si>
    <t>inamul</t>
  </si>
  <si>
    <t>redmi6 3/32</t>
  </si>
  <si>
    <t>redmi6 3/64</t>
  </si>
  <si>
    <t>jha.pankja67@gmail.com</t>
  </si>
  <si>
    <t xml:space="preserve">name </t>
  </si>
  <si>
    <t>amoount</t>
  </si>
  <si>
    <t>dop</t>
  </si>
  <si>
    <t>hdfc</t>
  </si>
  <si>
    <t>citi</t>
  </si>
  <si>
    <t>sbi</t>
  </si>
  <si>
    <t>Date</t>
  </si>
  <si>
    <t>6  emi</t>
  </si>
  <si>
    <t>diwali offer</t>
  </si>
  <si>
    <t>jha.pankaj67@gmail.com</t>
  </si>
  <si>
    <t>emis</t>
  </si>
  <si>
    <t>nuber</t>
  </si>
  <si>
    <t>cashback</t>
  </si>
  <si>
    <t>black</t>
  </si>
  <si>
    <t>manyavar</t>
  </si>
  <si>
    <t>allen</t>
  </si>
  <si>
    <t>shirt</t>
  </si>
  <si>
    <t>trolly</t>
  </si>
  <si>
    <t>manyavr</t>
  </si>
  <si>
    <t>levi's</t>
  </si>
  <si>
    <t>lee</t>
  </si>
  <si>
    <t>desc</t>
  </si>
  <si>
    <t>rupam</t>
  </si>
  <si>
    <t>sangam for jwelars</t>
  </si>
  <si>
    <t>agrawal</t>
  </si>
  <si>
    <t>belt</t>
  </si>
  <si>
    <t>ticket rail</t>
  </si>
  <si>
    <t xml:space="preserve">agrawal shopping </t>
  </si>
  <si>
    <t>scooty</t>
  </si>
  <si>
    <t>cash</t>
  </si>
  <si>
    <t>ticket cost</t>
  </si>
  <si>
    <t>sameer bhai -bike acces</t>
  </si>
  <si>
    <t>home to ghoghardis expanses</t>
  </si>
  <si>
    <t>card user</t>
  </si>
  <si>
    <t>RETURN VALUE ZERO</t>
  </si>
  <si>
    <t xml:space="preserve">RETURN VALUE </t>
  </si>
  <si>
    <t>86815104993_8089</t>
  </si>
  <si>
    <t>86098004375_2817</t>
  </si>
  <si>
    <t>86098004723_2212</t>
  </si>
  <si>
    <t>86098004010_1513</t>
  </si>
  <si>
    <t>86098004527_1246</t>
  </si>
  <si>
    <t>against order</t>
  </si>
  <si>
    <t>serial</t>
  </si>
  <si>
    <t>amazon</t>
  </si>
  <si>
    <t>flipkart</t>
  </si>
  <si>
    <t>86408904465_8738</t>
  </si>
  <si>
    <t>86813403904_5354</t>
  </si>
  <si>
    <t>86813403308_5596</t>
  </si>
  <si>
    <t>86408904573_7218</t>
  </si>
  <si>
    <t>86815104664_0399</t>
  </si>
  <si>
    <t>86724704707_7135</t>
  </si>
  <si>
    <t>86430304510_5973</t>
  </si>
  <si>
    <t>86408904637_7410</t>
  </si>
  <si>
    <t>86430304979_1422</t>
  </si>
  <si>
    <t>86430304314_3133</t>
  </si>
  <si>
    <t>86813403957_6549</t>
  </si>
  <si>
    <t>86815104705_8617</t>
  </si>
  <si>
    <t>86886503533_7655</t>
  </si>
  <si>
    <t>86818803137_6845</t>
  </si>
  <si>
    <t>86815104402_8357</t>
  </si>
  <si>
    <t>86804303910_6258</t>
  </si>
  <si>
    <t>86813403295_0915</t>
  </si>
  <si>
    <t>86430304057_0296</t>
  </si>
  <si>
    <t>35552809039_5436</t>
  </si>
  <si>
    <t>86815104937_2396</t>
  </si>
  <si>
    <t>86430304078_6611</t>
  </si>
  <si>
    <t>35186609175_2484</t>
  </si>
  <si>
    <t>86408904400_2952</t>
  </si>
  <si>
    <t>86804303867_4306</t>
  </si>
  <si>
    <t>86408904331_9472</t>
  </si>
  <si>
    <t>86813403746_2817</t>
  </si>
  <si>
    <t>86430304902_8791</t>
  </si>
  <si>
    <t>86813403247_1920</t>
  </si>
  <si>
    <t>86408904515_4406</t>
  </si>
  <si>
    <t>86408904640_7845</t>
  </si>
  <si>
    <t>redmi 6 pro 4/64 gold</t>
  </si>
  <si>
    <t>redmi 6 pro 3/32 gold</t>
  </si>
  <si>
    <t>y2 4/64 gold</t>
  </si>
  <si>
    <t>y2 3/32 black</t>
  </si>
  <si>
    <t>86430304406_1219</t>
  </si>
  <si>
    <t>redmi 6 pro 3/32 black</t>
  </si>
  <si>
    <t>y2 3/32 blue</t>
  </si>
  <si>
    <t>redmi 6 pro 4/64 black</t>
  </si>
  <si>
    <t>y2 3/32 gold</t>
  </si>
  <si>
    <t>honor 9 lite 3/32 blue</t>
  </si>
  <si>
    <t>honor 7c 3/32 blue</t>
  </si>
  <si>
    <t>y2 4/64 dark grey</t>
  </si>
  <si>
    <t>moto g6 4/64 black</t>
  </si>
  <si>
    <t>86408904093_8316</t>
  </si>
  <si>
    <t>honor 7s 2/16</t>
  </si>
  <si>
    <t>CANCELED</t>
  </si>
  <si>
    <t>86670004662_9521</t>
  </si>
  <si>
    <t>note 5 pro 4/64 gold</t>
  </si>
  <si>
    <t>86494004955_7442</t>
  </si>
  <si>
    <t>redmi 5 3/32 black</t>
  </si>
  <si>
    <t>86815003663_6292</t>
  </si>
  <si>
    <t>redmi 6 3/32 black</t>
  </si>
  <si>
    <t>86218104751_7532</t>
  </si>
  <si>
    <t>redmi 6 3/32 blue</t>
  </si>
  <si>
    <t>realme 2 pro 4/64</t>
  </si>
  <si>
    <t>35552809395_0112</t>
  </si>
  <si>
    <t>moto e5 plus 3/32 black</t>
  </si>
  <si>
    <t>35552809624_3259</t>
  </si>
  <si>
    <t>moto e5 plus 3/32 gold</t>
  </si>
  <si>
    <t>ramining amount</t>
  </si>
  <si>
    <t>a2 4/64 gold</t>
  </si>
  <si>
    <t>sameer bhai</t>
  </si>
  <si>
    <t>bhaiya</t>
  </si>
  <si>
    <t>papa</t>
  </si>
  <si>
    <t>papa cc</t>
  </si>
  <si>
    <t>bhiaya</t>
  </si>
  <si>
    <t>quium bhai</t>
  </si>
  <si>
    <t>ladle</t>
  </si>
  <si>
    <t>PRAVEEN CARD</t>
  </si>
  <si>
    <t>date</t>
  </si>
  <si>
    <t>remain</t>
  </si>
  <si>
    <t>remaing amount</t>
  </si>
  <si>
    <t>emi paid till now</t>
  </si>
  <si>
    <t>cash udhar</t>
  </si>
  <si>
    <t xml:space="preserve">emi last month </t>
  </si>
  <si>
    <t xml:space="preserve">return </t>
  </si>
  <si>
    <t>net amount</t>
  </si>
  <si>
    <t>susheel bhai</t>
  </si>
  <si>
    <t>amol_hdfc</t>
  </si>
  <si>
    <t>na</t>
  </si>
  <si>
    <t>lokesh</t>
  </si>
  <si>
    <t>koka</t>
  </si>
  <si>
    <t>sajid</t>
  </si>
  <si>
    <t>return</t>
  </si>
  <si>
    <t>current amount</t>
  </si>
  <si>
    <t>remarks</t>
  </si>
  <si>
    <t>cc and sara hisab karne ke baad</t>
  </si>
  <si>
    <t>rahul card loan</t>
  </si>
  <si>
    <t>amol card</t>
  </si>
  <si>
    <t>card udar for mobile purchase</t>
  </si>
  <si>
    <t>stock &amp; udhar akhlakh boss</t>
  </si>
  <si>
    <t>15 may se pehle return karna hai</t>
  </si>
  <si>
    <t>10th april tak return karna hai</t>
  </si>
  <si>
    <t>june mein return karna hai</t>
  </si>
  <si>
    <t>other details</t>
  </si>
  <si>
    <t>emis details</t>
  </si>
  <si>
    <t>15 lakh loan</t>
  </si>
  <si>
    <t>10 lakh loan</t>
  </si>
  <si>
    <t>4 lakh ka loan</t>
  </si>
  <si>
    <t xml:space="preserve">2 * 1 lakh loan </t>
  </si>
  <si>
    <t>per month EMI</t>
  </si>
  <si>
    <t xml:space="preserve">received amount from committe </t>
  </si>
  <si>
    <t>bhaiya from delhi</t>
  </si>
  <si>
    <t>received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</si>
</sst>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1"/>
      <color rgb="FF212121"/>
      <name val="Arial"/>
      <family val="2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applyFill="1"/>
    <xf numFmtId="0" fontId="0" fillId="3" borderId="0" xfId="0" applyFill="1"/>
    <xf numFmtId="0" fontId="0" fillId="5" borderId="0" xfId="0" applyFill="1"/>
    <xf numFmtId="0" fontId="2" fillId="0" borderId="0" xfId="0" applyFont="1"/>
    <xf numFmtId="0" fontId="0" fillId="6" borderId="0" xfId="0" applyFill="1"/>
    <xf numFmtId="0" fontId="3" fillId="0" borderId="0" xfId="0" applyFont="1"/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0" fillId="7" borderId="0" xfId="0" applyFill="1"/>
    <xf numFmtId="16" fontId="0" fillId="0" borderId="0" xfId="0" applyNumberFormat="1"/>
    <xf numFmtId="16" fontId="0" fillId="2" borderId="0" xfId="0" applyNumberFormat="1" applyFill="1"/>
    <xf numFmtId="16" fontId="0" fillId="5" borderId="0" xfId="0" applyNumberFormat="1" applyFill="1"/>
    <xf numFmtId="0" fontId="1" fillId="5" borderId="0" xfId="1" applyFill="1"/>
    <xf numFmtId="0" fontId="6" fillId="5" borderId="0" xfId="0" applyFont="1" applyFill="1"/>
    <xf numFmtId="0" fontId="1" fillId="0" borderId="0" xfId="1" applyFill="1"/>
    <xf numFmtId="0" fontId="5" fillId="0" borderId="0" xfId="1" applyFont="1" applyFill="1" applyAlignment="1" applyProtection="1"/>
    <xf numFmtId="16" fontId="0" fillId="0" borderId="0" xfId="0" applyNumberFormat="1" applyFill="1"/>
    <xf numFmtId="0" fontId="1" fillId="0" borderId="0" xfId="1" applyFill="1" applyAlignment="1" applyProtection="1"/>
    <xf numFmtId="16" fontId="0" fillId="8" borderId="0" xfId="0" applyNumberFormat="1" applyFill="1"/>
    <xf numFmtId="0" fontId="0" fillId="8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kram786mr@gmail.com" TargetMode="External"/><Relationship Id="rId13" Type="http://schemas.openxmlformats.org/officeDocument/2006/relationships/hyperlink" Target="mailto:ikram.mnnit09@gmail.com" TargetMode="External"/><Relationship Id="rId18" Type="http://schemas.openxmlformats.org/officeDocument/2006/relationships/hyperlink" Target="mailto:devendra.anchal@gmail.com" TargetMode="External"/><Relationship Id="rId26" Type="http://schemas.openxmlformats.org/officeDocument/2006/relationships/hyperlink" Target="mailto:jha.pankja67@gmail.com" TargetMode="External"/><Relationship Id="rId3" Type="http://schemas.openxmlformats.org/officeDocument/2006/relationships/hyperlink" Target="mailto:ikram.mnnit09@gmail.com" TargetMode="External"/><Relationship Id="rId21" Type="http://schemas.openxmlformats.org/officeDocument/2006/relationships/hyperlink" Target="mailto:ikram.mnnit09@gmail.com" TargetMode="External"/><Relationship Id="rId7" Type="http://schemas.openxmlformats.org/officeDocument/2006/relationships/hyperlink" Target="mailto:ikram786mr@gmail.com" TargetMode="External"/><Relationship Id="rId12" Type="http://schemas.openxmlformats.org/officeDocument/2006/relationships/hyperlink" Target="mailto:ikram.mnnit09@gmail.com" TargetMode="External"/><Relationship Id="rId17" Type="http://schemas.openxmlformats.org/officeDocument/2006/relationships/hyperlink" Target="mailto:ikram.mnnit09@gmail.com" TargetMode="External"/><Relationship Id="rId25" Type="http://schemas.openxmlformats.org/officeDocument/2006/relationships/hyperlink" Target="mailto:lokesh.cse.nitt@gmail.com" TargetMode="External"/><Relationship Id="rId2" Type="http://schemas.openxmlformats.org/officeDocument/2006/relationships/hyperlink" Target="mailto:ikram786mr@gmail.com" TargetMode="External"/><Relationship Id="rId16" Type="http://schemas.openxmlformats.org/officeDocument/2006/relationships/hyperlink" Target="mailto:ikram786mr@gmail.com" TargetMode="External"/><Relationship Id="rId20" Type="http://schemas.openxmlformats.org/officeDocument/2006/relationships/hyperlink" Target="mailto:ikram786mr@gmail.com" TargetMode="External"/><Relationship Id="rId29" Type="http://schemas.openxmlformats.org/officeDocument/2006/relationships/hyperlink" Target="mailto:ikram786mr@gmail.com" TargetMode="External"/><Relationship Id="rId1" Type="http://schemas.openxmlformats.org/officeDocument/2006/relationships/hyperlink" Target="mailto:lokesh.cse.nitt@gmail.com" TargetMode="External"/><Relationship Id="rId6" Type="http://schemas.openxmlformats.org/officeDocument/2006/relationships/hyperlink" Target="mailto:ikram786mr@gmail.com" TargetMode="External"/><Relationship Id="rId11" Type="http://schemas.openxmlformats.org/officeDocument/2006/relationships/hyperlink" Target="mailto:ikram786mr@gmail.com" TargetMode="External"/><Relationship Id="rId24" Type="http://schemas.openxmlformats.org/officeDocument/2006/relationships/hyperlink" Target="mailto:jha.pankja67@gmail.com" TargetMode="External"/><Relationship Id="rId5" Type="http://schemas.openxmlformats.org/officeDocument/2006/relationships/hyperlink" Target="mailto:ikram786mr@gmail.com" TargetMode="External"/><Relationship Id="rId15" Type="http://schemas.openxmlformats.org/officeDocument/2006/relationships/hyperlink" Target="mailto:ikram786mr@gmail.com" TargetMode="External"/><Relationship Id="rId23" Type="http://schemas.openxmlformats.org/officeDocument/2006/relationships/hyperlink" Target="mailto:ikram786mr@gmail.com" TargetMode="External"/><Relationship Id="rId28" Type="http://schemas.openxmlformats.org/officeDocument/2006/relationships/hyperlink" Target="mailto:devendra.anchal@gmail.com" TargetMode="External"/><Relationship Id="rId10" Type="http://schemas.openxmlformats.org/officeDocument/2006/relationships/hyperlink" Target="mailto:devendra.anchal@gmail.com" TargetMode="External"/><Relationship Id="rId19" Type="http://schemas.openxmlformats.org/officeDocument/2006/relationships/hyperlink" Target="mailto:ikram.mnnit09@gmail.com" TargetMode="External"/><Relationship Id="rId4" Type="http://schemas.openxmlformats.org/officeDocument/2006/relationships/hyperlink" Target="mailto:devendra.anchal@gmail.com" TargetMode="External"/><Relationship Id="rId9" Type="http://schemas.openxmlformats.org/officeDocument/2006/relationships/hyperlink" Target="mailto:devendra.anchal@gmail.com" TargetMode="External"/><Relationship Id="rId14" Type="http://schemas.openxmlformats.org/officeDocument/2006/relationships/hyperlink" Target="mailto:ikram.mnnit09@gmail.com" TargetMode="External"/><Relationship Id="rId22" Type="http://schemas.openxmlformats.org/officeDocument/2006/relationships/hyperlink" Target="mailto:devendra.anchal@gmail.com" TargetMode="External"/><Relationship Id="rId27" Type="http://schemas.openxmlformats.org/officeDocument/2006/relationships/hyperlink" Target="mailto:jha.pankaj67@gmail.com" TargetMode="External"/><Relationship Id="rId30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topLeftCell="A46" zoomScale="75" zoomScaleNormal="75" workbookViewId="0">
      <selection activeCell="K78" sqref="K78"/>
    </sheetView>
  </sheetViews>
  <sheetFormatPr defaultRowHeight="14.5" x14ac:dyDescent="0.35"/>
  <cols>
    <col min="1" max="1" width="7.81640625" style="3" customWidth="1"/>
    <col min="2" max="2" width="15" customWidth="1"/>
    <col min="3" max="3" width="29.7265625" bestFit="1" customWidth="1"/>
    <col min="4" max="4" width="20" customWidth="1"/>
    <col min="5" max="5" width="30.81640625" customWidth="1"/>
    <col min="6" max="6" width="22.81640625" customWidth="1"/>
    <col min="7" max="7" width="18.1796875" bestFit="1" customWidth="1"/>
    <col min="8" max="8" width="10.7265625" bestFit="1" customWidth="1"/>
    <col min="9" max="9" width="25.81640625" bestFit="1" customWidth="1"/>
    <col min="10" max="10" width="6.54296875" bestFit="1" customWidth="1"/>
    <col min="11" max="11" width="32" bestFit="1" customWidth="1"/>
    <col min="12" max="12" width="32" customWidth="1"/>
    <col min="13" max="13" width="11" customWidth="1"/>
    <col min="15" max="15" width="24.26953125" bestFit="1" customWidth="1"/>
  </cols>
  <sheetData>
    <row r="1" spans="1:15" ht="24.75" customHeight="1" x14ac:dyDescent="0.35">
      <c r="A1" s="2" t="s">
        <v>36</v>
      </c>
      <c r="B1" s="2" t="s">
        <v>64</v>
      </c>
      <c r="C1" s="2" t="s">
        <v>0</v>
      </c>
      <c r="D1" s="2"/>
      <c r="E1" s="2" t="s">
        <v>18</v>
      </c>
      <c r="F1" s="2" t="s">
        <v>16</v>
      </c>
      <c r="G1" s="2" t="s">
        <v>47</v>
      </c>
      <c r="H1" s="2" t="s">
        <v>3</v>
      </c>
      <c r="I1" s="2" t="s">
        <v>49</v>
      </c>
      <c r="J1" s="2" t="s">
        <v>68</v>
      </c>
      <c r="K1" s="2" t="s">
        <v>69</v>
      </c>
      <c r="L1" s="2" t="s">
        <v>49</v>
      </c>
      <c r="M1" s="2" t="s">
        <v>44</v>
      </c>
      <c r="O1" s="2" t="s">
        <v>70</v>
      </c>
    </row>
    <row r="2" spans="1:15" x14ac:dyDescent="0.35">
      <c r="A2" s="3">
        <v>1</v>
      </c>
      <c r="C2" s="18" t="s">
        <v>1</v>
      </c>
      <c r="D2" s="18" t="s">
        <v>101</v>
      </c>
      <c r="E2" s="1" t="s">
        <v>134</v>
      </c>
      <c r="F2" s="3" t="s">
        <v>104</v>
      </c>
      <c r="G2">
        <v>10999</v>
      </c>
      <c r="H2" s="7">
        <v>22459.86</v>
      </c>
      <c r="I2" t="s">
        <v>6</v>
      </c>
      <c r="K2">
        <v>8553752095</v>
      </c>
      <c r="M2">
        <v>2000</v>
      </c>
    </row>
    <row r="3" spans="1:15" x14ac:dyDescent="0.35">
      <c r="C3" s="3"/>
      <c r="D3" s="18" t="s">
        <v>101</v>
      </c>
      <c r="E3" s="1" t="s">
        <v>133</v>
      </c>
      <c r="F3" s="3" t="s">
        <v>103</v>
      </c>
      <c r="G3">
        <v>12999</v>
      </c>
    </row>
    <row r="4" spans="1:15" x14ac:dyDescent="0.35">
      <c r="A4" s="3">
        <v>2</v>
      </c>
      <c r="C4" s="18" t="s">
        <v>7</v>
      </c>
      <c r="D4" s="18" t="s">
        <v>101</v>
      </c>
      <c r="E4" s="1" t="s">
        <v>134</v>
      </c>
      <c r="F4" s="3" t="s">
        <v>105</v>
      </c>
      <c r="G4">
        <v>10999</v>
      </c>
      <c r="H4" s="7">
        <v>10000</v>
      </c>
      <c r="I4" t="s">
        <v>8</v>
      </c>
      <c r="K4">
        <v>8553752095</v>
      </c>
      <c r="M4">
        <v>0</v>
      </c>
    </row>
    <row r="5" spans="1:15" x14ac:dyDescent="0.35">
      <c r="A5" s="3">
        <v>3</v>
      </c>
      <c r="C5" s="18" t="s">
        <v>9</v>
      </c>
      <c r="D5" s="18" t="s">
        <v>101</v>
      </c>
      <c r="E5" s="1" t="s">
        <v>133</v>
      </c>
      <c r="F5" s="3" t="s">
        <v>106</v>
      </c>
      <c r="G5">
        <v>12999</v>
      </c>
      <c r="H5" s="7">
        <v>10000</v>
      </c>
      <c r="I5" t="s">
        <v>11</v>
      </c>
      <c r="K5">
        <v>7004104922</v>
      </c>
    </row>
    <row r="6" spans="1:15" x14ac:dyDescent="0.35">
      <c r="A6" s="3">
        <v>4</v>
      </c>
      <c r="C6" s="18" t="s">
        <v>12</v>
      </c>
      <c r="D6" s="18" t="s">
        <v>101</v>
      </c>
      <c r="E6" s="1" t="s">
        <v>136</v>
      </c>
      <c r="F6" s="3" t="s">
        <v>107</v>
      </c>
      <c r="G6">
        <v>9999</v>
      </c>
      <c r="H6" s="7">
        <v>18416</v>
      </c>
      <c r="I6" t="s">
        <v>17</v>
      </c>
      <c r="M6">
        <v>2000</v>
      </c>
    </row>
    <row r="7" spans="1:15" x14ac:dyDescent="0.35">
      <c r="C7" s="3"/>
      <c r="D7" s="18" t="s">
        <v>101</v>
      </c>
      <c r="E7" s="1" t="s">
        <v>135</v>
      </c>
      <c r="F7" s="3" t="s">
        <v>108</v>
      </c>
      <c r="G7">
        <v>12999</v>
      </c>
    </row>
    <row r="8" spans="1:15" x14ac:dyDescent="0.35">
      <c r="A8" s="3">
        <v>5</v>
      </c>
      <c r="C8" s="18" t="s">
        <v>7</v>
      </c>
      <c r="D8" s="18" t="s">
        <v>102</v>
      </c>
      <c r="E8" s="1" t="s">
        <v>150</v>
      </c>
      <c r="F8" s="3" t="s">
        <v>149</v>
      </c>
      <c r="G8">
        <v>14999</v>
      </c>
      <c r="H8" s="7">
        <v>11267</v>
      </c>
      <c r="I8" t="s">
        <v>19</v>
      </c>
      <c r="K8">
        <v>8553752095</v>
      </c>
      <c r="M8">
        <v>1500</v>
      </c>
    </row>
    <row r="9" spans="1:15" x14ac:dyDescent="0.35">
      <c r="A9" s="3">
        <v>6</v>
      </c>
      <c r="C9" s="18" t="s">
        <v>7</v>
      </c>
      <c r="D9" s="18" t="s">
        <v>102</v>
      </c>
      <c r="E9" s="1" t="s">
        <v>152</v>
      </c>
      <c r="F9" s="3" t="s">
        <v>151</v>
      </c>
      <c r="G9">
        <v>9999</v>
      </c>
      <c r="I9" s="7" t="s">
        <v>8</v>
      </c>
      <c r="K9">
        <v>8553752095</v>
      </c>
      <c r="L9" s="7"/>
      <c r="M9">
        <v>300</v>
      </c>
    </row>
    <row r="10" spans="1:15" x14ac:dyDescent="0.35">
      <c r="A10" s="3">
        <v>7</v>
      </c>
      <c r="C10" s="18" t="s">
        <v>7</v>
      </c>
      <c r="D10" s="18" t="s">
        <v>102</v>
      </c>
      <c r="E10" s="1" t="s">
        <v>154</v>
      </c>
      <c r="F10" s="3" t="s">
        <v>153</v>
      </c>
      <c r="G10">
        <v>7999</v>
      </c>
      <c r="H10" s="7">
        <v>7230</v>
      </c>
      <c r="I10" t="s">
        <v>19</v>
      </c>
      <c r="K10">
        <v>8553752095</v>
      </c>
      <c r="M10">
        <v>800</v>
      </c>
    </row>
    <row r="11" spans="1:15" x14ac:dyDescent="0.35">
      <c r="A11" s="3">
        <v>8</v>
      </c>
      <c r="C11" s="3" t="s">
        <v>21</v>
      </c>
      <c r="D11" s="18" t="s">
        <v>102</v>
      </c>
      <c r="E11" s="1" t="s">
        <v>156</v>
      </c>
      <c r="G11">
        <v>7999</v>
      </c>
      <c r="I11" t="s">
        <v>21</v>
      </c>
      <c r="K11" t="s">
        <v>21</v>
      </c>
      <c r="M11">
        <v>800</v>
      </c>
    </row>
    <row r="12" spans="1:15" x14ac:dyDescent="0.35">
      <c r="C12" s="3"/>
      <c r="D12" s="18" t="s">
        <v>102</v>
      </c>
      <c r="E12" s="1" t="s">
        <v>40</v>
      </c>
      <c r="F12" s="3"/>
      <c r="G12">
        <v>7999</v>
      </c>
      <c r="M12">
        <v>800</v>
      </c>
    </row>
    <row r="13" spans="1:15" x14ac:dyDescent="0.35">
      <c r="A13" s="3">
        <v>9</v>
      </c>
      <c r="C13" s="18" t="s">
        <v>7</v>
      </c>
      <c r="D13" s="18" t="s">
        <v>102</v>
      </c>
      <c r="E13" s="1" t="s">
        <v>40</v>
      </c>
      <c r="F13" s="3" t="s">
        <v>155</v>
      </c>
      <c r="G13">
        <v>7999</v>
      </c>
      <c r="H13" s="7">
        <v>6933</v>
      </c>
      <c r="I13" s="3" t="s">
        <v>19</v>
      </c>
      <c r="K13">
        <v>8553752095</v>
      </c>
      <c r="L13" s="3"/>
      <c r="M13">
        <v>800</v>
      </c>
    </row>
    <row r="14" spans="1:15" x14ac:dyDescent="0.35">
      <c r="A14" s="3">
        <v>10</v>
      </c>
      <c r="C14" s="18" t="s">
        <v>12</v>
      </c>
      <c r="D14" s="18" t="s">
        <v>102</v>
      </c>
      <c r="E14" s="1" t="s">
        <v>40</v>
      </c>
      <c r="F14" s="3"/>
      <c r="G14">
        <v>7999</v>
      </c>
      <c r="I14" s="4" t="s">
        <v>8</v>
      </c>
      <c r="K14">
        <v>7004104922</v>
      </c>
      <c r="L14" s="4"/>
      <c r="M14">
        <v>0</v>
      </c>
    </row>
    <row r="15" spans="1:15" x14ac:dyDescent="0.35">
      <c r="A15" s="3">
        <v>11</v>
      </c>
      <c r="C15" s="18" t="s">
        <v>12</v>
      </c>
      <c r="D15" s="18" t="s">
        <v>102</v>
      </c>
      <c r="E15" s="7" t="s">
        <v>41</v>
      </c>
      <c r="F15" s="3"/>
      <c r="G15">
        <v>18990</v>
      </c>
      <c r="I15" s="4" t="s">
        <v>8</v>
      </c>
      <c r="K15">
        <v>7004104922</v>
      </c>
      <c r="L15" s="4"/>
      <c r="M15">
        <v>1500</v>
      </c>
    </row>
    <row r="16" spans="1:15" x14ac:dyDescent="0.35">
      <c r="A16" s="3">
        <v>12</v>
      </c>
      <c r="C16" s="18" t="s">
        <v>7</v>
      </c>
      <c r="D16" s="18" t="s">
        <v>102</v>
      </c>
      <c r="E16" s="1" t="s">
        <v>157</v>
      </c>
      <c r="F16" s="3"/>
      <c r="G16">
        <v>13990</v>
      </c>
      <c r="H16" s="7">
        <v>12127</v>
      </c>
      <c r="I16" s="3" t="s">
        <v>19</v>
      </c>
      <c r="K16" s="8">
        <v>9341223138</v>
      </c>
      <c r="L16" s="3"/>
      <c r="M16">
        <v>1400</v>
      </c>
    </row>
    <row r="17" spans="1:13" s="5" customFormat="1" x14ac:dyDescent="0.35">
      <c r="A17" s="5">
        <v>13</v>
      </c>
      <c r="C17" s="16" t="s">
        <v>9</v>
      </c>
      <c r="D17" s="16" t="s">
        <v>102</v>
      </c>
      <c r="E17" s="5" t="s">
        <v>23</v>
      </c>
      <c r="F17" s="5" t="s">
        <v>148</v>
      </c>
      <c r="I17" s="5" t="s">
        <v>19</v>
      </c>
      <c r="K17" s="5">
        <v>7004104922</v>
      </c>
    </row>
    <row r="18" spans="1:13" s="5" customFormat="1" x14ac:dyDescent="0.35">
      <c r="A18" s="5">
        <v>14</v>
      </c>
      <c r="C18" s="16" t="s">
        <v>9</v>
      </c>
      <c r="D18" s="16" t="s">
        <v>102</v>
      </c>
      <c r="E18" s="5" t="s">
        <v>20</v>
      </c>
      <c r="F18" s="5" t="s">
        <v>148</v>
      </c>
      <c r="I18" s="5" t="s">
        <v>19</v>
      </c>
      <c r="K18" s="5">
        <v>7004104922</v>
      </c>
    </row>
    <row r="19" spans="1:13" x14ac:dyDescent="0.35">
      <c r="A19" s="3">
        <v>15</v>
      </c>
      <c r="C19" s="18" t="s">
        <v>9</v>
      </c>
      <c r="D19" s="18" t="s">
        <v>102</v>
      </c>
      <c r="E19" s="1" t="s">
        <v>159</v>
      </c>
      <c r="F19" s="3" t="s">
        <v>158</v>
      </c>
      <c r="G19">
        <v>9800</v>
      </c>
      <c r="H19" s="7">
        <v>17816</v>
      </c>
      <c r="I19" s="3" t="s">
        <v>8</v>
      </c>
      <c r="K19">
        <v>7004104922</v>
      </c>
      <c r="L19" s="3"/>
      <c r="M19">
        <v>750</v>
      </c>
    </row>
    <row r="20" spans="1:13" x14ac:dyDescent="0.35">
      <c r="C20" s="3"/>
      <c r="D20" s="18" t="s">
        <v>102</v>
      </c>
      <c r="E20" s="1" t="s">
        <v>161</v>
      </c>
      <c r="F20" s="3" t="s">
        <v>160</v>
      </c>
      <c r="G20">
        <v>9800</v>
      </c>
      <c r="I20" s="3"/>
      <c r="L20" s="3"/>
      <c r="M20">
        <v>750</v>
      </c>
    </row>
    <row r="21" spans="1:13" x14ac:dyDescent="0.35">
      <c r="A21" s="3">
        <v>16</v>
      </c>
      <c r="C21" s="3" t="s">
        <v>17</v>
      </c>
      <c r="D21" s="18" t="s">
        <v>102</v>
      </c>
      <c r="E21" s="7" t="s">
        <v>41</v>
      </c>
      <c r="F21" s="3"/>
      <c r="G21">
        <v>18990</v>
      </c>
      <c r="I21" t="s">
        <v>17</v>
      </c>
      <c r="K21" t="s">
        <v>17</v>
      </c>
      <c r="M21">
        <v>1500</v>
      </c>
    </row>
    <row r="22" spans="1:13" x14ac:dyDescent="0.35">
      <c r="A22" s="3">
        <v>17</v>
      </c>
      <c r="C22" s="3" t="s">
        <v>17</v>
      </c>
      <c r="D22" s="18" t="s">
        <v>101</v>
      </c>
      <c r="E22" s="1" t="s">
        <v>135</v>
      </c>
      <c r="F22" s="3" t="s">
        <v>137</v>
      </c>
      <c r="G22">
        <v>12999</v>
      </c>
      <c r="I22" t="s">
        <v>17</v>
      </c>
    </row>
    <row r="23" spans="1:13" x14ac:dyDescent="0.35">
      <c r="C23" s="3"/>
      <c r="D23" s="18" t="s">
        <v>101</v>
      </c>
      <c r="E23" s="1" t="s">
        <v>138</v>
      </c>
      <c r="F23" s="3" t="s">
        <v>132</v>
      </c>
      <c r="G23">
        <v>10999</v>
      </c>
    </row>
    <row r="24" spans="1:13" x14ac:dyDescent="0.35">
      <c r="A24" s="3">
        <v>18</v>
      </c>
      <c r="C24" s="18" t="s">
        <v>67</v>
      </c>
      <c r="D24" s="18" t="s">
        <v>101</v>
      </c>
      <c r="E24" s="1" t="s">
        <v>135</v>
      </c>
      <c r="F24" s="3" t="s">
        <v>109</v>
      </c>
      <c r="G24">
        <v>12999</v>
      </c>
      <c r="I24" t="s">
        <v>34</v>
      </c>
      <c r="K24" t="s">
        <v>33</v>
      </c>
      <c r="M24">
        <v>2000</v>
      </c>
    </row>
    <row r="25" spans="1:13" x14ac:dyDescent="0.35">
      <c r="C25" s="3"/>
      <c r="D25" s="18" t="s">
        <v>101</v>
      </c>
      <c r="E25" s="1" t="s">
        <v>138</v>
      </c>
      <c r="F25" s="3" t="s">
        <v>110</v>
      </c>
      <c r="G25">
        <v>10999</v>
      </c>
    </row>
    <row r="26" spans="1:13" x14ac:dyDescent="0.35">
      <c r="A26" s="3">
        <v>19</v>
      </c>
      <c r="C26" s="18" t="s">
        <v>7</v>
      </c>
      <c r="D26" s="18" t="s">
        <v>101</v>
      </c>
      <c r="E26" s="1" t="s">
        <v>139</v>
      </c>
      <c r="F26" s="3" t="s">
        <v>111</v>
      </c>
      <c r="G26">
        <v>9999</v>
      </c>
      <c r="H26" s="7">
        <v>32744</v>
      </c>
      <c r="I26" s="3" t="s">
        <v>19</v>
      </c>
      <c r="K26">
        <v>8553752095</v>
      </c>
      <c r="L26" s="3"/>
    </row>
    <row r="27" spans="1:13" x14ac:dyDescent="0.35">
      <c r="A27" s="3">
        <v>20</v>
      </c>
      <c r="C27" s="18" t="s">
        <v>7</v>
      </c>
      <c r="D27" s="18" t="s">
        <v>101</v>
      </c>
      <c r="E27" s="1" t="s">
        <v>135</v>
      </c>
      <c r="F27" s="3" t="s">
        <v>112</v>
      </c>
      <c r="G27">
        <v>12999</v>
      </c>
      <c r="I27" s="3"/>
      <c r="K27">
        <v>8553752095</v>
      </c>
      <c r="L27" s="3"/>
    </row>
    <row r="28" spans="1:13" x14ac:dyDescent="0.35">
      <c r="C28" s="3"/>
      <c r="D28" s="18" t="s">
        <v>101</v>
      </c>
      <c r="E28" s="1" t="s">
        <v>140</v>
      </c>
      <c r="F28" s="3" t="s">
        <v>113</v>
      </c>
      <c r="G28">
        <v>12999</v>
      </c>
      <c r="I28" s="3"/>
      <c r="L28" s="3"/>
    </row>
    <row r="29" spans="1:13" x14ac:dyDescent="0.35">
      <c r="A29" s="3">
        <v>21</v>
      </c>
      <c r="C29" s="18" t="s">
        <v>9</v>
      </c>
      <c r="D29" s="18" t="s">
        <v>101</v>
      </c>
      <c r="E29" s="1" t="s">
        <v>141</v>
      </c>
      <c r="F29" s="3" t="s">
        <v>114</v>
      </c>
      <c r="G29">
        <v>9999</v>
      </c>
      <c r="H29">
        <v>30614</v>
      </c>
      <c r="I29" s="3" t="s">
        <v>17</v>
      </c>
      <c r="K29" s="6">
        <v>8002559782</v>
      </c>
      <c r="L29" s="3"/>
    </row>
    <row r="30" spans="1:13" x14ac:dyDescent="0.35">
      <c r="C30" s="3"/>
      <c r="D30" s="18" t="s">
        <v>101</v>
      </c>
      <c r="E30" s="1" t="s">
        <v>142</v>
      </c>
      <c r="F30" s="3" t="s">
        <v>115</v>
      </c>
      <c r="G30" s="5">
        <v>11347</v>
      </c>
      <c r="I30" s="3"/>
      <c r="L30" s="3"/>
    </row>
    <row r="31" spans="1:13" x14ac:dyDescent="0.35">
      <c r="C31" s="3"/>
      <c r="D31" s="18" t="s">
        <v>101</v>
      </c>
      <c r="E31" s="1" t="s">
        <v>143</v>
      </c>
      <c r="F31" s="3" t="s">
        <v>116</v>
      </c>
      <c r="G31">
        <v>9999</v>
      </c>
      <c r="I31" s="3"/>
      <c r="L31" s="3"/>
    </row>
    <row r="32" spans="1:13" x14ac:dyDescent="0.35">
      <c r="A32" s="3">
        <v>22</v>
      </c>
      <c r="C32" s="3" t="s">
        <v>1</v>
      </c>
      <c r="D32" s="18" t="s">
        <v>101</v>
      </c>
      <c r="E32" s="1" t="s">
        <v>135</v>
      </c>
      <c r="F32" s="3" t="s">
        <v>117</v>
      </c>
      <c r="G32">
        <v>12999</v>
      </c>
      <c r="H32">
        <v>21187</v>
      </c>
      <c r="I32" s="3" t="s">
        <v>8</v>
      </c>
      <c r="K32">
        <v>9122200271</v>
      </c>
      <c r="L32" s="3"/>
    </row>
    <row r="33" spans="1:15" x14ac:dyDescent="0.35">
      <c r="C33" s="3"/>
      <c r="D33" s="18" t="s">
        <v>101</v>
      </c>
      <c r="E33" s="1" t="s">
        <v>144</v>
      </c>
      <c r="F33" s="3" t="s">
        <v>118</v>
      </c>
      <c r="G33">
        <v>12999</v>
      </c>
      <c r="I33" s="3"/>
      <c r="L33" s="3"/>
    </row>
    <row r="34" spans="1:15" x14ac:dyDescent="0.35">
      <c r="A34" s="3">
        <v>23</v>
      </c>
      <c r="C34" s="3" t="s">
        <v>27</v>
      </c>
      <c r="D34" s="18" t="s">
        <v>102</v>
      </c>
      <c r="E34" s="1" t="s">
        <v>38</v>
      </c>
      <c r="F34" s="3"/>
      <c r="G34">
        <v>14999</v>
      </c>
      <c r="H34">
        <v>24549</v>
      </c>
      <c r="I34" t="s">
        <v>27</v>
      </c>
      <c r="K34" t="s">
        <v>32</v>
      </c>
      <c r="M34">
        <v>750</v>
      </c>
    </row>
    <row r="35" spans="1:15" x14ac:dyDescent="0.35">
      <c r="C35" s="3"/>
      <c r="D35" s="18" t="s">
        <v>102</v>
      </c>
      <c r="E35" s="1" t="s">
        <v>42</v>
      </c>
      <c r="F35" s="3"/>
      <c r="G35">
        <v>13990</v>
      </c>
      <c r="M35">
        <v>750</v>
      </c>
    </row>
    <row r="36" spans="1:15" x14ac:dyDescent="0.35">
      <c r="A36" s="3">
        <v>24</v>
      </c>
      <c r="C36" s="18" t="s">
        <v>12</v>
      </c>
      <c r="D36" s="18" t="s">
        <v>101</v>
      </c>
      <c r="E36" s="1" t="s">
        <v>134</v>
      </c>
      <c r="F36" s="3" t="s">
        <v>119</v>
      </c>
      <c r="G36">
        <v>10999</v>
      </c>
      <c r="H36">
        <f>10999-1020</f>
        <v>9979</v>
      </c>
      <c r="I36" t="s">
        <v>28</v>
      </c>
      <c r="K36" t="s">
        <v>31</v>
      </c>
    </row>
    <row r="37" spans="1:15" x14ac:dyDescent="0.35">
      <c r="A37" s="3">
        <v>25</v>
      </c>
      <c r="C37" s="3" t="s">
        <v>1</v>
      </c>
      <c r="D37" s="18" t="s">
        <v>101</v>
      </c>
      <c r="E37" s="1" t="s">
        <v>141</v>
      </c>
      <c r="F37" s="3" t="s">
        <v>120</v>
      </c>
      <c r="G37">
        <v>9999</v>
      </c>
      <c r="H37" s="7">
        <v>8999</v>
      </c>
      <c r="I37" t="s">
        <v>29</v>
      </c>
      <c r="K37">
        <v>853752095</v>
      </c>
      <c r="M37">
        <v>100</v>
      </c>
    </row>
    <row r="38" spans="1:15" s="5" customFormat="1" x14ac:dyDescent="0.35">
      <c r="A38" s="5">
        <v>26</v>
      </c>
      <c r="C38" s="5" t="s">
        <v>50</v>
      </c>
      <c r="D38" s="5" t="s">
        <v>101</v>
      </c>
      <c r="E38" s="5" t="s">
        <v>5</v>
      </c>
      <c r="F38" s="5" t="s">
        <v>148</v>
      </c>
      <c r="G38" s="5">
        <v>22800</v>
      </c>
      <c r="K38" s="5">
        <v>8002559782</v>
      </c>
      <c r="M38" s="5" t="s">
        <v>51</v>
      </c>
    </row>
    <row r="39" spans="1:15" s="5" customFormat="1" x14ac:dyDescent="0.35">
      <c r="D39" s="5" t="s">
        <v>101</v>
      </c>
      <c r="E39" s="5" t="s">
        <v>10</v>
      </c>
      <c r="F39" s="5" t="s">
        <v>148</v>
      </c>
    </row>
    <row r="40" spans="1:15" x14ac:dyDescent="0.35">
      <c r="A40" s="3">
        <v>27</v>
      </c>
      <c r="C40" s="3" t="s">
        <v>1</v>
      </c>
      <c r="D40" s="18" t="s">
        <v>101</v>
      </c>
      <c r="E40" s="1" t="s">
        <v>43</v>
      </c>
      <c r="F40" s="3" t="s">
        <v>121</v>
      </c>
      <c r="G40" s="1">
        <v>57376</v>
      </c>
      <c r="K40" t="s">
        <v>21</v>
      </c>
      <c r="O40" s="12" t="s">
        <v>52</v>
      </c>
    </row>
    <row r="41" spans="1:15" x14ac:dyDescent="0.35">
      <c r="C41" s="3"/>
      <c r="D41" s="18" t="s">
        <v>101</v>
      </c>
      <c r="E41" s="1" t="s">
        <v>139</v>
      </c>
      <c r="F41" s="3" t="s">
        <v>122</v>
      </c>
      <c r="G41" s="1"/>
    </row>
    <row r="42" spans="1:15" x14ac:dyDescent="0.35">
      <c r="C42" s="3"/>
      <c r="D42" s="18" t="s">
        <v>101</v>
      </c>
      <c r="E42" s="1" t="s">
        <v>141</v>
      </c>
      <c r="F42" s="3" t="s">
        <v>123</v>
      </c>
      <c r="G42" s="1"/>
    </row>
    <row r="43" spans="1:15" x14ac:dyDescent="0.35">
      <c r="C43" s="3"/>
      <c r="D43" s="18" t="s">
        <v>101</v>
      </c>
      <c r="E43" s="1" t="s">
        <v>145</v>
      </c>
      <c r="F43" s="3" t="s">
        <v>124</v>
      </c>
      <c r="G43" s="1"/>
    </row>
    <row r="44" spans="1:15" x14ac:dyDescent="0.35">
      <c r="C44" s="3"/>
      <c r="D44" s="18" t="s">
        <v>101</v>
      </c>
      <c r="E44" s="1" t="s">
        <v>133</v>
      </c>
      <c r="F44" s="3" t="s">
        <v>125</v>
      </c>
      <c r="G44" s="1"/>
    </row>
    <row r="45" spans="1:15" x14ac:dyDescent="0.35">
      <c r="A45" s="3">
        <v>28</v>
      </c>
      <c r="B45" t="s">
        <v>66</v>
      </c>
      <c r="C45" s="19" t="s">
        <v>9</v>
      </c>
      <c r="D45" s="18" t="s">
        <v>101</v>
      </c>
      <c r="E45" s="1" t="s">
        <v>135</v>
      </c>
      <c r="F45" s="3" t="s">
        <v>126</v>
      </c>
      <c r="G45" s="1">
        <v>10999</v>
      </c>
      <c r="I45" t="s">
        <v>27</v>
      </c>
    </row>
    <row r="46" spans="1:15" x14ac:dyDescent="0.35">
      <c r="C46" s="3"/>
      <c r="D46" s="18" t="s">
        <v>101</v>
      </c>
      <c r="E46" s="1" t="s">
        <v>134</v>
      </c>
      <c r="F46" s="3" t="s">
        <v>127</v>
      </c>
      <c r="G46" s="1">
        <v>10999</v>
      </c>
    </row>
    <row r="47" spans="1:15" x14ac:dyDescent="0.35">
      <c r="A47" s="3">
        <v>29</v>
      </c>
      <c r="C47" s="19" t="s">
        <v>12</v>
      </c>
      <c r="D47" s="18" t="s">
        <v>101</v>
      </c>
      <c r="E47" s="1" t="s">
        <v>134</v>
      </c>
      <c r="F47" s="3" t="s">
        <v>128</v>
      </c>
      <c r="G47" s="1">
        <v>10999</v>
      </c>
      <c r="I47" t="s">
        <v>21</v>
      </c>
    </row>
    <row r="48" spans="1:15" x14ac:dyDescent="0.35">
      <c r="C48" s="3"/>
      <c r="D48" s="18" t="s">
        <v>101</v>
      </c>
      <c r="E48" s="1" t="s">
        <v>141</v>
      </c>
      <c r="F48" s="3" t="s">
        <v>129</v>
      </c>
      <c r="G48" s="1">
        <v>9499</v>
      </c>
    </row>
    <row r="49" spans="1:13" x14ac:dyDescent="0.35">
      <c r="A49" s="3">
        <v>30</v>
      </c>
      <c r="C49" s="19" t="s">
        <v>7</v>
      </c>
      <c r="D49" s="18" t="s">
        <v>101</v>
      </c>
      <c r="E49" s="1" t="s">
        <v>134</v>
      </c>
      <c r="F49" s="3" t="s">
        <v>146</v>
      </c>
      <c r="G49" s="1">
        <v>10999</v>
      </c>
      <c r="I49" t="s">
        <v>19</v>
      </c>
    </row>
    <row r="50" spans="1:13" x14ac:dyDescent="0.35">
      <c r="A50" s="3">
        <v>31</v>
      </c>
      <c r="C50" s="18" t="s">
        <v>57</v>
      </c>
      <c r="D50" s="18" t="s">
        <v>101</v>
      </c>
      <c r="E50" s="1" t="s">
        <v>134</v>
      </c>
      <c r="F50" s="3" t="s">
        <v>130</v>
      </c>
      <c r="G50" s="1">
        <v>10999</v>
      </c>
      <c r="I50" t="s">
        <v>19</v>
      </c>
    </row>
    <row r="51" spans="1:13" x14ac:dyDescent="0.35">
      <c r="A51" s="3">
        <v>32</v>
      </c>
      <c r="C51" s="18" t="s">
        <v>1</v>
      </c>
      <c r="D51" s="18" t="s">
        <v>101</v>
      </c>
      <c r="E51" s="1" t="s">
        <v>133</v>
      </c>
      <c r="F51" s="3" t="s">
        <v>131</v>
      </c>
      <c r="G51" s="1">
        <v>12999</v>
      </c>
      <c r="I51" t="s">
        <v>17</v>
      </c>
    </row>
    <row r="52" spans="1:13" x14ac:dyDescent="0.35">
      <c r="A52" s="3">
        <v>33</v>
      </c>
      <c r="C52" s="3" t="s">
        <v>54</v>
      </c>
      <c r="D52" s="3" t="s">
        <v>102</v>
      </c>
      <c r="E52" s="1" t="s">
        <v>55</v>
      </c>
      <c r="F52" s="3"/>
      <c r="G52" s="1">
        <v>8000</v>
      </c>
      <c r="I52" s="5"/>
    </row>
    <row r="53" spans="1:13" x14ac:dyDescent="0.35">
      <c r="C53" s="3"/>
      <c r="D53" s="18" t="s">
        <v>102</v>
      </c>
      <c r="E53" s="1" t="s">
        <v>56</v>
      </c>
      <c r="F53" s="3"/>
      <c r="G53" s="1">
        <v>9500</v>
      </c>
      <c r="I53" s="5"/>
    </row>
    <row r="54" spans="1:13" s="3" customFormat="1" x14ac:dyDescent="0.35">
      <c r="A54" s="3">
        <v>34</v>
      </c>
      <c r="B54" s="20">
        <v>43425</v>
      </c>
      <c r="C54" s="18" t="s">
        <v>12</v>
      </c>
      <c r="D54" s="18" t="s">
        <v>101</v>
      </c>
      <c r="E54" s="1" t="s">
        <v>141</v>
      </c>
      <c r="F54" s="3" t="s">
        <v>94</v>
      </c>
      <c r="G54" s="3">
        <v>10000</v>
      </c>
      <c r="H54" s="3">
        <v>9500</v>
      </c>
      <c r="I54" s="3" t="s">
        <v>21</v>
      </c>
      <c r="J54" s="3" t="s">
        <v>53</v>
      </c>
      <c r="K54" s="3">
        <v>7903328917</v>
      </c>
    </row>
    <row r="55" spans="1:13" s="3" customFormat="1" x14ac:dyDescent="0.35">
      <c r="D55" s="18" t="s">
        <v>101</v>
      </c>
      <c r="E55" s="1" t="s">
        <v>139</v>
      </c>
      <c r="F55" s="3" t="s">
        <v>95</v>
      </c>
      <c r="G55" s="3">
        <v>10000</v>
      </c>
      <c r="H55" s="3">
        <v>9500</v>
      </c>
    </row>
    <row r="56" spans="1:13" s="3" customFormat="1" x14ac:dyDescent="0.35">
      <c r="D56" s="18" t="s">
        <v>101</v>
      </c>
      <c r="E56" s="1" t="s">
        <v>136</v>
      </c>
      <c r="F56" s="3" t="s">
        <v>96</v>
      </c>
      <c r="G56" s="3">
        <v>10000</v>
      </c>
      <c r="H56" s="3">
        <v>9500</v>
      </c>
    </row>
    <row r="57" spans="1:13" s="3" customFormat="1" x14ac:dyDescent="0.35">
      <c r="A57" s="3">
        <v>35</v>
      </c>
      <c r="B57" s="20">
        <v>43425</v>
      </c>
      <c r="C57" s="18" t="s">
        <v>9</v>
      </c>
      <c r="D57" s="18" t="s">
        <v>101</v>
      </c>
      <c r="E57" s="1" t="s">
        <v>141</v>
      </c>
      <c r="F57" s="3" t="s">
        <v>97</v>
      </c>
      <c r="G57" s="3">
        <v>10000</v>
      </c>
      <c r="H57" s="3">
        <v>9500</v>
      </c>
      <c r="I57" s="3" t="s">
        <v>19</v>
      </c>
      <c r="J57" s="3" t="s">
        <v>53</v>
      </c>
      <c r="K57" s="3">
        <v>8002559782</v>
      </c>
    </row>
    <row r="58" spans="1:13" s="3" customFormat="1" x14ac:dyDescent="0.35">
      <c r="D58" s="18" t="s">
        <v>101</v>
      </c>
      <c r="E58" s="1" t="s">
        <v>136</v>
      </c>
      <c r="F58" s="3" t="s">
        <v>98</v>
      </c>
      <c r="G58" s="3">
        <v>10000</v>
      </c>
      <c r="H58" s="3">
        <v>9500</v>
      </c>
    </row>
    <row r="59" spans="1:13" s="3" customFormat="1" x14ac:dyDescent="0.35">
      <c r="A59" s="3">
        <v>36</v>
      </c>
      <c r="B59" s="20">
        <v>43425</v>
      </c>
      <c r="C59" s="18" t="s">
        <v>7</v>
      </c>
      <c r="D59" s="18" t="s">
        <v>102</v>
      </c>
      <c r="E59" s="1" t="s">
        <v>22</v>
      </c>
      <c r="G59" s="3">
        <v>8499</v>
      </c>
      <c r="H59" s="3">
        <v>16998</v>
      </c>
      <c r="I59" s="3" t="s">
        <v>8</v>
      </c>
      <c r="J59" s="3" t="s">
        <v>65</v>
      </c>
      <c r="K59" s="3">
        <v>8002559782</v>
      </c>
      <c r="L59" s="3" t="s">
        <v>19</v>
      </c>
      <c r="M59" s="3">
        <v>0</v>
      </c>
    </row>
    <row r="60" spans="1:13" s="3" customFormat="1" x14ac:dyDescent="0.35">
      <c r="D60" s="3" t="s">
        <v>102</v>
      </c>
      <c r="E60" s="1" t="s">
        <v>22</v>
      </c>
      <c r="G60" s="3">
        <v>8499</v>
      </c>
    </row>
    <row r="61" spans="1:13" x14ac:dyDescent="0.35">
      <c r="A61" s="3">
        <v>37</v>
      </c>
      <c r="B61" s="13">
        <v>43425</v>
      </c>
      <c r="C61" s="18" t="s">
        <v>57</v>
      </c>
      <c r="D61" s="18" t="s">
        <v>102</v>
      </c>
      <c r="E61" s="1" t="s">
        <v>22</v>
      </c>
      <c r="F61" s="3"/>
      <c r="G61">
        <v>8499</v>
      </c>
      <c r="H61">
        <v>16998</v>
      </c>
      <c r="I61" t="s">
        <v>19</v>
      </c>
      <c r="J61" t="s">
        <v>65</v>
      </c>
      <c r="K61">
        <v>9122200271</v>
      </c>
    </row>
    <row r="62" spans="1:13" x14ac:dyDescent="0.35">
      <c r="C62" s="3"/>
      <c r="D62" s="3" t="s">
        <v>102</v>
      </c>
      <c r="E62" s="1" t="s">
        <v>22</v>
      </c>
      <c r="F62" s="3"/>
      <c r="G62">
        <v>8499</v>
      </c>
    </row>
    <row r="63" spans="1:13" x14ac:dyDescent="0.35">
      <c r="A63" s="3">
        <v>38</v>
      </c>
      <c r="B63" s="13"/>
      <c r="C63" s="18"/>
      <c r="D63" s="18" t="s">
        <v>102</v>
      </c>
      <c r="E63" s="1" t="s">
        <v>147</v>
      </c>
      <c r="G63">
        <v>5999</v>
      </c>
    </row>
    <row r="64" spans="1:13" x14ac:dyDescent="0.35">
      <c r="C64" s="3"/>
      <c r="D64" s="18" t="s">
        <v>102</v>
      </c>
      <c r="E64" s="1" t="s">
        <v>147</v>
      </c>
      <c r="G64">
        <v>5999</v>
      </c>
    </row>
    <row r="65" spans="1:9" x14ac:dyDescent="0.35">
      <c r="A65" s="3">
        <v>39</v>
      </c>
      <c r="C65" s="3"/>
      <c r="D65" s="18"/>
      <c r="E65" s="1" t="s">
        <v>163</v>
      </c>
      <c r="F65" t="s">
        <v>164</v>
      </c>
      <c r="G65">
        <v>14792</v>
      </c>
      <c r="I65" t="s">
        <v>19</v>
      </c>
    </row>
    <row r="66" spans="1:9" x14ac:dyDescent="0.35">
      <c r="A66" s="3">
        <v>40</v>
      </c>
      <c r="B66" s="13"/>
      <c r="C66" s="21" t="s">
        <v>7</v>
      </c>
      <c r="D66" s="18" t="s">
        <v>101</v>
      </c>
      <c r="E66" s="3" t="s">
        <v>133</v>
      </c>
      <c r="G66">
        <v>13000</v>
      </c>
      <c r="I66" t="s">
        <v>19</v>
      </c>
    </row>
    <row r="67" spans="1:9" x14ac:dyDescent="0.35">
      <c r="C67" s="3"/>
      <c r="D67" s="18"/>
    </row>
  </sheetData>
  <hyperlinks>
    <hyperlink ref="C2" r:id="rId1"/>
    <hyperlink ref="C4" r:id="rId2"/>
    <hyperlink ref="C5" r:id="rId3"/>
    <hyperlink ref="C6" r:id="rId4"/>
    <hyperlink ref="C8" r:id="rId5"/>
    <hyperlink ref="C9" r:id="rId6"/>
    <hyperlink ref="C10" r:id="rId7"/>
    <hyperlink ref="C13" r:id="rId8"/>
    <hyperlink ref="C14" r:id="rId9"/>
    <hyperlink ref="C15" r:id="rId10"/>
    <hyperlink ref="C16" r:id="rId11"/>
    <hyperlink ref="C17" r:id="rId12"/>
    <hyperlink ref="C18" r:id="rId13"/>
    <hyperlink ref="C19" r:id="rId14"/>
    <hyperlink ref="C26" r:id="rId15"/>
    <hyperlink ref="C27" r:id="rId16"/>
    <hyperlink ref="C29" r:id="rId17"/>
    <hyperlink ref="C54" r:id="rId18"/>
    <hyperlink ref="C57" r:id="rId19"/>
    <hyperlink ref="C59" r:id="rId20"/>
    <hyperlink ref="C45" r:id="rId21"/>
    <hyperlink ref="C47" r:id="rId22"/>
    <hyperlink ref="C49" r:id="rId23"/>
    <hyperlink ref="C50" r:id="rId24"/>
    <hyperlink ref="C51" r:id="rId25"/>
    <hyperlink ref="C61" r:id="rId26"/>
    <hyperlink ref="C24" r:id="rId27"/>
    <hyperlink ref="C36" r:id="rId28"/>
    <hyperlink ref="C66" r:id="rId29"/>
  </hyperlinks>
  <pageMargins left="0.7" right="0.7" top="0.75" bottom="0.75" header="0.3" footer="0.3"/>
  <pageSetup paperSize="9" orientation="portrait" horizontalDpi="300" verticalDpi="300" r:id="rId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zoomScale="75" zoomScaleNormal="75" workbookViewId="0">
      <selection activeCell="G18" sqref="G18"/>
    </sheetView>
  </sheetViews>
  <sheetFormatPr defaultRowHeight="14.5" x14ac:dyDescent="0.35"/>
  <cols>
    <col min="1" max="1" width="7" bestFit="1" customWidth="1"/>
    <col min="2" max="2" width="7.54296875" bestFit="1" customWidth="1"/>
    <col min="3" max="3" width="17.7265625" bestFit="1" customWidth="1"/>
    <col min="4" max="4" width="16" bestFit="1" customWidth="1"/>
    <col min="5" max="5" width="14.81640625" bestFit="1" customWidth="1"/>
    <col min="6" max="6" width="20.81640625" bestFit="1" customWidth="1"/>
    <col min="7" max="7" width="23" customWidth="1"/>
  </cols>
  <sheetData>
    <row r="1" spans="1:6" ht="37.5" customHeight="1" thickBot="1" x14ac:dyDescent="0.5">
      <c r="A1" s="9" t="s">
        <v>45</v>
      </c>
      <c r="B1" s="10" t="s">
        <v>4</v>
      </c>
      <c r="C1" s="10" t="s">
        <v>35</v>
      </c>
      <c r="D1" s="10" t="s">
        <v>46</v>
      </c>
      <c r="E1" s="10" t="s">
        <v>47</v>
      </c>
      <c r="F1" s="11" t="s">
        <v>48</v>
      </c>
    </row>
    <row r="2" spans="1:6" x14ac:dyDescent="0.35">
      <c r="A2">
        <v>1</v>
      </c>
      <c r="B2">
        <v>1</v>
      </c>
      <c r="C2" s="1" t="s">
        <v>5</v>
      </c>
      <c r="D2">
        <v>10999</v>
      </c>
      <c r="E2">
        <v>10999</v>
      </c>
    </row>
    <row r="3" spans="1:6" x14ac:dyDescent="0.35">
      <c r="A3">
        <v>2</v>
      </c>
      <c r="B3">
        <v>1</v>
      </c>
      <c r="C3" s="1" t="s">
        <v>10</v>
      </c>
      <c r="D3">
        <v>12999</v>
      </c>
      <c r="E3">
        <v>12999</v>
      </c>
    </row>
    <row r="4" spans="1:6" x14ac:dyDescent="0.35">
      <c r="A4">
        <v>3</v>
      </c>
      <c r="B4">
        <v>2</v>
      </c>
      <c r="C4" s="1" t="s">
        <v>5</v>
      </c>
      <c r="D4">
        <v>10999</v>
      </c>
      <c r="E4">
        <v>10999</v>
      </c>
    </row>
    <row r="5" spans="1:6" x14ac:dyDescent="0.35">
      <c r="A5">
        <v>4</v>
      </c>
      <c r="B5">
        <v>3</v>
      </c>
      <c r="C5" s="1" t="s">
        <v>10</v>
      </c>
      <c r="D5">
        <v>12999</v>
      </c>
      <c r="E5">
        <v>12999</v>
      </c>
    </row>
    <row r="6" spans="1:6" x14ac:dyDescent="0.35">
      <c r="A6">
        <v>5</v>
      </c>
      <c r="B6">
        <v>4</v>
      </c>
      <c r="C6" s="1" t="s">
        <v>13</v>
      </c>
      <c r="D6">
        <v>8999</v>
      </c>
      <c r="E6">
        <v>9999</v>
      </c>
    </row>
    <row r="7" spans="1:6" x14ac:dyDescent="0.35">
      <c r="A7">
        <v>6</v>
      </c>
      <c r="B7">
        <v>4</v>
      </c>
      <c r="C7" s="1" t="s">
        <v>14</v>
      </c>
      <c r="D7">
        <v>10999</v>
      </c>
      <c r="E7">
        <v>12999</v>
      </c>
    </row>
    <row r="8" spans="1:6" x14ac:dyDescent="0.35">
      <c r="A8">
        <v>7</v>
      </c>
      <c r="B8">
        <v>5</v>
      </c>
      <c r="C8" s="1" t="s">
        <v>38</v>
      </c>
      <c r="D8">
        <v>12999</v>
      </c>
      <c r="E8">
        <v>14999</v>
      </c>
    </row>
    <row r="9" spans="1:6" x14ac:dyDescent="0.35">
      <c r="A9">
        <v>8</v>
      </c>
      <c r="B9">
        <v>6</v>
      </c>
      <c r="C9" s="1" t="s">
        <v>39</v>
      </c>
      <c r="D9">
        <v>8999</v>
      </c>
      <c r="E9">
        <v>8999</v>
      </c>
    </row>
    <row r="10" spans="1:6" x14ac:dyDescent="0.35">
      <c r="A10">
        <v>9</v>
      </c>
      <c r="B10">
        <v>7</v>
      </c>
      <c r="C10" s="1" t="s">
        <v>40</v>
      </c>
      <c r="D10">
        <v>7999</v>
      </c>
      <c r="E10">
        <v>7999</v>
      </c>
    </row>
    <row r="11" spans="1:6" x14ac:dyDescent="0.35">
      <c r="A11">
        <v>10</v>
      </c>
      <c r="B11">
        <v>8</v>
      </c>
      <c r="C11" s="1" t="s">
        <v>40</v>
      </c>
      <c r="D11">
        <v>7999</v>
      </c>
      <c r="E11">
        <v>7999</v>
      </c>
    </row>
    <row r="12" spans="1:6" x14ac:dyDescent="0.35">
      <c r="A12">
        <v>11</v>
      </c>
      <c r="B12">
        <v>8</v>
      </c>
      <c r="C12" s="1" t="s">
        <v>40</v>
      </c>
      <c r="D12">
        <v>7999</v>
      </c>
      <c r="E12">
        <v>7999</v>
      </c>
    </row>
    <row r="13" spans="1:6" x14ac:dyDescent="0.35">
      <c r="A13">
        <v>12</v>
      </c>
      <c r="B13">
        <v>9</v>
      </c>
      <c r="C13" s="1" t="s">
        <v>40</v>
      </c>
      <c r="D13">
        <v>7999</v>
      </c>
      <c r="E13">
        <v>7999</v>
      </c>
    </row>
    <row r="14" spans="1:6" x14ac:dyDescent="0.35">
      <c r="A14">
        <v>13</v>
      </c>
      <c r="B14">
        <v>10</v>
      </c>
      <c r="C14" s="1" t="s">
        <v>40</v>
      </c>
      <c r="D14">
        <v>7999</v>
      </c>
      <c r="E14">
        <v>7999</v>
      </c>
    </row>
    <row r="15" spans="1:6" x14ac:dyDescent="0.35">
      <c r="A15">
        <v>14</v>
      </c>
      <c r="B15">
        <v>11</v>
      </c>
      <c r="C15" s="7" t="s">
        <v>41</v>
      </c>
      <c r="D15">
        <v>15990</v>
      </c>
      <c r="E15">
        <v>18990</v>
      </c>
    </row>
    <row r="16" spans="1:6" x14ac:dyDescent="0.35">
      <c r="A16">
        <v>15</v>
      </c>
      <c r="B16">
        <v>12</v>
      </c>
      <c r="C16" s="5" t="s">
        <v>42</v>
      </c>
      <c r="D16">
        <v>13990</v>
      </c>
      <c r="E16">
        <v>15990</v>
      </c>
    </row>
    <row r="17" spans="1:5" x14ac:dyDescent="0.35">
      <c r="A17">
        <v>16</v>
      </c>
      <c r="B17">
        <v>15</v>
      </c>
      <c r="C17" s="1" t="s">
        <v>43</v>
      </c>
      <c r="D17">
        <v>9800</v>
      </c>
      <c r="E17">
        <v>9800</v>
      </c>
    </row>
    <row r="18" spans="1:5" x14ac:dyDescent="0.35">
      <c r="A18">
        <v>17</v>
      </c>
      <c r="B18">
        <v>15</v>
      </c>
      <c r="C18" s="1" t="s">
        <v>43</v>
      </c>
      <c r="D18">
        <v>9800</v>
      </c>
      <c r="E18">
        <v>9800</v>
      </c>
    </row>
    <row r="19" spans="1:5" x14ac:dyDescent="0.35">
      <c r="A19">
        <v>18</v>
      </c>
      <c r="B19">
        <v>16</v>
      </c>
      <c r="C19" s="7" t="s">
        <v>41</v>
      </c>
      <c r="D19">
        <v>15990</v>
      </c>
      <c r="E19">
        <v>18990</v>
      </c>
    </row>
    <row r="20" spans="1:5" x14ac:dyDescent="0.35">
      <c r="A20">
        <v>19</v>
      </c>
      <c r="B20">
        <v>17</v>
      </c>
      <c r="C20" s="1" t="s">
        <v>14</v>
      </c>
      <c r="D20">
        <v>10999</v>
      </c>
      <c r="E20">
        <v>12999</v>
      </c>
    </row>
    <row r="21" spans="1:5" x14ac:dyDescent="0.35">
      <c r="A21">
        <v>20</v>
      </c>
      <c r="B21">
        <v>17</v>
      </c>
      <c r="C21" s="1" t="s">
        <v>37</v>
      </c>
      <c r="D21">
        <v>10999</v>
      </c>
      <c r="E21">
        <v>10999</v>
      </c>
    </row>
    <row r="22" spans="1:5" x14ac:dyDescent="0.35">
      <c r="A22">
        <v>21</v>
      </c>
      <c r="B22">
        <v>18</v>
      </c>
      <c r="C22" s="1" t="s">
        <v>14</v>
      </c>
      <c r="D22">
        <v>10999</v>
      </c>
      <c r="E22">
        <v>12999</v>
      </c>
    </row>
    <row r="23" spans="1:5" x14ac:dyDescent="0.35">
      <c r="A23">
        <v>22</v>
      </c>
      <c r="B23">
        <v>18</v>
      </c>
      <c r="C23" s="1" t="s">
        <v>37</v>
      </c>
      <c r="D23">
        <v>10999</v>
      </c>
      <c r="E23">
        <v>10999</v>
      </c>
    </row>
    <row r="24" spans="1:5" x14ac:dyDescent="0.35">
      <c r="A24">
        <v>23</v>
      </c>
      <c r="B24">
        <v>19</v>
      </c>
      <c r="C24" s="1" t="s">
        <v>13</v>
      </c>
      <c r="D24">
        <v>9999</v>
      </c>
      <c r="E24">
        <v>9999</v>
      </c>
    </row>
    <row r="25" spans="1:5" x14ac:dyDescent="0.35">
      <c r="A25">
        <v>24</v>
      </c>
      <c r="B25">
        <v>20</v>
      </c>
      <c r="C25" s="1" t="s">
        <v>14</v>
      </c>
      <c r="D25">
        <v>10999</v>
      </c>
      <c r="E25">
        <v>12999</v>
      </c>
    </row>
    <row r="26" spans="1:5" x14ac:dyDescent="0.35">
      <c r="A26">
        <v>25</v>
      </c>
      <c r="B26">
        <v>20</v>
      </c>
      <c r="C26" s="1" t="s">
        <v>24</v>
      </c>
      <c r="D26">
        <v>12999</v>
      </c>
      <c r="E26">
        <v>12999</v>
      </c>
    </row>
    <row r="27" spans="1:5" x14ac:dyDescent="0.35">
      <c r="A27">
        <v>26</v>
      </c>
      <c r="B27">
        <v>21</v>
      </c>
      <c r="C27" s="1" t="s">
        <v>13</v>
      </c>
      <c r="D27">
        <v>9999</v>
      </c>
      <c r="E27">
        <v>9999</v>
      </c>
    </row>
    <row r="28" spans="1:5" x14ac:dyDescent="0.35">
      <c r="A28">
        <v>27</v>
      </c>
      <c r="B28">
        <v>21</v>
      </c>
      <c r="C28" s="1" t="s">
        <v>25</v>
      </c>
      <c r="D28" s="5">
        <v>11985</v>
      </c>
      <c r="E28" s="5">
        <v>11347</v>
      </c>
    </row>
    <row r="29" spans="1:5" x14ac:dyDescent="0.35">
      <c r="A29">
        <v>28</v>
      </c>
      <c r="B29">
        <v>21</v>
      </c>
      <c r="C29" s="1" t="s">
        <v>26</v>
      </c>
      <c r="D29">
        <v>9999</v>
      </c>
      <c r="E29">
        <v>9999</v>
      </c>
    </row>
    <row r="30" spans="1:5" x14ac:dyDescent="0.35">
      <c r="A30">
        <v>29</v>
      </c>
      <c r="B30">
        <v>22</v>
      </c>
      <c r="C30" s="7" t="s">
        <v>14</v>
      </c>
      <c r="D30">
        <v>10999</v>
      </c>
      <c r="E30">
        <v>12999</v>
      </c>
    </row>
    <row r="31" spans="1:5" x14ac:dyDescent="0.35">
      <c r="A31">
        <v>30</v>
      </c>
      <c r="B31">
        <v>22</v>
      </c>
      <c r="C31" s="7" t="s">
        <v>14</v>
      </c>
      <c r="D31">
        <v>10999</v>
      </c>
      <c r="E31">
        <v>12999</v>
      </c>
    </row>
    <row r="32" spans="1:5" x14ac:dyDescent="0.35">
      <c r="A32">
        <v>31</v>
      </c>
      <c r="B32">
        <v>23</v>
      </c>
      <c r="C32" s="1" t="s">
        <v>38</v>
      </c>
      <c r="D32">
        <v>12999</v>
      </c>
      <c r="E32">
        <v>14999</v>
      </c>
    </row>
    <row r="33" spans="1:6" x14ac:dyDescent="0.35">
      <c r="A33">
        <v>32</v>
      </c>
      <c r="B33">
        <v>23</v>
      </c>
      <c r="C33" s="1" t="s">
        <v>42</v>
      </c>
      <c r="D33">
        <v>13990</v>
      </c>
      <c r="E33">
        <v>15990</v>
      </c>
    </row>
    <row r="34" spans="1:6" x14ac:dyDescent="0.35">
      <c r="A34">
        <v>33</v>
      </c>
      <c r="B34">
        <v>24</v>
      </c>
      <c r="C34" s="1" t="s">
        <v>30</v>
      </c>
      <c r="D34">
        <v>10999</v>
      </c>
      <c r="E34">
        <v>10999</v>
      </c>
    </row>
    <row r="35" spans="1:6" x14ac:dyDescent="0.35">
      <c r="A35">
        <v>34</v>
      </c>
      <c r="B35">
        <v>25</v>
      </c>
      <c r="C35" s="1" t="s">
        <v>13</v>
      </c>
      <c r="D35">
        <v>9999</v>
      </c>
      <c r="E35">
        <v>9999</v>
      </c>
    </row>
    <row r="36" spans="1:6" x14ac:dyDescent="0.35">
      <c r="D36" s="2">
        <f>SUM(D2:D35)</f>
        <v>375518</v>
      </c>
      <c r="E36" s="7">
        <f>SUM(E2:E35)</f>
        <v>401880</v>
      </c>
      <c r="F36" s="7">
        <v>22500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workbookViewId="0">
      <selection activeCell="O5" sqref="O5"/>
    </sheetView>
  </sheetViews>
  <sheetFormatPr defaultRowHeight="14.5" x14ac:dyDescent="0.35"/>
  <cols>
    <col min="2" max="2" width="12.54296875" bestFit="1" customWidth="1"/>
    <col min="6" max="6" width="11.81640625" bestFit="1" customWidth="1"/>
    <col min="14" max="14" width="14.7265625" bestFit="1" customWidth="1"/>
    <col min="15" max="15" width="16.26953125" bestFit="1" customWidth="1"/>
    <col min="18" max="18" width="16" bestFit="1" customWidth="1"/>
    <col min="23" max="23" width="11.81640625" bestFit="1" customWidth="1"/>
  </cols>
  <sheetData>
    <row r="1" spans="1:23" x14ac:dyDescent="0.35">
      <c r="A1" t="s">
        <v>100</v>
      </c>
      <c r="B1" t="s">
        <v>99</v>
      </c>
      <c r="C1" s="2" t="s">
        <v>58</v>
      </c>
      <c r="D1" s="2" t="s">
        <v>2</v>
      </c>
      <c r="E1" s="2" t="s">
        <v>59</v>
      </c>
      <c r="F1" s="2" t="s">
        <v>60</v>
      </c>
      <c r="O1" t="s">
        <v>162</v>
      </c>
    </row>
    <row r="2" spans="1:23" x14ac:dyDescent="0.35">
      <c r="A2">
        <v>1</v>
      </c>
      <c r="C2" t="s">
        <v>21</v>
      </c>
      <c r="D2" t="s">
        <v>61</v>
      </c>
      <c r="E2">
        <v>2441.5500000000002</v>
      </c>
      <c r="F2" s="14">
        <v>43773</v>
      </c>
      <c r="G2" s="14">
        <v>43438</v>
      </c>
      <c r="H2" s="14">
        <v>43104</v>
      </c>
      <c r="I2" s="14">
        <v>43135</v>
      </c>
      <c r="J2" s="14">
        <v>43163</v>
      </c>
      <c r="K2" s="14">
        <v>43194</v>
      </c>
      <c r="N2">
        <f>E2*6</f>
        <v>14649.300000000001</v>
      </c>
      <c r="O2">
        <f>0</f>
        <v>0</v>
      </c>
    </row>
    <row r="3" spans="1:23" x14ac:dyDescent="0.35">
      <c r="A3">
        <v>2</v>
      </c>
      <c r="C3" t="s">
        <v>21</v>
      </c>
      <c r="D3" t="s">
        <v>61</v>
      </c>
      <c r="E3">
        <v>3193.56</v>
      </c>
      <c r="F3" s="13"/>
      <c r="G3" s="14">
        <v>43438</v>
      </c>
      <c r="H3" s="14">
        <v>43104</v>
      </c>
      <c r="I3" s="14">
        <v>43135</v>
      </c>
      <c r="J3" s="14">
        <v>43163</v>
      </c>
      <c r="K3" s="14">
        <v>43194</v>
      </c>
      <c r="L3" s="14">
        <v>43224</v>
      </c>
      <c r="N3">
        <f>E3*6</f>
        <v>19161.36</v>
      </c>
      <c r="O3">
        <v>0</v>
      </c>
    </row>
    <row r="4" spans="1:23" x14ac:dyDescent="0.35">
      <c r="A4">
        <v>3</v>
      </c>
      <c r="C4" t="s">
        <v>21</v>
      </c>
      <c r="D4" t="s">
        <v>62</v>
      </c>
      <c r="E4">
        <v>9499</v>
      </c>
      <c r="F4" s="13"/>
      <c r="G4" s="14">
        <v>43438</v>
      </c>
      <c r="H4" s="14">
        <v>43104</v>
      </c>
      <c r="I4" s="14">
        <v>43135</v>
      </c>
      <c r="J4" s="14">
        <v>43163</v>
      </c>
      <c r="K4" s="14">
        <v>43194</v>
      </c>
      <c r="L4" s="14">
        <v>43224</v>
      </c>
      <c r="N4">
        <f t="shared" ref="N4:N31" si="0">E4*6</f>
        <v>56994</v>
      </c>
      <c r="O4">
        <v>0</v>
      </c>
      <c r="Q4">
        <v>9600</v>
      </c>
    </row>
    <row r="5" spans="1:23" x14ac:dyDescent="0.35">
      <c r="A5">
        <v>4</v>
      </c>
      <c r="C5" t="s">
        <v>6</v>
      </c>
      <c r="D5" t="s">
        <v>63</v>
      </c>
      <c r="E5">
        <v>7709.15</v>
      </c>
      <c r="F5" s="14">
        <v>43408</v>
      </c>
      <c r="G5" s="15">
        <v>43438</v>
      </c>
      <c r="H5" s="15">
        <v>43104</v>
      </c>
      <c r="N5">
        <f>E5*3</f>
        <v>23127.449999999997</v>
      </c>
      <c r="O5">
        <v>0</v>
      </c>
      <c r="P5">
        <v>15418</v>
      </c>
    </row>
    <row r="6" spans="1:23" x14ac:dyDescent="0.35">
      <c r="A6">
        <v>5</v>
      </c>
      <c r="C6" t="s">
        <v>8</v>
      </c>
      <c r="D6" t="s">
        <v>61</v>
      </c>
      <c r="E6">
        <v>1333.12</v>
      </c>
      <c r="F6" s="14">
        <v>43426</v>
      </c>
      <c r="G6" s="14">
        <v>43456</v>
      </c>
      <c r="H6" s="14">
        <v>43487</v>
      </c>
      <c r="I6" s="14">
        <v>43518</v>
      </c>
      <c r="J6" s="14">
        <v>43546</v>
      </c>
      <c r="K6" s="14">
        <v>43577</v>
      </c>
      <c r="N6">
        <f t="shared" si="0"/>
        <v>7998.7199999999993</v>
      </c>
      <c r="O6">
        <v>0</v>
      </c>
    </row>
    <row r="7" spans="1:23" x14ac:dyDescent="0.35">
      <c r="A7">
        <v>6</v>
      </c>
      <c r="C7" t="s">
        <v>8</v>
      </c>
      <c r="D7" t="s">
        <v>61</v>
      </c>
      <c r="E7">
        <v>2248.17</v>
      </c>
      <c r="F7" s="14">
        <v>43426</v>
      </c>
      <c r="G7" s="14">
        <v>43456</v>
      </c>
      <c r="H7" s="14">
        <v>43487</v>
      </c>
      <c r="I7" s="14">
        <v>43518</v>
      </c>
      <c r="J7" s="14">
        <v>43546</v>
      </c>
      <c r="K7" s="14">
        <v>43577</v>
      </c>
      <c r="N7">
        <f t="shared" si="0"/>
        <v>13489.02</v>
      </c>
      <c r="O7">
        <v>0</v>
      </c>
      <c r="R7" s="3"/>
      <c r="S7" s="3"/>
      <c r="U7" t="s">
        <v>165</v>
      </c>
    </row>
    <row r="8" spans="1:23" x14ac:dyDescent="0.35">
      <c r="A8">
        <v>7</v>
      </c>
      <c r="C8" t="s">
        <v>8</v>
      </c>
      <c r="D8" t="s">
        <v>61</v>
      </c>
      <c r="E8">
        <v>3082.83</v>
      </c>
      <c r="F8" s="14">
        <v>43426</v>
      </c>
      <c r="G8" s="14">
        <v>43456</v>
      </c>
      <c r="H8" s="14">
        <v>43487</v>
      </c>
      <c r="I8" s="14">
        <v>43518</v>
      </c>
      <c r="J8" s="14">
        <v>43546</v>
      </c>
      <c r="K8" s="14">
        <v>43577</v>
      </c>
      <c r="N8">
        <f t="shared" si="0"/>
        <v>18496.98</v>
      </c>
      <c r="O8">
        <v>0</v>
      </c>
      <c r="R8" s="3"/>
      <c r="S8" s="3"/>
      <c r="V8">
        <v>1100</v>
      </c>
      <c r="W8" t="s">
        <v>169</v>
      </c>
    </row>
    <row r="9" spans="1:23" x14ac:dyDescent="0.35">
      <c r="A9">
        <v>8</v>
      </c>
      <c r="C9" t="s">
        <v>8</v>
      </c>
      <c r="D9" t="s">
        <v>61</v>
      </c>
      <c r="E9">
        <v>3666.33</v>
      </c>
      <c r="F9" s="14">
        <v>43426</v>
      </c>
      <c r="G9" s="14">
        <v>43456</v>
      </c>
      <c r="H9" s="14">
        <v>43487</v>
      </c>
      <c r="I9" s="14">
        <v>43518</v>
      </c>
      <c r="J9" s="14">
        <v>43546</v>
      </c>
      <c r="K9" s="14">
        <v>43577</v>
      </c>
      <c r="N9">
        <f t="shared" si="0"/>
        <v>21997.98</v>
      </c>
      <c r="O9">
        <v>0</v>
      </c>
      <c r="Q9">
        <v>21000</v>
      </c>
      <c r="R9" s="3"/>
      <c r="S9" s="3"/>
      <c r="V9">
        <v>20000</v>
      </c>
      <c r="W9" t="s">
        <v>165</v>
      </c>
    </row>
    <row r="10" spans="1:23" x14ac:dyDescent="0.35">
      <c r="A10">
        <v>9</v>
      </c>
      <c r="C10" s="5" t="s">
        <v>17</v>
      </c>
      <c r="D10" t="s">
        <v>61</v>
      </c>
      <c r="E10">
        <v>2098.4899999999998</v>
      </c>
      <c r="F10" s="3"/>
      <c r="G10" s="14">
        <v>43435</v>
      </c>
      <c r="H10" s="14">
        <v>43466</v>
      </c>
      <c r="I10" s="22">
        <v>43497</v>
      </c>
      <c r="J10" s="22">
        <v>43525</v>
      </c>
      <c r="K10" s="22">
        <v>43556</v>
      </c>
      <c r="L10" s="22">
        <v>43586</v>
      </c>
      <c r="N10">
        <f t="shared" si="0"/>
        <v>12590.939999999999</v>
      </c>
      <c r="O10">
        <v>0</v>
      </c>
      <c r="R10" s="3"/>
      <c r="S10" s="3"/>
      <c r="V10">
        <v>16000</v>
      </c>
      <c r="W10" t="s">
        <v>165</v>
      </c>
    </row>
    <row r="11" spans="1:23" x14ac:dyDescent="0.35">
      <c r="A11">
        <v>10</v>
      </c>
      <c r="C11" s="5" t="s">
        <v>17</v>
      </c>
      <c r="D11" t="s">
        <v>61</v>
      </c>
      <c r="E11">
        <v>2248.17</v>
      </c>
      <c r="F11" s="3"/>
      <c r="G11" s="14">
        <v>43435</v>
      </c>
      <c r="H11" s="14">
        <v>43466</v>
      </c>
      <c r="I11" s="22">
        <v>43497</v>
      </c>
      <c r="J11" s="22">
        <v>43525</v>
      </c>
      <c r="K11" s="22">
        <v>43556</v>
      </c>
      <c r="L11" s="22">
        <v>43586</v>
      </c>
      <c r="N11">
        <f t="shared" si="0"/>
        <v>13489.02</v>
      </c>
      <c r="O11">
        <v>0</v>
      </c>
      <c r="R11" s="3"/>
      <c r="S11" s="3"/>
      <c r="T11">
        <v>62562</v>
      </c>
      <c r="V11">
        <v>19900</v>
      </c>
      <c r="W11" t="s">
        <v>166</v>
      </c>
    </row>
    <row r="12" spans="1:23" x14ac:dyDescent="0.35">
      <c r="A12">
        <v>11</v>
      </c>
      <c r="C12" s="5" t="s">
        <v>17</v>
      </c>
      <c r="D12" t="s">
        <v>61</v>
      </c>
      <c r="E12">
        <v>3666.33</v>
      </c>
      <c r="F12" s="3"/>
      <c r="G12" s="14">
        <v>43435</v>
      </c>
      <c r="H12" s="14">
        <v>43466</v>
      </c>
      <c r="I12" s="22">
        <v>43497</v>
      </c>
      <c r="J12" s="22">
        <v>43525</v>
      </c>
      <c r="K12" s="22">
        <v>43556</v>
      </c>
      <c r="L12" s="22">
        <v>43586</v>
      </c>
      <c r="N12">
        <f t="shared" si="0"/>
        <v>21997.98</v>
      </c>
      <c r="O12">
        <v>0</v>
      </c>
      <c r="R12" s="3">
        <v>2245</v>
      </c>
      <c r="S12" s="3"/>
      <c r="V12">
        <v>20000</v>
      </c>
      <c r="W12" t="s">
        <v>166</v>
      </c>
    </row>
    <row r="13" spans="1:23" x14ac:dyDescent="0.35">
      <c r="A13">
        <v>12</v>
      </c>
      <c r="C13" s="5" t="s">
        <v>17</v>
      </c>
      <c r="D13" t="s">
        <v>61</v>
      </c>
      <c r="E13">
        <v>5297.63</v>
      </c>
      <c r="F13" s="3"/>
      <c r="G13" s="14">
        <v>43435</v>
      </c>
      <c r="H13" s="14">
        <v>43466</v>
      </c>
      <c r="I13" s="22">
        <v>43497</v>
      </c>
      <c r="J13" s="22">
        <v>43525</v>
      </c>
      <c r="K13" s="22">
        <v>43556</v>
      </c>
      <c r="L13" s="22">
        <v>43586</v>
      </c>
      <c r="N13">
        <f t="shared" si="0"/>
        <v>31785.78</v>
      </c>
      <c r="O13">
        <v>0</v>
      </c>
      <c r="R13" s="3">
        <v>3665</v>
      </c>
      <c r="S13" s="3"/>
      <c r="V13">
        <v>20000</v>
      </c>
      <c r="W13" t="s">
        <v>167</v>
      </c>
    </row>
    <row r="14" spans="1:23" x14ac:dyDescent="0.35">
      <c r="A14">
        <v>13</v>
      </c>
      <c r="C14" s="5" t="s">
        <v>17</v>
      </c>
      <c r="D14" t="s">
        <v>63</v>
      </c>
      <c r="E14">
        <v>3106.63</v>
      </c>
      <c r="F14" s="14">
        <v>43408</v>
      </c>
      <c r="G14" s="14">
        <v>43438</v>
      </c>
      <c r="H14" s="14">
        <v>43104</v>
      </c>
      <c r="I14" s="22">
        <v>43135</v>
      </c>
      <c r="J14" s="22">
        <v>43163</v>
      </c>
      <c r="K14" s="22">
        <v>43194</v>
      </c>
      <c r="L14" s="23"/>
      <c r="N14">
        <f t="shared" si="0"/>
        <v>18639.78</v>
      </c>
      <c r="O14">
        <v>0</v>
      </c>
      <c r="R14">
        <v>5296</v>
      </c>
      <c r="S14" s="3"/>
      <c r="V14">
        <v>20000</v>
      </c>
      <c r="W14" t="s">
        <v>168</v>
      </c>
    </row>
    <row r="15" spans="1:23" x14ac:dyDescent="0.35">
      <c r="A15">
        <v>14</v>
      </c>
      <c r="C15" t="s">
        <v>27</v>
      </c>
      <c r="D15" t="s">
        <v>61</v>
      </c>
      <c r="E15">
        <v>4357.45</v>
      </c>
      <c r="F15" s="14">
        <v>43408</v>
      </c>
      <c r="G15" s="14">
        <v>43438</v>
      </c>
      <c r="H15" s="14">
        <v>43104</v>
      </c>
      <c r="I15" s="14">
        <v>43135</v>
      </c>
      <c r="J15" s="14">
        <v>43163</v>
      </c>
      <c r="K15" s="14">
        <v>43194</v>
      </c>
      <c r="N15">
        <f t="shared" si="0"/>
        <v>26144.699999999997</v>
      </c>
      <c r="O15">
        <v>0</v>
      </c>
      <c r="R15">
        <v>2098</v>
      </c>
      <c r="S15" s="3"/>
      <c r="V15">
        <v>19500</v>
      </c>
      <c r="W15" t="s">
        <v>164</v>
      </c>
    </row>
    <row r="16" spans="1:23" x14ac:dyDescent="0.35">
      <c r="A16">
        <v>15</v>
      </c>
      <c r="C16" t="s">
        <v>27</v>
      </c>
      <c r="D16" t="s">
        <v>61</v>
      </c>
      <c r="E16">
        <v>3504.32</v>
      </c>
      <c r="F16" s="3"/>
      <c r="G16" s="14">
        <v>43438</v>
      </c>
      <c r="H16" s="14">
        <v>43104</v>
      </c>
      <c r="I16" s="14">
        <v>43135</v>
      </c>
      <c r="J16" s="14">
        <v>43163</v>
      </c>
      <c r="K16" s="14">
        <v>43194</v>
      </c>
      <c r="L16" s="13">
        <v>43224</v>
      </c>
      <c r="N16">
        <f t="shared" si="0"/>
        <v>21025.920000000002</v>
      </c>
      <c r="O16">
        <f>E16*1</f>
        <v>3504.32</v>
      </c>
      <c r="R16" s="3">
        <v>65648</v>
      </c>
      <c r="S16" s="3"/>
      <c r="V16">
        <v>49500</v>
      </c>
      <c r="W16" t="s">
        <v>164</v>
      </c>
    </row>
    <row r="17" spans="1:23" x14ac:dyDescent="0.35">
      <c r="A17">
        <v>16</v>
      </c>
      <c r="C17" t="s">
        <v>19</v>
      </c>
      <c r="D17" t="s">
        <v>61</v>
      </c>
      <c r="E17">
        <v>1949.67</v>
      </c>
      <c r="F17" s="14">
        <v>43408</v>
      </c>
      <c r="G17" s="14">
        <v>43438</v>
      </c>
      <c r="H17" s="14">
        <v>43104</v>
      </c>
      <c r="I17" s="14">
        <v>43135</v>
      </c>
      <c r="J17" s="14">
        <v>43163</v>
      </c>
      <c r="K17" s="14">
        <v>43194</v>
      </c>
      <c r="N17">
        <f t="shared" si="0"/>
        <v>11698.02</v>
      </c>
      <c r="O17">
        <v>0</v>
      </c>
      <c r="R17" s="3">
        <v>30000</v>
      </c>
      <c r="S17" s="3"/>
      <c r="V17">
        <v>25000</v>
      </c>
      <c r="W17" t="s">
        <v>170</v>
      </c>
    </row>
    <row r="18" spans="1:23" x14ac:dyDescent="0.35">
      <c r="A18">
        <v>17</v>
      </c>
      <c r="C18" t="s">
        <v>19</v>
      </c>
      <c r="D18" t="s">
        <v>61</v>
      </c>
      <c r="E18">
        <v>1199.71</v>
      </c>
      <c r="F18" s="14">
        <v>43408</v>
      </c>
      <c r="G18" s="14">
        <v>43438</v>
      </c>
      <c r="H18" s="14">
        <v>43104</v>
      </c>
      <c r="I18" s="14">
        <v>43135</v>
      </c>
      <c r="J18" s="14">
        <v>43163</v>
      </c>
      <c r="K18" s="14">
        <v>43194</v>
      </c>
      <c r="N18">
        <f t="shared" si="0"/>
        <v>7198.26</v>
      </c>
      <c r="O18">
        <v>0</v>
      </c>
      <c r="R18" s="3">
        <v>-400</v>
      </c>
      <c r="S18" s="3"/>
      <c r="V18" s="4">
        <f>SUM(V8:V17)</f>
        <v>211000</v>
      </c>
    </row>
    <row r="19" spans="1:23" x14ac:dyDescent="0.35">
      <c r="A19">
        <v>18</v>
      </c>
      <c r="C19" t="s">
        <v>19</v>
      </c>
      <c r="D19" t="s">
        <v>61</v>
      </c>
      <c r="E19">
        <v>1216.49</v>
      </c>
      <c r="F19" s="14">
        <v>43408</v>
      </c>
      <c r="G19" s="14">
        <v>43438</v>
      </c>
      <c r="H19" s="14">
        <v>43104</v>
      </c>
      <c r="I19" s="14">
        <v>43135</v>
      </c>
      <c r="J19" s="14">
        <v>43163</v>
      </c>
      <c r="K19" s="14">
        <v>43194</v>
      </c>
      <c r="N19">
        <f t="shared" si="0"/>
        <v>7298.9400000000005</v>
      </c>
      <c r="O19">
        <v>0</v>
      </c>
      <c r="R19" s="3">
        <v>-50000</v>
      </c>
      <c r="S19" s="3"/>
      <c r="V19">
        <v>50000</v>
      </c>
      <c r="W19" t="s">
        <v>178</v>
      </c>
    </row>
    <row r="20" spans="1:23" x14ac:dyDescent="0.35">
      <c r="A20">
        <v>19</v>
      </c>
      <c r="C20" t="s">
        <v>19</v>
      </c>
      <c r="D20" t="s">
        <v>61</v>
      </c>
      <c r="E20">
        <v>5666.16</v>
      </c>
      <c r="G20" s="14">
        <v>43438</v>
      </c>
      <c r="H20" s="14">
        <v>43104</v>
      </c>
      <c r="I20" s="14">
        <v>43135</v>
      </c>
      <c r="J20" s="14">
        <v>43163</v>
      </c>
      <c r="K20" s="14">
        <v>43194</v>
      </c>
      <c r="L20" s="14">
        <v>43224</v>
      </c>
      <c r="N20">
        <f>E20*6</f>
        <v>33996.959999999999</v>
      </c>
      <c r="O20">
        <v>0</v>
      </c>
      <c r="V20" s="1">
        <f>V18-V19</f>
        <v>161000</v>
      </c>
    </row>
    <row r="21" spans="1:23" x14ac:dyDescent="0.35">
      <c r="A21">
        <v>20</v>
      </c>
      <c r="C21" t="s">
        <v>19</v>
      </c>
      <c r="D21" t="s">
        <v>61</v>
      </c>
      <c r="E21">
        <v>1766.48</v>
      </c>
      <c r="G21" s="14">
        <v>43438</v>
      </c>
      <c r="H21" s="14">
        <v>43104</v>
      </c>
      <c r="I21" s="14">
        <v>43135</v>
      </c>
      <c r="J21" s="14">
        <v>43163</v>
      </c>
      <c r="K21" s="14">
        <v>43194</v>
      </c>
      <c r="L21" s="14">
        <v>43224</v>
      </c>
      <c r="N21">
        <f t="shared" si="0"/>
        <v>10598.880000000001</v>
      </c>
      <c r="O21">
        <v>0</v>
      </c>
      <c r="R21" t="s">
        <v>175</v>
      </c>
      <c r="S21">
        <v>65648</v>
      </c>
    </row>
    <row r="22" spans="1:23" x14ac:dyDescent="0.35">
      <c r="A22">
        <v>21</v>
      </c>
      <c r="C22" t="s">
        <v>19</v>
      </c>
      <c r="D22" t="s">
        <v>61</v>
      </c>
      <c r="E22">
        <v>1649.85</v>
      </c>
      <c r="G22" s="14">
        <v>43438</v>
      </c>
      <c r="H22" s="14">
        <v>43104</v>
      </c>
      <c r="I22" s="14">
        <v>43135</v>
      </c>
      <c r="J22" s="14">
        <v>43163</v>
      </c>
      <c r="K22" s="14">
        <v>43194</v>
      </c>
      <c r="L22" s="14">
        <v>43224</v>
      </c>
      <c r="N22">
        <f t="shared" si="0"/>
        <v>9899.0999999999985</v>
      </c>
      <c r="O22">
        <v>0</v>
      </c>
      <c r="R22" t="s">
        <v>176</v>
      </c>
      <c r="S22">
        <v>30000</v>
      </c>
    </row>
    <row r="23" spans="1:23" x14ac:dyDescent="0.35">
      <c r="A23">
        <v>22</v>
      </c>
      <c r="R23" t="s">
        <v>177</v>
      </c>
      <c r="S23">
        <v>2245</v>
      </c>
    </row>
    <row r="24" spans="1:23" x14ac:dyDescent="0.35">
      <c r="A24">
        <v>23</v>
      </c>
      <c r="B24">
        <v>39</v>
      </c>
      <c r="C24" t="s">
        <v>19</v>
      </c>
      <c r="E24">
        <f>19000/6</f>
        <v>3166.6666666666665</v>
      </c>
      <c r="H24" s="14">
        <v>43104</v>
      </c>
      <c r="I24" s="14">
        <v>43135</v>
      </c>
      <c r="J24" s="14">
        <v>43528</v>
      </c>
      <c r="K24" s="14">
        <v>43194</v>
      </c>
      <c r="L24" s="14">
        <v>43224</v>
      </c>
      <c r="N24">
        <f t="shared" si="0"/>
        <v>19000</v>
      </c>
      <c r="O24">
        <v>0</v>
      </c>
      <c r="S24">
        <v>3665</v>
      </c>
    </row>
    <row r="25" spans="1:23" x14ac:dyDescent="0.35">
      <c r="A25">
        <v>24</v>
      </c>
      <c r="C25" t="s">
        <v>19</v>
      </c>
      <c r="E25">
        <f>17000/6</f>
        <v>2833.3333333333335</v>
      </c>
      <c r="H25" s="14">
        <v>43104</v>
      </c>
      <c r="I25" s="14">
        <v>43135</v>
      </c>
      <c r="J25" s="14">
        <v>43528</v>
      </c>
      <c r="K25" s="14">
        <v>43194</v>
      </c>
      <c r="L25" s="14">
        <v>43224</v>
      </c>
      <c r="N25">
        <f t="shared" si="0"/>
        <v>17000</v>
      </c>
      <c r="O25">
        <v>0</v>
      </c>
      <c r="S25">
        <v>5296</v>
      </c>
    </row>
    <row r="26" spans="1:23" x14ac:dyDescent="0.35">
      <c r="A26">
        <v>25</v>
      </c>
      <c r="C26" t="s">
        <v>8</v>
      </c>
      <c r="E26">
        <f>17000/6</f>
        <v>2833.3333333333335</v>
      </c>
      <c r="G26" s="14">
        <v>43456</v>
      </c>
      <c r="H26" s="14">
        <v>43122</v>
      </c>
      <c r="I26" s="14">
        <v>43518</v>
      </c>
      <c r="J26" s="14">
        <v>43546</v>
      </c>
      <c r="K26" s="14">
        <v>43577</v>
      </c>
      <c r="L26" s="14">
        <v>43607</v>
      </c>
      <c r="N26">
        <f>E26*6</f>
        <v>17000</v>
      </c>
      <c r="O26">
        <v>0</v>
      </c>
      <c r="S26">
        <v>2098</v>
      </c>
    </row>
    <row r="27" spans="1:23" x14ac:dyDescent="0.35">
      <c r="A27">
        <v>26</v>
      </c>
      <c r="B27">
        <v>38</v>
      </c>
      <c r="C27" t="s">
        <v>21</v>
      </c>
      <c r="D27" t="s">
        <v>61</v>
      </c>
      <c r="E27">
        <f>28498/6</f>
        <v>4749.666666666667</v>
      </c>
      <c r="H27" s="14">
        <v>43104</v>
      </c>
      <c r="I27" s="14">
        <v>43500</v>
      </c>
      <c r="J27" s="14">
        <v>43528</v>
      </c>
      <c r="K27" s="14">
        <v>43559</v>
      </c>
      <c r="L27" s="14">
        <v>43589</v>
      </c>
      <c r="M27" s="13">
        <v>43620</v>
      </c>
      <c r="N27">
        <f>E27*6</f>
        <v>28498</v>
      </c>
      <c r="O27">
        <v>4749</v>
      </c>
      <c r="R27" t="s">
        <v>178</v>
      </c>
      <c r="S27">
        <v>50000</v>
      </c>
    </row>
    <row r="28" spans="1:23" x14ac:dyDescent="0.35">
      <c r="A28">
        <v>27</v>
      </c>
      <c r="C28" t="s">
        <v>6</v>
      </c>
      <c r="E28">
        <f>17500/6</f>
        <v>2916.6666666666665</v>
      </c>
      <c r="G28" s="15">
        <v>43438</v>
      </c>
      <c r="H28" s="15">
        <v>43104</v>
      </c>
      <c r="N28">
        <f t="shared" si="0"/>
        <v>17500</v>
      </c>
      <c r="O28">
        <v>0</v>
      </c>
      <c r="P28">
        <v>17500</v>
      </c>
      <c r="Q28">
        <f>P28+P5</f>
        <v>32918</v>
      </c>
      <c r="R28" s="1" t="s">
        <v>179</v>
      </c>
      <c r="S28" s="1">
        <f>S21+S22+S23+S24+S25+S26-S27</f>
        <v>58952</v>
      </c>
    </row>
    <row r="29" spans="1:23" x14ac:dyDescent="0.35">
      <c r="A29">
        <v>28</v>
      </c>
      <c r="C29" t="s">
        <v>19</v>
      </c>
      <c r="D29" t="s">
        <v>61</v>
      </c>
      <c r="E29">
        <f>14999/6</f>
        <v>2499.8333333333335</v>
      </c>
      <c r="F29" t="s">
        <v>164</v>
      </c>
      <c r="I29" s="14">
        <v>43500</v>
      </c>
      <c r="J29" s="14">
        <v>43528</v>
      </c>
      <c r="K29" s="14">
        <v>43559</v>
      </c>
      <c r="L29" s="14">
        <v>43589</v>
      </c>
      <c r="M29" s="13">
        <v>43620</v>
      </c>
      <c r="N29">
        <f t="shared" si="0"/>
        <v>14999</v>
      </c>
      <c r="O29">
        <f>E29*2</f>
        <v>4999.666666666667</v>
      </c>
    </row>
    <row r="30" spans="1:23" x14ac:dyDescent="0.35">
      <c r="A30">
        <v>29</v>
      </c>
      <c r="C30" t="s">
        <v>19</v>
      </c>
      <c r="D30" t="s">
        <v>61</v>
      </c>
      <c r="E30">
        <f>13000/3</f>
        <v>4333.333333333333</v>
      </c>
      <c r="I30" s="14">
        <v>43500</v>
      </c>
      <c r="J30" s="14">
        <v>43528</v>
      </c>
      <c r="K30" s="14">
        <v>43559</v>
      </c>
      <c r="L30" s="13"/>
      <c r="M30" s="13"/>
      <c r="N30">
        <f>E30*3</f>
        <v>13000</v>
      </c>
      <c r="O30">
        <f>0</f>
        <v>0</v>
      </c>
    </row>
    <row r="31" spans="1:23" x14ac:dyDescent="0.35">
      <c r="A31">
        <v>30</v>
      </c>
      <c r="C31" t="s">
        <v>19</v>
      </c>
      <c r="D31" t="s">
        <v>61</v>
      </c>
      <c r="E31">
        <f>9000/6</f>
        <v>1500</v>
      </c>
      <c r="J31" s="14">
        <v>43528</v>
      </c>
      <c r="K31" s="14">
        <v>43559</v>
      </c>
      <c r="L31" s="14">
        <v>43589</v>
      </c>
      <c r="M31" s="13">
        <v>43620</v>
      </c>
      <c r="N31">
        <f t="shared" si="0"/>
        <v>9000</v>
      </c>
      <c r="O31">
        <f>E31*3</f>
        <v>4500</v>
      </c>
    </row>
    <row r="32" spans="1:23" x14ac:dyDescent="0.35">
      <c r="A32">
        <v>31</v>
      </c>
      <c r="C32" t="s">
        <v>19</v>
      </c>
      <c r="D32" t="s">
        <v>61</v>
      </c>
      <c r="E32">
        <f>10593/6</f>
        <v>1765.5</v>
      </c>
      <c r="J32" s="14">
        <v>43528</v>
      </c>
      <c r="K32" s="14">
        <v>43559</v>
      </c>
      <c r="L32" s="14">
        <v>43589</v>
      </c>
      <c r="M32" s="13">
        <v>43620</v>
      </c>
      <c r="O32">
        <f>E32*5</f>
        <v>8827.5</v>
      </c>
    </row>
    <row r="33" spans="3:15" x14ac:dyDescent="0.35">
      <c r="N33" s="5">
        <f>SUM(N2:N28)</f>
        <v>501277.09000000008</v>
      </c>
      <c r="O33" s="4">
        <f>SUM(O2:O31)</f>
        <v>17752.986666666668</v>
      </c>
    </row>
    <row r="34" spans="3:15" x14ac:dyDescent="0.35">
      <c r="N34" t="s">
        <v>171</v>
      </c>
      <c r="O34" s="3"/>
    </row>
    <row r="35" spans="3:15" x14ac:dyDescent="0.35">
      <c r="O35" s="3"/>
    </row>
    <row r="40" spans="3:15" x14ac:dyDescent="0.35">
      <c r="C40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6" zoomScale="80" zoomScaleNormal="80" workbookViewId="0">
      <selection activeCell="B26" sqref="B26"/>
    </sheetView>
  </sheetViews>
  <sheetFormatPr defaultRowHeight="14.5" x14ac:dyDescent="0.35"/>
  <cols>
    <col min="1" max="1" width="27.81640625" bestFit="1" customWidth="1"/>
    <col min="2" max="2" width="13.26953125" customWidth="1"/>
    <col min="3" max="3" width="10.1796875" bestFit="1" customWidth="1"/>
    <col min="4" max="4" width="28.453125" bestFit="1" customWidth="1"/>
  </cols>
  <sheetData>
    <row r="1" spans="1:4" ht="29.25" customHeight="1" x14ac:dyDescent="0.35">
      <c r="A1" s="7" t="s">
        <v>79</v>
      </c>
      <c r="B1" s="7" t="s">
        <v>3</v>
      </c>
      <c r="C1" s="7" t="s">
        <v>91</v>
      </c>
      <c r="D1" s="7" t="s">
        <v>93</v>
      </c>
    </row>
    <row r="2" spans="1:4" ht="21" x14ac:dyDescent="0.5">
      <c r="A2" t="s">
        <v>71</v>
      </c>
      <c r="B2">
        <v>15993</v>
      </c>
      <c r="C2" t="s">
        <v>32</v>
      </c>
      <c r="D2" s="17" t="s">
        <v>92</v>
      </c>
    </row>
    <row r="3" spans="1:4" ht="21" x14ac:dyDescent="0.5">
      <c r="A3" t="s">
        <v>72</v>
      </c>
      <c r="B3">
        <v>11993</v>
      </c>
      <c r="C3" t="s">
        <v>32</v>
      </c>
      <c r="D3" s="17" t="s">
        <v>92</v>
      </c>
    </row>
    <row r="4" spans="1:4" ht="21" x14ac:dyDescent="0.5">
      <c r="A4" t="s">
        <v>73</v>
      </c>
      <c r="B4">
        <v>7395</v>
      </c>
      <c r="C4" t="s">
        <v>32</v>
      </c>
      <c r="D4" s="17" t="s">
        <v>92</v>
      </c>
    </row>
    <row r="5" spans="1:4" ht="21" x14ac:dyDescent="0.5">
      <c r="A5" t="s">
        <v>15</v>
      </c>
      <c r="B5">
        <v>3960</v>
      </c>
      <c r="C5" t="s">
        <v>32</v>
      </c>
      <c r="D5" s="17" t="s">
        <v>92</v>
      </c>
    </row>
    <row r="6" spans="1:4" ht="21" x14ac:dyDescent="0.5">
      <c r="A6" t="s">
        <v>74</v>
      </c>
      <c r="B6">
        <v>2890</v>
      </c>
      <c r="C6" t="s">
        <v>32</v>
      </c>
      <c r="D6" s="17" t="s">
        <v>92</v>
      </c>
    </row>
    <row r="7" spans="1:4" ht="21" x14ac:dyDescent="0.5">
      <c r="A7" t="s">
        <v>75</v>
      </c>
      <c r="B7">
        <v>5262</v>
      </c>
      <c r="C7" t="s">
        <v>32</v>
      </c>
      <c r="D7" s="17" t="s">
        <v>92</v>
      </c>
    </row>
    <row r="8" spans="1:4" ht="21" x14ac:dyDescent="0.5">
      <c r="A8" t="s">
        <v>76</v>
      </c>
      <c r="B8">
        <v>2999</v>
      </c>
      <c r="C8" t="s">
        <v>32</v>
      </c>
      <c r="D8" s="17" t="s">
        <v>92</v>
      </c>
    </row>
    <row r="9" spans="1:4" ht="21" x14ac:dyDescent="0.5">
      <c r="A9" t="s">
        <v>15</v>
      </c>
      <c r="B9">
        <v>7295</v>
      </c>
      <c r="C9" t="s">
        <v>32</v>
      </c>
      <c r="D9" s="17" t="s">
        <v>92</v>
      </c>
    </row>
    <row r="10" spans="1:4" ht="21" x14ac:dyDescent="0.5">
      <c r="A10" t="s">
        <v>77</v>
      </c>
      <c r="B10">
        <v>13794</v>
      </c>
      <c r="C10" t="s">
        <v>32</v>
      </c>
      <c r="D10" s="17" t="s">
        <v>92</v>
      </c>
    </row>
    <row r="11" spans="1:4" ht="21" x14ac:dyDescent="0.5">
      <c r="A11" t="s">
        <v>78</v>
      </c>
      <c r="B11">
        <v>1412</v>
      </c>
      <c r="C11" t="s">
        <v>32</v>
      </c>
      <c r="D11" s="17" t="s">
        <v>92</v>
      </c>
    </row>
    <row r="12" spans="1:4" ht="21" x14ac:dyDescent="0.5">
      <c r="A12" t="s">
        <v>80</v>
      </c>
      <c r="B12">
        <v>53800</v>
      </c>
      <c r="C12" t="s">
        <v>11</v>
      </c>
      <c r="D12" s="17" t="s">
        <v>92</v>
      </c>
    </row>
    <row r="13" spans="1:4" ht="21" x14ac:dyDescent="0.5">
      <c r="A13" t="s">
        <v>80</v>
      </c>
      <c r="B13">
        <v>60000</v>
      </c>
      <c r="C13" t="s">
        <v>11</v>
      </c>
      <c r="D13" s="17" t="s">
        <v>92</v>
      </c>
    </row>
    <row r="14" spans="1:4" ht="21" x14ac:dyDescent="0.5">
      <c r="A14" t="s">
        <v>81</v>
      </c>
      <c r="B14">
        <v>30000</v>
      </c>
      <c r="C14" t="s">
        <v>11</v>
      </c>
      <c r="D14" s="17" t="s">
        <v>92</v>
      </c>
    </row>
    <row r="15" spans="1:4" ht="21" x14ac:dyDescent="0.5">
      <c r="A15" t="s">
        <v>81</v>
      </c>
      <c r="B15">
        <v>30000</v>
      </c>
      <c r="C15" t="s">
        <v>11</v>
      </c>
      <c r="D15" s="17" t="s">
        <v>92</v>
      </c>
    </row>
    <row r="16" spans="1:4" ht="21" x14ac:dyDescent="0.5">
      <c r="A16" t="s">
        <v>82</v>
      </c>
      <c r="B16">
        <v>22000</v>
      </c>
      <c r="C16" t="s">
        <v>11</v>
      </c>
      <c r="D16" s="17" t="s">
        <v>92</v>
      </c>
    </row>
    <row r="17" spans="1:4" ht="21" x14ac:dyDescent="0.5">
      <c r="A17" t="s">
        <v>83</v>
      </c>
      <c r="B17">
        <v>1699</v>
      </c>
      <c r="C17" t="s">
        <v>11</v>
      </c>
      <c r="D17" s="17" t="s">
        <v>92</v>
      </c>
    </row>
    <row r="18" spans="1:4" ht="21" x14ac:dyDescent="0.5">
      <c r="A18" t="s">
        <v>84</v>
      </c>
      <c r="B18">
        <v>4000</v>
      </c>
      <c r="C18" t="s">
        <v>19</v>
      </c>
      <c r="D18" s="17" t="s">
        <v>92</v>
      </c>
    </row>
    <row r="19" spans="1:4" ht="21" x14ac:dyDescent="0.5">
      <c r="A19" t="s">
        <v>85</v>
      </c>
      <c r="B19">
        <v>12137</v>
      </c>
      <c r="C19" t="s">
        <v>19</v>
      </c>
      <c r="D19" s="17" t="s">
        <v>92</v>
      </c>
    </row>
    <row r="20" spans="1:4" ht="21" x14ac:dyDescent="0.5">
      <c r="A20" t="s">
        <v>85</v>
      </c>
      <c r="B20">
        <v>6686</v>
      </c>
      <c r="C20" t="s">
        <v>19</v>
      </c>
      <c r="D20" s="17" t="s">
        <v>92</v>
      </c>
    </row>
    <row r="21" spans="1:4" ht="21" x14ac:dyDescent="0.5">
      <c r="A21" t="s">
        <v>86</v>
      </c>
      <c r="B21">
        <v>70900</v>
      </c>
      <c r="C21" t="s">
        <v>11</v>
      </c>
      <c r="D21" s="17" t="s">
        <v>92</v>
      </c>
    </row>
    <row r="22" spans="1:4" ht="21" x14ac:dyDescent="0.5">
      <c r="A22" t="s">
        <v>87</v>
      </c>
      <c r="B22">
        <v>30000</v>
      </c>
      <c r="D22" s="17" t="s">
        <v>92</v>
      </c>
    </row>
    <row r="23" spans="1:4" ht="21" x14ac:dyDescent="0.5">
      <c r="A23" t="s">
        <v>88</v>
      </c>
      <c r="B23">
        <v>18000</v>
      </c>
      <c r="D23" s="17" t="s">
        <v>92</v>
      </c>
    </row>
    <row r="24" spans="1:4" ht="21" x14ac:dyDescent="0.5">
      <c r="A24" t="s">
        <v>89</v>
      </c>
      <c r="B24">
        <v>4000</v>
      </c>
      <c r="D24" s="17" t="s">
        <v>92</v>
      </c>
    </row>
    <row r="25" spans="1:4" ht="21" x14ac:dyDescent="0.5">
      <c r="A25" t="s">
        <v>90</v>
      </c>
      <c r="B25">
        <v>5000</v>
      </c>
      <c r="D25" s="17" t="s">
        <v>92</v>
      </c>
    </row>
    <row r="26" spans="1:4" x14ac:dyDescent="0.35">
      <c r="B26" s="5">
        <f>SUM(B2:B25)</f>
        <v>421215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L18" sqref="L18"/>
    </sheetView>
  </sheetViews>
  <sheetFormatPr defaultRowHeight="14.5" x14ac:dyDescent="0.35"/>
  <cols>
    <col min="1" max="1" width="9.54296875" customWidth="1"/>
    <col min="2" max="2" width="10.26953125" bestFit="1" customWidth="1"/>
    <col min="3" max="3" width="7.81640625" bestFit="1" customWidth="1"/>
    <col min="4" max="4" width="8" bestFit="1" customWidth="1"/>
    <col min="5" max="5" width="7.26953125" bestFit="1" customWidth="1"/>
    <col min="6" max="6" width="15.7265625" bestFit="1" customWidth="1"/>
    <col min="7" max="7" width="7" bestFit="1" customWidth="1"/>
  </cols>
  <sheetData>
    <row r="1" spans="1:9" ht="26.25" customHeight="1" x14ac:dyDescent="0.35">
      <c r="A1" s="1" t="s">
        <v>172</v>
      </c>
      <c r="B1" s="1" t="s">
        <v>49</v>
      </c>
      <c r="C1" s="1" t="s">
        <v>3</v>
      </c>
      <c r="D1" s="1" t="s">
        <v>16</v>
      </c>
      <c r="E1" s="1" t="s">
        <v>173</v>
      </c>
      <c r="F1" s="1" t="s">
        <v>174</v>
      </c>
    </row>
    <row r="2" spans="1:9" x14ac:dyDescent="0.35">
      <c r="A2" s="13">
        <v>43753</v>
      </c>
      <c r="B2" s="13" t="s">
        <v>19</v>
      </c>
      <c r="C2">
        <v>32744</v>
      </c>
      <c r="D2">
        <v>5665</v>
      </c>
      <c r="E2">
        <v>1</v>
      </c>
      <c r="F2">
        <f>D2*E2</f>
        <v>5665</v>
      </c>
    </row>
    <row r="3" spans="1:9" x14ac:dyDescent="0.35">
      <c r="A3" s="13">
        <v>43772</v>
      </c>
      <c r="B3" s="13" t="s">
        <v>19</v>
      </c>
      <c r="C3">
        <v>9534</v>
      </c>
      <c r="D3">
        <v>1650</v>
      </c>
      <c r="E3">
        <v>1</v>
      </c>
      <c r="F3">
        <f t="shared" ref="F3:F9" si="0">D3*E3</f>
        <v>1650</v>
      </c>
    </row>
    <row r="4" spans="1:9" x14ac:dyDescent="0.35">
      <c r="A4" s="13">
        <v>43776</v>
      </c>
      <c r="B4" s="13" t="s">
        <v>19</v>
      </c>
      <c r="C4">
        <v>10208</v>
      </c>
      <c r="D4">
        <v>1760</v>
      </c>
      <c r="E4">
        <v>1</v>
      </c>
      <c r="F4">
        <f t="shared" si="0"/>
        <v>1760</v>
      </c>
    </row>
    <row r="5" spans="1:9" x14ac:dyDescent="0.35">
      <c r="A5" s="13">
        <v>43791</v>
      </c>
      <c r="B5" s="13" t="s">
        <v>19</v>
      </c>
      <c r="C5">
        <v>18298</v>
      </c>
      <c r="D5">
        <v>3165</v>
      </c>
      <c r="E5">
        <v>2</v>
      </c>
      <c r="F5">
        <f t="shared" si="0"/>
        <v>6330</v>
      </c>
    </row>
    <row r="6" spans="1:9" x14ac:dyDescent="0.35">
      <c r="A6" s="13">
        <v>43792</v>
      </c>
      <c r="B6" s="13" t="s">
        <v>19</v>
      </c>
      <c r="C6">
        <v>16371</v>
      </c>
      <c r="D6">
        <v>2860</v>
      </c>
      <c r="E6">
        <v>2</v>
      </c>
      <c r="F6">
        <f t="shared" si="0"/>
        <v>5720</v>
      </c>
    </row>
    <row r="7" spans="1:9" x14ac:dyDescent="0.35">
      <c r="A7" s="13">
        <v>43830</v>
      </c>
      <c r="B7" s="13" t="s">
        <v>19</v>
      </c>
      <c r="C7">
        <v>14249</v>
      </c>
      <c r="D7">
        <v>2470</v>
      </c>
      <c r="E7">
        <v>3</v>
      </c>
      <c r="F7">
        <f t="shared" si="0"/>
        <v>7410</v>
      </c>
    </row>
    <row r="8" spans="1:9" x14ac:dyDescent="0.35">
      <c r="A8" s="13">
        <v>43479</v>
      </c>
      <c r="B8" s="13" t="s">
        <v>19</v>
      </c>
      <c r="C8">
        <v>8667</v>
      </c>
      <c r="D8">
        <v>1500</v>
      </c>
      <c r="E8">
        <v>4</v>
      </c>
      <c r="F8">
        <f t="shared" si="0"/>
        <v>6000</v>
      </c>
    </row>
    <row r="9" spans="1:9" x14ac:dyDescent="0.35">
      <c r="A9" s="13">
        <v>43489</v>
      </c>
      <c r="B9" s="13" t="s">
        <v>19</v>
      </c>
      <c r="C9">
        <v>10593</v>
      </c>
      <c r="D9">
        <v>1840</v>
      </c>
      <c r="E9">
        <v>4</v>
      </c>
      <c r="F9">
        <f t="shared" si="0"/>
        <v>7360</v>
      </c>
      <c r="G9" s="7">
        <f>SUM(F2:F9)</f>
        <v>41895</v>
      </c>
    </row>
    <row r="10" spans="1:9" x14ac:dyDescent="0.35">
      <c r="A10" s="13">
        <v>43503</v>
      </c>
      <c r="B10" s="13" t="s">
        <v>19</v>
      </c>
      <c r="C10">
        <v>100000</v>
      </c>
      <c r="D10">
        <v>2730</v>
      </c>
      <c r="E10">
        <v>58</v>
      </c>
      <c r="F10">
        <v>0</v>
      </c>
      <c r="H10">
        <f>D10*E10</f>
        <v>158340</v>
      </c>
    </row>
    <row r="11" spans="1:9" x14ac:dyDescent="0.35">
      <c r="A11" s="13">
        <v>43530</v>
      </c>
      <c r="B11" s="13" t="s">
        <v>19</v>
      </c>
      <c r="C11">
        <v>100000</v>
      </c>
      <c r="D11">
        <v>2730</v>
      </c>
      <c r="E11">
        <v>59</v>
      </c>
      <c r="F11">
        <v>0</v>
      </c>
      <c r="H11">
        <f>D11*E11</f>
        <v>161070</v>
      </c>
    </row>
    <row r="12" spans="1:9" x14ac:dyDescent="0.35">
      <c r="A12" t="s">
        <v>182</v>
      </c>
      <c r="B12" s="13" t="s">
        <v>181</v>
      </c>
      <c r="C12">
        <v>19161</v>
      </c>
      <c r="D12">
        <v>3200</v>
      </c>
      <c r="E12">
        <v>1</v>
      </c>
      <c r="F12">
        <f>D12*E12</f>
        <v>3200</v>
      </c>
    </row>
    <row r="13" spans="1:9" x14ac:dyDescent="0.35">
      <c r="A13" t="s">
        <v>182</v>
      </c>
      <c r="B13" s="13" t="s">
        <v>181</v>
      </c>
      <c r="C13">
        <v>28498</v>
      </c>
      <c r="D13">
        <v>4749</v>
      </c>
      <c r="E13">
        <v>2</v>
      </c>
      <c r="F13">
        <f t="shared" ref="F13:F19" si="1">D13*E13</f>
        <v>9498</v>
      </c>
    </row>
    <row r="14" spans="1:9" x14ac:dyDescent="0.35">
      <c r="A14" t="s">
        <v>182</v>
      </c>
      <c r="B14" s="13" t="s">
        <v>181</v>
      </c>
      <c r="C14">
        <v>56994</v>
      </c>
      <c r="D14">
        <v>9500</v>
      </c>
      <c r="E14">
        <v>2</v>
      </c>
      <c r="F14">
        <f t="shared" si="1"/>
        <v>19000</v>
      </c>
      <c r="G14" s="7">
        <f>SUM(F12:F14)</f>
        <v>31698</v>
      </c>
    </row>
    <row r="15" spans="1:9" x14ac:dyDescent="0.35">
      <c r="B15" t="s">
        <v>8</v>
      </c>
      <c r="D15">
        <v>1333.12</v>
      </c>
      <c r="E15">
        <v>2</v>
      </c>
      <c r="F15">
        <f t="shared" si="1"/>
        <v>2666.24</v>
      </c>
      <c r="I15" s="5">
        <v>9500</v>
      </c>
    </row>
    <row r="16" spans="1:9" x14ac:dyDescent="0.35">
      <c r="B16" t="s">
        <v>8</v>
      </c>
      <c r="D16">
        <v>2248.17</v>
      </c>
      <c r="E16">
        <v>2</v>
      </c>
      <c r="F16">
        <f t="shared" si="1"/>
        <v>4496.34</v>
      </c>
    </row>
    <row r="17" spans="2:9" x14ac:dyDescent="0.35">
      <c r="B17" t="s">
        <v>8</v>
      </c>
      <c r="D17">
        <v>3082.83</v>
      </c>
      <c r="E17">
        <v>2</v>
      </c>
      <c r="F17">
        <f t="shared" si="1"/>
        <v>6165.66</v>
      </c>
    </row>
    <row r="18" spans="2:9" x14ac:dyDescent="0.35">
      <c r="B18" t="s">
        <v>8</v>
      </c>
      <c r="D18">
        <v>3666.33</v>
      </c>
      <c r="E18">
        <v>2</v>
      </c>
      <c r="F18">
        <f t="shared" si="1"/>
        <v>7332.66</v>
      </c>
    </row>
    <row r="19" spans="2:9" x14ac:dyDescent="0.35">
      <c r="B19" t="s">
        <v>8</v>
      </c>
      <c r="D19">
        <f>17000/6</f>
        <v>2833.3333333333335</v>
      </c>
      <c r="E19">
        <v>3</v>
      </c>
      <c r="F19">
        <f t="shared" si="1"/>
        <v>8500</v>
      </c>
      <c r="G19" s="7">
        <f>SUM(F15:F19)</f>
        <v>29160.9</v>
      </c>
      <c r="I19" s="5">
        <f>SUM(F15:F19)</f>
        <v>29160.9</v>
      </c>
    </row>
    <row r="20" spans="2:9" x14ac:dyDescent="0.35">
      <c r="B20" s="3"/>
      <c r="C20" s="3"/>
      <c r="D20" s="4">
        <f>SUM(D2:D19)</f>
        <v>56982.78333333334</v>
      </c>
      <c r="E20" s="3"/>
      <c r="F20" s="3"/>
      <c r="G20" s="5">
        <f>SUM(G9:G19)</f>
        <v>102753.9</v>
      </c>
    </row>
    <row r="21" spans="2:9" x14ac:dyDescent="0.35">
      <c r="B21" s="3"/>
      <c r="C21" s="3"/>
      <c r="D21" s="3"/>
      <c r="E21" s="3"/>
      <c r="F21" s="3"/>
      <c r="G21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zoomScale="85" zoomScaleNormal="85" workbookViewId="0">
      <selection activeCell="F21" sqref="F21"/>
    </sheetView>
  </sheetViews>
  <sheetFormatPr defaultRowHeight="14.5" x14ac:dyDescent="0.35"/>
  <cols>
    <col min="1" max="1" width="30.81640625" bestFit="1" customWidth="1"/>
    <col min="4" max="4" width="14.81640625" bestFit="1" customWidth="1"/>
    <col min="5" max="5" width="30.26953125" bestFit="1" customWidth="1"/>
    <col min="6" max="6" width="23.1796875" customWidth="1"/>
    <col min="8" max="8" width="7" bestFit="1" customWidth="1"/>
    <col min="9" max="9" width="11.81640625" bestFit="1" customWidth="1"/>
  </cols>
  <sheetData>
    <row r="1" spans="1:11" ht="15" customHeight="1" x14ac:dyDescent="0.35">
      <c r="A1" s="1" t="s">
        <v>58</v>
      </c>
      <c r="B1" s="1" t="s">
        <v>3</v>
      </c>
      <c r="C1" s="1" t="s">
        <v>186</v>
      </c>
      <c r="D1" s="1" t="s">
        <v>187</v>
      </c>
      <c r="E1" s="1" t="s">
        <v>188</v>
      </c>
    </row>
    <row r="2" spans="1:11" x14ac:dyDescent="0.35">
      <c r="A2" t="s">
        <v>180</v>
      </c>
      <c r="B2">
        <v>59000</v>
      </c>
      <c r="D2">
        <f>B2-C2</f>
        <v>59000</v>
      </c>
      <c r="E2" t="s">
        <v>189</v>
      </c>
      <c r="J2">
        <v>1100</v>
      </c>
      <c r="K2" t="s">
        <v>169</v>
      </c>
    </row>
    <row r="3" spans="1:11" x14ac:dyDescent="0.35">
      <c r="A3" t="s">
        <v>27</v>
      </c>
      <c r="B3">
        <v>65000</v>
      </c>
      <c r="D3">
        <f t="shared" ref="D3:D11" si="0">B3-C3</f>
        <v>65000</v>
      </c>
      <c r="E3" t="s">
        <v>189</v>
      </c>
      <c r="J3">
        <v>20000</v>
      </c>
      <c r="K3" t="s">
        <v>165</v>
      </c>
    </row>
    <row r="4" spans="1:11" x14ac:dyDescent="0.35">
      <c r="A4" t="s">
        <v>183</v>
      </c>
      <c r="B4">
        <v>100000</v>
      </c>
      <c r="D4">
        <f t="shared" si="0"/>
        <v>100000</v>
      </c>
      <c r="J4">
        <v>16000</v>
      </c>
      <c r="K4" t="s">
        <v>165</v>
      </c>
    </row>
    <row r="5" spans="1:11" x14ac:dyDescent="0.35">
      <c r="A5" t="s">
        <v>184</v>
      </c>
      <c r="B5">
        <v>100000</v>
      </c>
      <c r="C5">
        <v>10000</v>
      </c>
      <c r="D5">
        <f t="shared" si="0"/>
        <v>90000</v>
      </c>
      <c r="E5" s="5" t="s">
        <v>194</v>
      </c>
      <c r="J5">
        <v>19900</v>
      </c>
      <c r="K5" t="s">
        <v>166</v>
      </c>
    </row>
    <row r="6" spans="1:11" x14ac:dyDescent="0.35">
      <c r="A6" t="s">
        <v>185</v>
      </c>
      <c r="B6">
        <v>100000</v>
      </c>
      <c r="D6">
        <f t="shared" si="0"/>
        <v>100000</v>
      </c>
      <c r="E6" s="5" t="s">
        <v>196</v>
      </c>
      <c r="J6">
        <v>20000</v>
      </c>
      <c r="K6" t="s">
        <v>166</v>
      </c>
    </row>
    <row r="7" spans="1:11" x14ac:dyDescent="0.35">
      <c r="A7" t="s">
        <v>33</v>
      </c>
      <c r="B7">
        <v>50000</v>
      </c>
      <c r="D7">
        <f t="shared" si="0"/>
        <v>50000</v>
      </c>
      <c r="E7" s="5" t="s">
        <v>195</v>
      </c>
      <c r="J7">
        <v>20000</v>
      </c>
      <c r="K7" t="s">
        <v>167</v>
      </c>
    </row>
    <row r="8" spans="1:11" x14ac:dyDescent="0.35">
      <c r="A8" t="s">
        <v>11</v>
      </c>
      <c r="B8">
        <v>40000</v>
      </c>
      <c r="D8">
        <f t="shared" si="0"/>
        <v>40000</v>
      </c>
      <c r="J8">
        <v>20000</v>
      </c>
      <c r="K8" t="s">
        <v>168</v>
      </c>
    </row>
    <row r="9" spans="1:11" x14ac:dyDescent="0.35">
      <c r="A9" t="s">
        <v>21</v>
      </c>
      <c r="B9">
        <v>25000</v>
      </c>
      <c r="D9">
        <f t="shared" si="0"/>
        <v>25000</v>
      </c>
      <c r="J9">
        <v>19500</v>
      </c>
      <c r="K9" t="s">
        <v>164</v>
      </c>
    </row>
    <row r="10" spans="1:11" x14ac:dyDescent="0.35">
      <c r="A10" t="s">
        <v>190</v>
      </c>
      <c r="B10">
        <v>120000</v>
      </c>
      <c r="D10">
        <f t="shared" si="0"/>
        <v>120000</v>
      </c>
      <c r="J10">
        <v>49500</v>
      </c>
      <c r="K10" t="s">
        <v>164</v>
      </c>
    </row>
    <row r="11" spans="1:11" x14ac:dyDescent="0.35">
      <c r="A11" t="s">
        <v>191</v>
      </c>
      <c r="B11">
        <v>80000</v>
      </c>
      <c r="D11">
        <f t="shared" si="0"/>
        <v>80000</v>
      </c>
      <c r="J11">
        <v>25000</v>
      </c>
      <c r="K11" t="s">
        <v>170</v>
      </c>
    </row>
    <row r="12" spans="1:11" x14ac:dyDescent="0.35">
      <c r="D12" s="1">
        <f>SUM(D2:D11)</f>
        <v>729000</v>
      </c>
      <c r="J12" s="4">
        <f>SUM(J2:J11)</f>
        <v>211000</v>
      </c>
    </row>
    <row r="13" spans="1:11" x14ac:dyDescent="0.35">
      <c r="J13">
        <v>50000</v>
      </c>
      <c r="K13" t="s">
        <v>178</v>
      </c>
    </row>
    <row r="14" spans="1:11" ht="16.5" customHeight="1" x14ac:dyDescent="0.35">
      <c r="A14" s="12" t="s">
        <v>197</v>
      </c>
      <c r="B14" s="12"/>
      <c r="C14" s="12"/>
      <c r="D14" s="12"/>
      <c r="E14" s="12"/>
      <c r="J14" s="1">
        <f>J12-J13</f>
        <v>161000</v>
      </c>
    </row>
    <row r="15" spans="1:11" x14ac:dyDescent="0.35">
      <c r="A15" t="s">
        <v>192</v>
      </c>
      <c r="B15">
        <f>102754+130992</f>
        <v>233746</v>
      </c>
    </row>
    <row r="16" spans="1:11" x14ac:dyDescent="0.35">
      <c r="A16" t="s">
        <v>193</v>
      </c>
      <c r="B16">
        <v>197000</v>
      </c>
    </row>
    <row r="17" spans="1:5" x14ac:dyDescent="0.35">
      <c r="A17" t="s">
        <v>179</v>
      </c>
      <c r="B17" s="5">
        <f>B15-B16</f>
        <v>36746</v>
      </c>
      <c r="D17">
        <v>36746</v>
      </c>
    </row>
    <row r="18" spans="1:5" x14ac:dyDescent="0.35">
      <c r="D18" s="5">
        <f>SUM(D12:D17)</f>
        <v>765746</v>
      </c>
    </row>
    <row r="20" spans="1:5" ht="18.75" customHeight="1" x14ac:dyDescent="0.35">
      <c r="A20" s="12" t="s">
        <v>198</v>
      </c>
      <c r="B20" s="12"/>
      <c r="C20" s="12"/>
      <c r="D20" s="12"/>
      <c r="E20" s="12"/>
    </row>
    <row r="21" spans="1:5" x14ac:dyDescent="0.35">
      <c r="A21" t="s">
        <v>199</v>
      </c>
      <c r="B21">
        <v>33000</v>
      </c>
    </row>
    <row r="22" spans="1:5" x14ac:dyDescent="0.35">
      <c r="A22" t="s">
        <v>200</v>
      </c>
      <c r="B22">
        <v>22000</v>
      </c>
    </row>
    <row r="23" spans="1:5" x14ac:dyDescent="0.35">
      <c r="A23" t="s">
        <v>201</v>
      </c>
      <c r="B23">
        <v>20000</v>
      </c>
    </row>
    <row r="24" spans="1:5" x14ac:dyDescent="0.35">
      <c r="A24" t="s">
        <v>202</v>
      </c>
      <c r="B24">
        <v>5600</v>
      </c>
    </row>
    <row r="25" spans="1:5" x14ac:dyDescent="0.35">
      <c r="A25" t="s">
        <v>203</v>
      </c>
      <c r="B25" s="5">
        <f>SUM(B21:B24)</f>
        <v>80600</v>
      </c>
    </row>
    <row r="26" spans="1:5" x14ac:dyDescent="0.35">
      <c r="A26" s="12" t="s">
        <v>206</v>
      </c>
      <c r="B26" s="12"/>
      <c r="C26" s="12"/>
      <c r="D26" s="12"/>
      <c r="E26" s="12"/>
    </row>
    <row r="27" spans="1:5" x14ac:dyDescent="0.35">
      <c r="A27" t="s">
        <v>204</v>
      </c>
      <c r="B27">
        <v>284989</v>
      </c>
    </row>
    <row r="28" spans="1:5" x14ac:dyDescent="0.35">
      <c r="A28" t="s">
        <v>205</v>
      </c>
      <c r="B28">
        <v>161000</v>
      </c>
    </row>
    <row r="29" spans="1:5" x14ac:dyDescent="0.35">
      <c r="B29" s="1">
        <f>SUM(B27:B28)</f>
        <v>445989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2" sqref="J22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item_order_update</vt:lpstr>
      <vt:lpstr>all_items_details</vt:lpstr>
      <vt:lpstr>emi_details_till_19_nov</vt:lpstr>
      <vt:lpstr>expenses</vt:lpstr>
      <vt:lpstr>loan_details</vt:lpstr>
      <vt:lpstr>udhar_details</vt:lpstr>
      <vt:lpstr>card_details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Ikramul Haq/LGSIA MPS-6(ikramul.haq@lge.com)</dc:creator>
  <cp:lastModifiedBy>Ikramul Haq/LGSIA MPS-6(ikramul.haq@lge.com)</cp:lastModifiedBy>
  <dcterms:created xsi:type="dcterms:W3CDTF">2018-10-11T05:37:13Z</dcterms:created>
  <dcterms:modified xsi:type="dcterms:W3CDTF">2019-11-26T13:41:27Z</dcterms:modified>
</cp:coreProperties>
</file>