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D:\source\jyosetu\"/>
    </mc:Choice>
  </mc:AlternateContent>
  <xr:revisionPtr revIDLastSave="0" documentId="13_ncr:1_{EAC801A3-7E75-41D0-8BD3-C24F4B992B38}" xr6:coauthVersionLast="47" xr6:coauthVersionMax="47" xr10:uidLastSave="{00000000-0000-0000-0000-000000000000}"/>
  <bookViews>
    <workbookView xWindow="30" yWindow="735" windowWidth="20430" windowHeight="15990" tabRatio="745" firstSheet="6" activeTab="10" xr2:uid="{00000000-000D-0000-FFFF-FFFF00000000}"/>
  </bookViews>
  <sheets>
    <sheet name="システム構成" sheetId="7" r:id="rId1"/>
    <sheet name="操作画面" sheetId="8" r:id="rId2"/>
    <sheet name="サーバ関連" sheetId="5" r:id="rId3"/>
    <sheet name="サイトの設定" sheetId="13" r:id="rId4"/>
    <sheet name="送受信Json" sheetId="6" r:id="rId5"/>
    <sheet name="操作情報のDB定義" sheetId="15" r:id="rId6"/>
    <sheet name="Sheet1" sheetId="14" r:id="rId7"/>
    <sheet name="コントローラーのセットアップ" sheetId="9" r:id="rId8"/>
    <sheet name="momo関連" sheetId="10" r:id="rId9"/>
    <sheet name="ラズベリーパイ4_GOIP" sheetId="16" r:id="rId10"/>
    <sheet name="ボタンのコマンド" sheetId="17" r:id="rId1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7" i="17" l="1"/>
  <c r="L37" i="17"/>
  <c r="L32" i="17"/>
  <c r="M32" i="17" s="1"/>
  <c r="M23" i="17"/>
  <c r="L23" i="17"/>
  <c r="L14" i="17"/>
  <c r="M14" i="17" s="1"/>
  <c r="L9" i="17"/>
  <c r="M9" i="17" s="1"/>
  <c r="M6" i="17"/>
  <c r="L6" i="17"/>
  <c r="L38" i="17"/>
  <c r="M38" i="17" s="1"/>
  <c r="L36" i="17"/>
  <c r="M36" i="17" s="1"/>
  <c r="L35" i="17"/>
  <c r="M35" i="17" s="1"/>
  <c r="L34" i="17"/>
  <c r="M34" i="17" s="1"/>
  <c r="L33" i="17"/>
  <c r="M33" i="17" s="1"/>
  <c r="L31" i="17"/>
  <c r="M31" i="17" s="1"/>
  <c r="L30" i="17"/>
  <c r="M30" i="17" s="1"/>
  <c r="L29" i="17"/>
  <c r="M29" i="17" s="1"/>
  <c r="L28" i="17"/>
  <c r="M28" i="17" s="1"/>
  <c r="L27" i="17"/>
  <c r="M27" i="17" s="1"/>
  <c r="L26" i="17"/>
  <c r="M26" i="17" s="1"/>
  <c r="M25" i="17"/>
  <c r="L25" i="17"/>
  <c r="L24" i="17"/>
  <c r="M24" i="17" s="1"/>
  <c r="L22" i="17"/>
  <c r="M22" i="17" s="1"/>
  <c r="M21" i="17"/>
  <c r="L21" i="17"/>
  <c r="L20" i="17"/>
  <c r="M20" i="17" s="1"/>
  <c r="L19" i="17"/>
  <c r="M19" i="17" s="1"/>
  <c r="M18" i="17"/>
  <c r="L18" i="17"/>
  <c r="L17" i="17"/>
  <c r="M17" i="17" s="1"/>
  <c r="L16" i="17"/>
  <c r="M16" i="17" s="1"/>
  <c r="M15" i="17"/>
  <c r="L15" i="17"/>
  <c r="L13" i="17"/>
  <c r="M13" i="17" s="1"/>
  <c r="L12" i="17"/>
  <c r="M12" i="17" s="1"/>
  <c r="L11" i="17"/>
  <c r="M11" i="17" s="1"/>
  <c r="L10" i="17"/>
  <c r="M10" i="17" s="1"/>
  <c r="L8" i="17"/>
  <c r="M8" i="17" s="1"/>
  <c r="M7" i="17"/>
  <c r="L7" i="17"/>
  <c r="L3" i="17"/>
  <c r="M3" i="17" s="1"/>
  <c r="L5" i="17"/>
  <c r="M5" i="17" s="1"/>
  <c r="L4" i="17"/>
  <c r="M4" i="17" s="1"/>
  <c r="M2" i="17"/>
  <c r="L2" i="17"/>
  <c r="J38" i="17"/>
  <c r="I38" i="17"/>
  <c r="J36" i="17"/>
  <c r="I36" i="17"/>
  <c r="J35" i="17"/>
  <c r="I35" i="17"/>
  <c r="J34" i="17"/>
  <c r="I34" i="17"/>
  <c r="J33" i="17"/>
  <c r="I33" i="17"/>
  <c r="J31" i="17"/>
  <c r="I31" i="17"/>
  <c r="J30" i="17"/>
  <c r="I30" i="17"/>
  <c r="J29" i="17"/>
  <c r="I29" i="17"/>
  <c r="J28" i="17"/>
  <c r="I28" i="17"/>
  <c r="J27" i="17"/>
  <c r="I27" i="17"/>
  <c r="J26" i="17"/>
  <c r="I26" i="17"/>
  <c r="J25" i="17"/>
  <c r="I25" i="17"/>
  <c r="J24" i="17"/>
  <c r="I24" i="17"/>
  <c r="J22" i="17"/>
  <c r="I22" i="17"/>
  <c r="J21" i="17"/>
  <c r="I21" i="17"/>
  <c r="J20" i="17"/>
  <c r="I20" i="17"/>
  <c r="J19" i="17"/>
  <c r="I19" i="17"/>
  <c r="J18" i="17"/>
  <c r="I18" i="17"/>
  <c r="J17" i="17"/>
  <c r="I17" i="17"/>
  <c r="J16" i="17"/>
  <c r="I16" i="17"/>
  <c r="J15" i="17"/>
  <c r="I15" i="17"/>
  <c r="J13" i="17"/>
  <c r="I13" i="17"/>
  <c r="J12" i="17"/>
  <c r="I12" i="17"/>
  <c r="J11" i="17"/>
  <c r="I11" i="17"/>
  <c r="J10" i="17"/>
  <c r="I10" i="17"/>
  <c r="J8" i="17"/>
  <c r="I8" i="17"/>
  <c r="J7" i="17"/>
  <c r="I7" i="17"/>
  <c r="J5" i="17"/>
  <c r="I5" i="17"/>
  <c r="J4" i="17"/>
  <c r="I4" i="17"/>
  <c r="D117" i="17"/>
  <c r="D113" i="17"/>
  <c r="D109" i="17"/>
  <c r="D105" i="17"/>
  <c r="D101" i="17"/>
  <c r="D97" i="17"/>
  <c r="D93" i="17"/>
  <c r="D89" i="17"/>
  <c r="D85" i="17"/>
  <c r="D81" i="17"/>
  <c r="D77" i="17"/>
  <c r="D73" i="17"/>
  <c r="D69" i="17"/>
  <c r="D65" i="17"/>
  <c r="D61" i="17"/>
  <c r="D57" i="17"/>
  <c r="D53" i="17"/>
  <c r="D49" i="17"/>
  <c r="D45" i="17"/>
  <c r="D41" i="17"/>
  <c r="D37" i="17"/>
  <c r="D33" i="17"/>
  <c r="D29" i="17"/>
  <c r="D25" i="17"/>
  <c r="D21" i="17"/>
  <c r="D17" i="17"/>
  <c r="D13" i="17"/>
  <c r="D9" i="17"/>
  <c r="D5" i="17"/>
  <c r="D118" i="17"/>
  <c r="D116" i="17"/>
  <c r="D114" i="17"/>
  <c r="D112" i="17"/>
  <c r="D110" i="17"/>
  <c r="D108" i="17"/>
  <c r="D106" i="17"/>
  <c r="D104" i="17"/>
  <c r="D102" i="17"/>
  <c r="D100" i="17"/>
  <c r="D98" i="17"/>
  <c r="D96" i="17"/>
  <c r="D94" i="17"/>
  <c r="D92" i="17"/>
  <c r="D90" i="17"/>
  <c r="D88" i="17"/>
  <c r="D86" i="17"/>
  <c r="D84" i="17"/>
  <c r="D82" i="17"/>
  <c r="D80" i="17"/>
  <c r="D78" i="17"/>
  <c r="D76" i="17"/>
  <c r="D74" i="17"/>
  <c r="D72" i="17"/>
  <c r="D70" i="17"/>
  <c r="D68" i="17"/>
  <c r="D66" i="17"/>
  <c r="D64" i="17"/>
  <c r="D62" i="17"/>
  <c r="D60" i="17"/>
  <c r="D58" i="17"/>
  <c r="D56" i="17"/>
  <c r="D54" i="17"/>
  <c r="D52" i="17"/>
  <c r="D50" i="17"/>
  <c r="D48" i="17"/>
  <c r="D46" i="17"/>
  <c r="D44" i="17"/>
  <c r="D42" i="17"/>
  <c r="D40" i="17"/>
  <c r="D38" i="17"/>
  <c r="D36" i="17"/>
  <c r="D34" i="17"/>
  <c r="D32" i="17"/>
  <c r="D30" i="17"/>
  <c r="D28" i="17"/>
  <c r="D26" i="17"/>
  <c r="D24" i="17"/>
  <c r="D22" i="17"/>
  <c r="D20" i="17"/>
  <c r="D18" i="17"/>
  <c r="D16" i="17"/>
  <c r="D14" i="17"/>
  <c r="D12" i="17"/>
  <c r="D10" i="17"/>
  <c r="D6" i="17"/>
  <c r="D8" i="17"/>
  <c r="D4" i="17"/>
  <c r="K25" i="15"/>
  <c r="K31" i="15"/>
  <c r="K19" i="15"/>
  <c r="L4" i="15"/>
  <c r="L3" i="15"/>
  <c r="K14" i="15" s="1"/>
  <c r="K18" i="15"/>
  <c r="K34" i="15"/>
  <c r="K33" i="15"/>
  <c r="K32" i="15"/>
  <c r="K30" i="15"/>
  <c r="K29" i="15"/>
  <c r="K28" i="15"/>
  <c r="K27" i="15"/>
  <c r="K26" i="15"/>
  <c r="K24" i="15"/>
  <c r="K23" i="15"/>
  <c r="K22" i="15"/>
  <c r="K9" i="15"/>
  <c r="K7" i="15"/>
  <c r="K8" i="15"/>
  <c r="K6" i="15"/>
  <c r="K11" i="15"/>
  <c r="K12" i="15"/>
  <c r="K13" i="15"/>
  <c r="K36" i="15"/>
  <c r="K37" i="15"/>
  <c r="K20" i="15"/>
  <c r="K17" i="15"/>
  <c r="K16" i="15"/>
  <c r="K15" i="15"/>
  <c r="H3" i="15"/>
  <c r="H17" i="15"/>
  <c r="C18" i="15"/>
  <c r="H18" i="15" s="1"/>
  <c r="C4" i="15"/>
  <c r="H4" i="15" s="1"/>
  <c r="K21" i="15" l="1"/>
  <c r="K10" i="15"/>
  <c r="D37" i="10"/>
  <c r="D36" i="10"/>
  <c r="D35" i="10"/>
  <c r="D34" i="10"/>
  <c r="D33" i="10"/>
  <c r="E82" i="10"/>
  <c r="E91" i="10" s="1"/>
  <c r="E81" i="10"/>
  <c r="E90" i="10" s="1"/>
  <c r="E80" i="10"/>
  <c r="E89" i="10" s="1"/>
  <c r="E79" i="10"/>
  <c r="E88" i="10" s="1"/>
  <c r="E78" i="10"/>
  <c r="E87" i="10" s="1"/>
  <c r="C13" i="13" l="1"/>
  <c r="C12" i="13"/>
  <c r="C11" i="13"/>
  <c r="C10" i="13"/>
  <c r="C8" i="13"/>
  <c r="P13" i="13"/>
  <c r="P12" i="13"/>
  <c r="P11" i="13"/>
  <c r="P10" i="13"/>
  <c r="P9" i="13"/>
  <c r="P8" i="13"/>
  <c r="C9" i="13"/>
  <c r="C7" i="13"/>
  <c r="M67" i="10"/>
  <c r="M66" i="10"/>
  <c r="M65" i="10"/>
  <c r="M62" i="10"/>
  <c r="M61" i="10"/>
  <c r="M60" i="10"/>
  <c r="M59" i="10"/>
  <c r="M58" i="10"/>
  <c r="T147" i="8"/>
  <c r="T146" i="8"/>
  <c r="T144" i="8"/>
  <c r="T150" i="8"/>
  <c r="T149" i="8"/>
  <c r="T148" i="8"/>
  <c r="T145" i="8"/>
  <c r="T143" i="8"/>
  <c r="AA48" i="6"/>
  <c r="AA47" i="6"/>
  <c r="AA46" i="6"/>
  <c r="AA45" i="6"/>
  <c r="AA44" i="6"/>
  <c r="AA43" i="6"/>
  <c r="AA42" i="6"/>
  <c r="AA41" i="6"/>
  <c r="AA40" i="6"/>
  <c r="AA39" i="6"/>
  <c r="AA38" i="6"/>
  <c r="AA37" i="6"/>
  <c r="AA36" i="6"/>
  <c r="AA35" i="6"/>
  <c r="AA34" i="6"/>
  <c r="AA32" i="6"/>
</calcChain>
</file>

<file path=xl/sharedStrings.xml><?xml version="1.0" encoding="utf-8"?>
<sst xmlns="http://schemas.openxmlformats.org/spreadsheetml/2006/main" count="974" uniqueCount="467">
  <si>
    <t>↑</t>
    <phoneticPr fontId="1"/>
  </si>
  <si>
    <t>←</t>
    <phoneticPr fontId="1"/>
  </si>
  <si>
    <t>→</t>
    <phoneticPr fontId="1"/>
  </si>
  <si>
    <t>↓</t>
    <phoneticPr fontId="1"/>
  </si>
  <si>
    <t>○</t>
    <phoneticPr fontId="1"/>
  </si>
  <si>
    <t>↗</t>
    <phoneticPr fontId="1"/>
  </si>
  <si>
    <t>↘</t>
    <phoneticPr fontId="1"/>
  </si>
  <si>
    <t>↙</t>
    <phoneticPr fontId="1"/>
  </si>
  <si>
    <t>↖</t>
    <phoneticPr fontId="1"/>
  </si>
  <si>
    <t>⇔</t>
    <phoneticPr fontId="1"/>
  </si>
  <si>
    <t>⇕</t>
    <phoneticPr fontId="1"/>
  </si>
  <si>
    <t>カメラ映像</t>
    <rPh sb="3" eb="5">
      <t>エイゾウ</t>
    </rPh>
    <phoneticPr fontId="1"/>
  </si>
  <si>
    <t>通信関連の設計</t>
    <rPh sb="0" eb="4">
      <t>ツウシンカンレン</t>
    </rPh>
    <rPh sb="5" eb="7">
      <t>セッケイ</t>
    </rPh>
    <phoneticPr fontId="1"/>
  </si>
  <si>
    <t>■</t>
    <phoneticPr fontId="1"/>
  </si>
  <si>
    <t>システム構成</t>
    <rPh sb="4" eb="6">
      <t>コウセイ</t>
    </rPh>
    <phoneticPr fontId="1"/>
  </si>
  <si>
    <t>システム構成図</t>
    <rPh sb="4" eb="6">
      <t>コウセイ</t>
    </rPh>
    <rPh sb="6" eb="7">
      <t>ズ</t>
    </rPh>
    <phoneticPr fontId="1"/>
  </si>
  <si>
    <t>クライアント画面</t>
    <rPh sb="6" eb="8">
      <t>ガメン</t>
    </rPh>
    <phoneticPr fontId="1"/>
  </si>
  <si>
    <t>・</t>
    <phoneticPr fontId="1"/>
  </si>
  <si>
    <t>カメラ映像の表示</t>
    <rPh sb="3" eb="5">
      <t>エイゾウ</t>
    </rPh>
    <rPh sb="6" eb="8">
      <t>ヒョウジ</t>
    </rPh>
    <phoneticPr fontId="1"/>
  </si>
  <si>
    <t>操作情報の送信</t>
    <rPh sb="0" eb="2">
      <t>ソウサ</t>
    </rPh>
    <rPh sb="2" eb="4">
      <t>ジョウホウ</t>
    </rPh>
    <rPh sb="5" eb="7">
      <t>ソウシン</t>
    </rPh>
    <phoneticPr fontId="1"/>
  </si>
  <si>
    <t>機器情報の表示</t>
    <rPh sb="0" eb="2">
      <t>キキ</t>
    </rPh>
    <rPh sb="2" eb="4">
      <t>ジョウホウ</t>
    </rPh>
    <rPh sb="5" eb="7">
      <t>ヒョウジ</t>
    </rPh>
    <phoneticPr fontId="1"/>
  </si>
  <si>
    <t>コントローラからの信号を受信</t>
    <rPh sb="9" eb="11">
      <t>シンゴウ</t>
    </rPh>
    <rPh sb="12" eb="14">
      <t>ジュシン</t>
    </rPh>
    <phoneticPr fontId="1"/>
  </si>
  <si>
    <t>ラズパイ</t>
  </si>
  <si>
    <t>除雪サーバ</t>
    <rPh sb="0" eb="2">
      <t>ジョセツ</t>
    </rPh>
    <phoneticPr fontId="1"/>
  </si>
  <si>
    <t>クライアントからのメッセージを受信して、メッセージごとの処理を行う</t>
    <rPh sb="15" eb="17">
      <t>ジュシン</t>
    </rPh>
    <rPh sb="28" eb="30">
      <t>ショリ</t>
    </rPh>
    <rPh sb="31" eb="32">
      <t>オコナ</t>
    </rPh>
    <phoneticPr fontId="1"/>
  </si>
  <si>
    <t>機器の状態をDBから読み取り、クライアントに送信する</t>
    <rPh sb="0" eb="2">
      <t>キキ</t>
    </rPh>
    <rPh sb="3" eb="5">
      <t>ジョウタイ</t>
    </rPh>
    <rPh sb="10" eb="11">
      <t>ヨ</t>
    </rPh>
    <rPh sb="12" eb="13">
      <t>ト</t>
    </rPh>
    <rPh sb="22" eb="24">
      <t>ソウシン</t>
    </rPh>
    <phoneticPr fontId="1"/>
  </si>
  <si>
    <t>機器状態toDBサービス</t>
    <rPh sb="0" eb="2">
      <t>キキ</t>
    </rPh>
    <rPh sb="2" eb="4">
      <t>ジョウタイ</t>
    </rPh>
    <phoneticPr fontId="1"/>
  </si>
  <si>
    <t>定期的にセンサーの情報を読み取り、機器の状態としてDBへ保存する</t>
    <rPh sb="0" eb="3">
      <t>テイキテキ</t>
    </rPh>
    <rPh sb="9" eb="11">
      <t>ジョウホウ</t>
    </rPh>
    <rPh sb="12" eb="13">
      <t>ヨ</t>
    </rPh>
    <rPh sb="14" eb="15">
      <t>ト</t>
    </rPh>
    <rPh sb="17" eb="19">
      <t>キキ</t>
    </rPh>
    <rPh sb="20" eb="22">
      <t>ジョウタイ</t>
    </rPh>
    <rPh sb="28" eb="30">
      <t>ホゾン</t>
    </rPh>
    <phoneticPr fontId="1"/>
  </si>
  <si>
    <t>[クライアント]</t>
    <phoneticPr fontId="1"/>
  </si>
  <si>
    <t>[サーバ]</t>
    <phoneticPr fontId="1"/>
  </si>
  <si>
    <t>○接続ボタンをクリック</t>
    <rPh sb="1" eb="3">
      <t>セツゾク</t>
    </rPh>
    <phoneticPr fontId="1"/>
  </si>
  <si>
    <t>○接続処理</t>
    <rPh sb="1" eb="5">
      <t>セツゾクショリ</t>
    </rPh>
    <phoneticPr fontId="1"/>
  </si>
  <si>
    <t>接続結果を返す</t>
    <phoneticPr fontId="1"/>
  </si>
  <si>
    <t>接続結果、装置の状況</t>
  </si>
  <si>
    <t>○接続結果の受信処理</t>
    <rPh sb="1" eb="5">
      <t>セツゾクケッカ</t>
    </rPh>
    <rPh sb="6" eb="8">
      <t>ジュシン</t>
    </rPh>
    <rPh sb="8" eb="10">
      <t>ショリ</t>
    </rPh>
    <phoneticPr fontId="1"/>
  </si>
  <si>
    <t>if 接続失敗：</t>
    <rPh sb="3" eb="5">
      <t>セツゾク</t>
    </rPh>
    <rPh sb="5" eb="7">
      <t>シッパイ</t>
    </rPh>
    <phoneticPr fontId="1"/>
  </si>
  <si>
    <t>画面に「接続失敗」を表示</t>
    <rPh sb="0" eb="2">
      <t>ガメン</t>
    </rPh>
    <rPh sb="4" eb="6">
      <t>セツゾク</t>
    </rPh>
    <rPh sb="6" eb="8">
      <t>シッパイ</t>
    </rPh>
    <rPh sb="10" eb="12">
      <t>ヒョウジ</t>
    </rPh>
    <phoneticPr fontId="1"/>
  </si>
  <si>
    <t>if 接続結果：成功</t>
    <rPh sb="3" eb="5">
      <t>セツゾク</t>
    </rPh>
    <rPh sb="5" eb="7">
      <t>ケッカ</t>
    </rPh>
    <rPh sb="8" eb="10">
      <t>セイコウ</t>
    </rPh>
    <phoneticPr fontId="1"/>
  </si>
  <si>
    <t>画面に「接続成功」を表示</t>
  </si>
  <si>
    <t>画面に装置の状況を反映</t>
    <rPh sb="3" eb="5">
      <t>ソウチ</t>
    </rPh>
    <rPh sb="6" eb="8">
      <t>ジョウキョウ</t>
    </rPh>
    <rPh sb="9" eb="11">
      <t>ハンエイ</t>
    </rPh>
    <phoneticPr fontId="1"/>
  </si>
  <si>
    <t>数値の表示</t>
    <rPh sb="0" eb="2">
      <t>スウチ</t>
    </rPh>
    <rPh sb="3" eb="5">
      <t>ヒョウジ</t>
    </rPh>
    <phoneticPr fontId="1"/>
  </si>
  <si>
    <t>画面に表示している装置の描画</t>
    <rPh sb="0" eb="2">
      <t>ガメン</t>
    </rPh>
    <rPh sb="3" eb="5">
      <t>ヒョウジ</t>
    </rPh>
    <rPh sb="9" eb="11">
      <t>ソウチ</t>
    </rPh>
    <rPh sb="12" eb="14">
      <t>ビョウガ</t>
    </rPh>
    <phoneticPr fontId="1"/>
  </si>
  <si>
    <t>○操作の各ボタンをクリック（コントローラの操作）</t>
    <rPh sb="1" eb="3">
      <t>ソウサ</t>
    </rPh>
    <rPh sb="4" eb="5">
      <t>カク</t>
    </rPh>
    <rPh sb="21" eb="23">
      <t>ソウサ</t>
    </rPh>
    <phoneticPr fontId="1"/>
  </si>
  <si>
    <t>・操作に合わせたjsonの送信</t>
    <rPh sb="1" eb="3">
      <t>ソウサ</t>
    </rPh>
    <rPh sb="4" eb="5">
      <t>ア</t>
    </rPh>
    <rPh sb="13" eb="15">
      <t>ソウシン</t>
    </rPh>
    <phoneticPr fontId="1"/>
  </si>
  <si>
    <t>○受信jsonの処理</t>
    <rPh sb="1" eb="3">
      <t>ジュシン</t>
    </rPh>
    <rPh sb="8" eb="10">
      <t>ショリ</t>
    </rPh>
    <phoneticPr fontId="1"/>
  </si>
  <si>
    <t>try {</t>
    <phoneticPr fontId="1"/>
  </si>
  <si>
    <t>for メッセージの件数文ループ</t>
    <rPh sb="10" eb="13">
      <t>ケンスウブン</t>
    </rPh>
    <phoneticPr fontId="1"/>
  </si>
  <si>
    <t>if 定義されていないメッセージ</t>
    <rPh sb="3" eb="5">
      <t>テイギ</t>
    </rPh>
    <phoneticPr fontId="1"/>
  </si>
  <si>
    <t>・</t>
  </si>
  <si>
    <t>処理結果にエラーを設定</t>
    <rPh sb="0" eb="2">
      <t>ショリ</t>
    </rPh>
    <rPh sb="2" eb="4">
      <t>ケッカ</t>
    </rPh>
    <rPh sb="9" eb="11">
      <t>セッテイ</t>
    </rPh>
    <phoneticPr fontId="1"/>
  </si>
  <si>
    <t>if 定義されているメッセージ</t>
    <rPh sb="3" eb="5">
      <t>テイギ</t>
    </rPh>
    <phoneticPr fontId="1"/>
  </si>
  <si>
    <t>メッセージごとの処理</t>
    <rPh sb="8" eb="10">
      <t>ショリ</t>
    </rPh>
    <phoneticPr fontId="1"/>
  </si>
  <si>
    <t>処理結果にメッセージごとの処理結果を設定</t>
    <rPh sb="0" eb="2">
      <t>ショリ</t>
    </rPh>
    <rPh sb="2" eb="4">
      <t>ケッカ</t>
    </rPh>
    <rPh sb="13" eb="15">
      <t>ショリ</t>
    </rPh>
    <rPh sb="15" eb="17">
      <t>ケッカ</t>
    </rPh>
    <rPh sb="18" eb="20">
      <t>セッテイ</t>
    </rPh>
    <phoneticPr fontId="1"/>
  </si>
  <si>
    <t>}(e){</t>
    <phoneticPr fontId="1"/>
  </si>
  <si>
    <t>処理結果にエラーを設定</t>
    <rPh sb="0" eb="4">
      <t>ショリケッカ</t>
    </rPh>
    <rPh sb="9" eb="11">
      <t>セッテイ</t>
    </rPh>
    <phoneticPr fontId="1"/>
  </si>
  <si>
    <t>}</t>
    <phoneticPr fontId="1"/>
  </si>
  <si>
    <t>処理結果を返信jsonに追記</t>
    <rPh sb="0" eb="4">
      <t>ショリケッカ</t>
    </rPh>
    <rPh sb="5" eb="7">
      <t>ヘンシン</t>
    </rPh>
    <rPh sb="12" eb="14">
      <t>ツイキ</t>
    </rPh>
    <phoneticPr fontId="1"/>
  </si>
  <si>
    <t>}(err){</t>
    <phoneticPr fontId="1"/>
  </si>
  <si>
    <t>処理結果に予期しないエラーを設定</t>
  </si>
  <si>
    <t>○返信jsonを送信</t>
    <rPh sb="1" eb="3">
      <t>ヘンシン</t>
    </rPh>
    <rPh sb="8" eb="10">
      <t>ソウシン</t>
    </rPh>
    <phoneticPr fontId="1"/>
  </si>
  <si>
    <t>○返信jsonの内容を元に処理</t>
    <rPh sb="1" eb="3">
      <t>ヘンシン</t>
    </rPh>
    <rPh sb="8" eb="10">
      <t>ナイヨウ</t>
    </rPh>
    <rPh sb="11" eb="12">
      <t>モト</t>
    </rPh>
    <rPh sb="13" eb="15">
      <t>ショリ</t>
    </rPh>
    <phoneticPr fontId="1"/>
  </si>
  <si>
    <t>try{</t>
    <phoneticPr fontId="1"/>
  </si>
  <si>
    <t>for 処理結果の件数分ループ</t>
    <rPh sb="4" eb="8">
      <t>ショリケッカ</t>
    </rPh>
    <rPh sb="9" eb="11">
      <t>ケンスウ</t>
    </rPh>
    <rPh sb="11" eb="12">
      <t>ブン</t>
    </rPh>
    <phoneticPr fontId="1"/>
  </si>
  <si>
    <t>処理結果によっての処理</t>
    <rPh sb="0" eb="4">
      <t>ショリケッカ</t>
    </rPh>
    <rPh sb="9" eb="11">
      <t>ショリ</t>
    </rPh>
    <phoneticPr fontId="1"/>
  </si>
  <si>
    <t>予期しないエラーの表示</t>
    <rPh sb="0" eb="2">
      <t>ヨキ</t>
    </rPh>
    <rPh sb="9" eb="11">
      <t>ヒョウジ</t>
    </rPh>
    <phoneticPr fontId="1"/>
  </si>
  <si>
    <t>○一定時間置きに機器の情報を送信する処理</t>
    <rPh sb="1" eb="3">
      <t>イッテイ</t>
    </rPh>
    <rPh sb="3" eb="5">
      <t>ジカン</t>
    </rPh>
    <rPh sb="5" eb="6">
      <t>オ</t>
    </rPh>
    <rPh sb="8" eb="10">
      <t>キキ</t>
    </rPh>
    <rPh sb="11" eb="13">
      <t>ジョウホウ</t>
    </rPh>
    <rPh sb="14" eb="16">
      <t>ソウシン</t>
    </rPh>
    <rPh sb="18" eb="20">
      <t>ショリ</t>
    </rPh>
    <phoneticPr fontId="1"/>
  </si>
  <si>
    <t>○機器についているセンサーからの情報を取得</t>
    <rPh sb="1" eb="3">
      <t>キキ</t>
    </rPh>
    <rPh sb="16" eb="18">
      <t>ジョウホウ</t>
    </rPh>
    <rPh sb="19" eb="21">
      <t>シュトク</t>
    </rPh>
    <phoneticPr fontId="1"/>
  </si>
  <si>
    <t>for センサー数分ループ</t>
    <rPh sb="8" eb="10">
      <t>スウブン</t>
    </rPh>
    <phoneticPr fontId="1"/>
  </si>
  <si>
    <t>センサーの情報を取得</t>
  </si>
  <si>
    <t>if 緊急停止が必要な場合</t>
    <rPh sb="3" eb="7">
      <t>キンキュウテイシ</t>
    </rPh>
    <rPh sb="8" eb="10">
      <t>ヒツヨウ</t>
    </rPh>
    <rPh sb="11" eb="13">
      <t>バアイ</t>
    </rPh>
    <phoneticPr fontId="1"/>
  </si>
  <si>
    <t>緊急停止を実行</t>
  </si>
  <si>
    <t>緊急停止した内容を処理結果に設定</t>
    <rPh sb="6" eb="8">
      <t>ナイヨウ</t>
    </rPh>
    <rPh sb="9" eb="13">
      <t>ショリケッカ</t>
    </rPh>
    <rPh sb="14" eb="16">
      <t>セッテイ</t>
    </rPh>
    <phoneticPr fontId="1"/>
  </si>
  <si>
    <t>センサーの情報を処理結果に設定</t>
    <rPh sb="5" eb="7">
      <t>ジョウホウ</t>
    </rPh>
    <rPh sb="8" eb="12">
      <t>ショリケッカ</t>
    </rPh>
    <rPh sb="13" eb="15">
      <t>セッテイ</t>
    </rPh>
    <phoneticPr fontId="1"/>
  </si>
  <si>
    <t>機器の状況をDBへ保存するサービス</t>
    <rPh sb="0" eb="2">
      <t>キキ</t>
    </rPh>
    <rPh sb="3" eb="5">
      <t>ジョウキョウ</t>
    </rPh>
    <rPh sb="9" eb="11">
      <t>ホゾン</t>
    </rPh>
    <phoneticPr fontId="1"/>
  </si>
  <si>
    <t>SQLiteのDBへ機器やセンサーからの情報を常に保存する。</t>
    <rPh sb="10" eb="12">
      <t>キキ</t>
    </rPh>
    <rPh sb="20" eb="22">
      <t>ジョウホウ</t>
    </rPh>
    <rPh sb="23" eb="24">
      <t>ツネ</t>
    </rPh>
    <rPh sb="25" eb="27">
      <t>ホゾン</t>
    </rPh>
    <phoneticPr fontId="1"/>
  </si>
  <si>
    <t>操作関連のサーバが読み込む機器の情報は、このDBから読み込む。</t>
    <rPh sb="0" eb="4">
      <t>ソウサカンレン</t>
    </rPh>
    <rPh sb="9" eb="10">
      <t>ヨ</t>
    </rPh>
    <rPh sb="11" eb="12">
      <t>コ</t>
    </rPh>
    <rPh sb="13" eb="15">
      <t>キキ</t>
    </rPh>
    <rPh sb="16" eb="18">
      <t>ジョウホウ</t>
    </rPh>
    <rPh sb="26" eb="27">
      <t>ヨ</t>
    </rPh>
    <rPh sb="28" eb="29">
      <t>コ</t>
    </rPh>
    <phoneticPr fontId="1"/>
  </si>
  <si>
    <t>・受信のJson</t>
    <rPh sb="1" eb="3">
      <t>ジュシン</t>
    </rPh>
    <phoneticPr fontId="1"/>
  </si>
  <si>
    <t>操作に関係する値群</t>
    <rPh sb="0" eb="2">
      <t>ソウサ</t>
    </rPh>
    <rPh sb="3" eb="5">
      <t>カンケイ</t>
    </rPh>
    <rPh sb="7" eb="8">
      <t>アタイ</t>
    </rPh>
    <rPh sb="8" eb="9">
      <t>グン</t>
    </rPh>
    <phoneticPr fontId="1"/>
  </si>
  <si>
    <t>書式：</t>
    <rPh sb="0" eb="2">
      <t>ショシキ</t>
    </rPh>
    <phoneticPr fontId="1"/>
  </si>
  <si>
    <t>{</t>
    <phoneticPr fontId="1"/>
  </si>
  <si>
    <t>action :</t>
    <phoneticPr fontId="1"/>
  </si>
  <si>
    <t>[</t>
    <phoneticPr fontId="1"/>
  </si>
  <si>
    <t>キーの種類</t>
    <rPh sb="3" eb="5">
      <t>シュルイ</t>
    </rPh>
    <phoneticPr fontId="1"/>
  </si>
  <si>
    <t>:</t>
    <phoneticPr fontId="1"/>
  </si>
  <si>
    <t>値</t>
    <rPh sb="0" eb="1">
      <t>アタイ</t>
    </rPh>
    <phoneticPr fontId="1"/>
  </si>
  <si>
    <t>繰り返し</t>
    <rPh sb="0" eb="1">
      <t>ク</t>
    </rPh>
    <rPh sb="2" eb="3">
      <t>カエ</t>
    </rPh>
    <phoneticPr fontId="1"/>
  </si>
  <si>
    <t>]</t>
    <phoneticPr fontId="1"/>
  </si>
  <si>
    <t>actionの値：</t>
    <rPh sb="7" eb="8">
      <t>アタイ</t>
    </rPh>
    <phoneticPr fontId="1"/>
  </si>
  <si>
    <t>内容</t>
    <rPh sb="0" eb="2">
      <t>ナイヨウ</t>
    </rPh>
    <phoneticPr fontId="1"/>
  </si>
  <si>
    <t>桁数</t>
    <rPh sb="0" eb="2">
      <t>ケタスウ</t>
    </rPh>
    <phoneticPr fontId="1"/>
  </si>
  <si>
    <t>conn</t>
    <phoneticPr fontId="1"/>
  </si>
  <si>
    <t>接続/接続解除</t>
    <rPh sb="0" eb="2">
      <t>セツゾク</t>
    </rPh>
    <rPh sb="3" eb="5">
      <t>セツゾク</t>
    </rPh>
    <rPh sb="5" eb="7">
      <t>カイジョ</t>
    </rPh>
    <phoneticPr fontId="1"/>
  </si>
  <si>
    <t>接続開始</t>
    <rPh sb="0" eb="2">
      <t>セツゾク</t>
    </rPh>
    <rPh sb="2" eb="4">
      <t>カイシ</t>
    </rPh>
    <phoneticPr fontId="1"/>
  </si>
  <si>
    <t>接続解除</t>
    <rPh sb="0" eb="2">
      <t>セツゾク</t>
    </rPh>
    <rPh sb="2" eb="4">
      <t>カイジョ</t>
    </rPh>
    <phoneticPr fontId="1"/>
  </si>
  <si>
    <t>clutch_up</t>
    <phoneticPr fontId="1"/>
  </si>
  <si>
    <t>クラッチ アップ</t>
    <phoneticPr fontId="1"/>
  </si>
  <si>
    <t>clutch_dw</t>
    <phoneticPr fontId="1"/>
  </si>
  <si>
    <t>クラッチ ダウン</t>
    <phoneticPr fontId="1"/>
  </si>
  <si>
    <t>accel_up</t>
    <phoneticPr fontId="1"/>
  </si>
  <si>
    <t>アクセル アップ</t>
    <phoneticPr fontId="1"/>
  </si>
  <si>
    <t>accel_dw</t>
    <phoneticPr fontId="1"/>
  </si>
  <si>
    <t>アクセル ダウン</t>
    <phoneticPr fontId="1"/>
  </si>
  <si>
    <t>move_up</t>
    <phoneticPr fontId="1"/>
  </si>
  <si>
    <t>移動 前進</t>
    <rPh sb="0" eb="2">
      <t>イドウ</t>
    </rPh>
    <rPh sb="3" eb="5">
      <t>ゼンシン</t>
    </rPh>
    <phoneticPr fontId="1"/>
  </si>
  <si>
    <t>move_dw</t>
    <phoneticPr fontId="1"/>
  </si>
  <si>
    <t>移動 後進</t>
    <rPh sb="0" eb="2">
      <t>イドウ</t>
    </rPh>
    <rPh sb="3" eb="5">
      <t>コウシン</t>
    </rPh>
    <phoneticPr fontId="1"/>
  </si>
  <si>
    <t>move_right</t>
    <phoneticPr fontId="1"/>
  </si>
  <si>
    <t>移動 右</t>
    <rPh sb="0" eb="2">
      <t>イドウ</t>
    </rPh>
    <rPh sb="3" eb="4">
      <t>ミギ</t>
    </rPh>
    <phoneticPr fontId="1"/>
  </si>
  <si>
    <t>move_left</t>
    <phoneticPr fontId="1"/>
  </si>
  <si>
    <t>移動 左</t>
    <rPh sb="0" eb="2">
      <t>イドウ</t>
    </rPh>
    <rPh sb="3" eb="4">
      <t>ヒダリ</t>
    </rPh>
    <phoneticPr fontId="1"/>
  </si>
  <si>
    <t>chute_up</t>
    <phoneticPr fontId="1"/>
  </si>
  <si>
    <t>雪射出口 上向き</t>
    <rPh sb="0" eb="4">
      <t>ユキシャシュツコウ</t>
    </rPh>
    <rPh sb="5" eb="7">
      <t>ウエム</t>
    </rPh>
    <phoneticPr fontId="1"/>
  </si>
  <si>
    <t>chute_dw</t>
    <phoneticPr fontId="1"/>
  </si>
  <si>
    <t>雪射出口 下向き</t>
    <rPh sb="0" eb="4">
      <t>ユキシャシュツコウ</t>
    </rPh>
    <rPh sb="5" eb="6">
      <t>シタ</t>
    </rPh>
    <rPh sb="6" eb="7">
      <t>ム</t>
    </rPh>
    <phoneticPr fontId="1"/>
  </si>
  <si>
    <t>chute_left</t>
    <phoneticPr fontId="1"/>
  </si>
  <si>
    <t>雪射出口 左向き</t>
    <rPh sb="0" eb="4">
      <t>ユキシャシュツコウ</t>
    </rPh>
    <rPh sb="5" eb="6">
      <t>ヒダリ</t>
    </rPh>
    <rPh sb="6" eb="7">
      <t>ム</t>
    </rPh>
    <phoneticPr fontId="1"/>
  </si>
  <si>
    <t>chute_right</t>
    <phoneticPr fontId="1"/>
  </si>
  <si>
    <t>雪射出口 右向き</t>
    <rPh sb="0" eb="4">
      <t>ユキシャシュツコウ</t>
    </rPh>
    <rPh sb="5" eb="6">
      <t>ミギ</t>
    </rPh>
    <rPh sb="6" eb="7">
      <t>ム</t>
    </rPh>
    <phoneticPr fontId="1"/>
  </si>
  <si>
    <t>btn_on</t>
    <phoneticPr fontId="1"/>
  </si>
  <si>
    <t>歯の回転のON</t>
    <rPh sb="0" eb="1">
      <t>ハ</t>
    </rPh>
    <rPh sb="2" eb="4">
      <t>カイテン</t>
    </rPh>
    <phoneticPr fontId="1"/>
  </si>
  <si>
    <t>btn_off</t>
    <phoneticPr fontId="1"/>
  </si>
  <si>
    <t>歯の回転のOFF</t>
    <rPh sb="0" eb="1">
      <t>ハ</t>
    </rPh>
    <rPh sb="2" eb="4">
      <t>カイテン</t>
    </rPh>
    <phoneticPr fontId="1"/>
  </si>
  <si>
    <t>btn_em</t>
    <phoneticPr fontId="1"/>
  </si>
  <si>
    <t>緊急停止</t>
    <rPh sb="0" eb="4">
      <t>キンキュウテイシ</t>
    </rPh>
    <phoneticPr fontId="1"/>
  </si>
  <si>
    <t>・送信のJson</t>
    <rPh sb="1" eb="3">
      <t>ソウシン</t>
    </rPh>
    <phoneticPr fontId="1"/>
  </si>
  <si>
    <t>//obst_???の場合</t>
    <rPh sb="11" eb="13">
      <t>バアイ</t>
    </rPh>
    <phoneticPr fontId="1"/>
  </si>
  <si>
    <t>,</t>
    <phoneticPr fontId="1"/>
  </si>
  <si>
    <t>キーの種類</t>
    <phoneticPr fontId="1"/>
  </si>
  <si>
    <t>exists</t>
  </si>
  <si>
    <t>dist</t>
    <phoneticPr fontId="1"/>
  </si>
  <si>
    <t>※送信側と同じnameのvalueについては、装置の現在の数値が設定される。</t>
    <rPh sb="1" eb="4">
      <t>ソウシンガワ</t>
    </rPh>
    <rPh sb="5" eb="6">
      <t>オナ</t>
    </rPh>
    <rPh sb="23" eb="25">
      <t>ソウチ</t>
    </rPh>
    <rPh sb="26" eb="28">
      <t>ゲンザイ</t>
    </rPh>
    <rPh sb="29" eb="31">
      <t>スウチ</t>
    </rPh>
    <rPh sb="32" eb="34">
      <t>セッテイ</t>
    </rPh>
    <phoneticPr fontId="1"/>
  </si>
  <si>
    <t>exists</t>
    <phoneticPr fontId="1"/>
  </si>
  <si>
    <t>obst_front</t>
    <phoneticPr fontId="1"/>
  </si>
  <si>
    <t>前方の障害物の有無</t>
    <rPh sb="0" eb="2">
      <t>ゼンポウ</t>
    </rPh>
    <rPh sb="3" eb="6">
      <t>ショウガイブツ</t>
    </rPh>
    <rPh sb="7" eb="9">
      <t>ウム</t>
    </rPh>
    <phoneticPr fontId="1"/>
  </si>
  <si>
    <t>あり</t>
    <phoneticPr fontId="1"/>
  </si>
  <si>
    <t>99.00000</t>
    <phoneticPr fontId="1"/>
  </si>
  <si>
    <t>距離(m)</t>
    <rPh sb="0" eb="2">
      <t>キョリ</t>
    </rPh>
    <phoneticPr fontId="1"/>
  </si>
  <si>
    <t>2+小数点5桁</t>
    <rPh sb="2" eb="5">
      <t>ショウスウテン</t>
    </rPh>
    <rPh sb="6" eb="7">
      <t>ケタ</t>
    </rPh>
    <phoneticPr fontId="1"/>
  </si>
  <si>
    <t>なし</t>
    <phoneticPr fontId="1"/>
  </si>
  <si>
    <t>obst_back</t>
    <phoneticPr fontId="1"/>
  </si>
  <si>
    <t>後方の障害物の有無</t>
    <rPh sb="0" eb="2">
      <t>コウホウ</t>
    </rPh>
    <rPh sb="3" eb="6">
      <t>ショウガイブツ</t>
    </rPh>
    <rPh sb="7" eb="9">
      <t>ウム</t>
    </rPh>
    <phoneticPr fontId="1"/>
  </si>
  <si>
    <t>obst_right</t>
    <phoneticPr fontId="1"/>
  </si>
  <si>
    <t>右方の障害物の有無</t>
    <rPh sb="0" eb="2">
      <t>ウホウ</t>
    </rPh>
    <rPh sb="3" eb="6">
      <t>ショウガイブツ</t>
    </rPh>
    <rPh sb="7" eb="9">
      <t>ウム</t>
    </rPh>
    <phoneticPr fontId="1"/>
  </si>
  <si>
    <t>obst_left</t>
    <phoneticPr fontId="1"/>
  </si>
  <si>
    <t>左方の障害物の有無</t>
    <rPh sb="0" eb="2">
      <t>サホウ</t>
    </rPh>
    <rPh sb="3" eb="6">
      <t>ショウガイブツ</t>
    </rPh>
    <rPh sb="7" eb="9">
      <t>ウム</t>
    </rPh>
    <phoneticPr fontId="1"/>
  </si>
  <si>
    <t>クラッチ UP</t>
    <phoneticPr fontId="1"/>
  </si>
  <si>
    <t>アクセル UP</t>
    <phoneticPr fontId="1"/>
  </si>
  <si>
    <t>クラッチ DW</t>
    <phoneticPr fontId="1"/>
  </si>
  <si>
    <t>アクセル DW</t>
    <phoneticPr fontId="1"/>
  </si>
  <si>
    <t>雪射出口</t>
    <rPh sb="0" eb="4">
      <t>ユキシャシュツコウ</t>
    </rPh>
    <phoneticPr fontId="1"/>
  </si>
  <si>
    <t>移動</t>
    <rPh sb="0" eb="2">
      <t>イドウ</t>
    </rPh>
    <phoneticPr fontId="1"/>
  </si>
  <si>
    <t>歯の回転</t>
    <rPh sb="0" eb="1">
      <t>ハ</t>
    </rPh>
    <rPh sb="2" eb="4">
      <t>カイテン</t>
    </rPh>
    <phoneticPr fontId="1"/>
  </si>
  <si>
    <t>○ 回転</t>
    <rPh sb="2" eb="4">
      <t>カイテン</t>
    </rPh>
    <phoneticPr fontId="1"/>
  </si>
  <si>
    <t>× 停止</t>
    <rPh sb="2" eb="4">
      <t>テイシ</t>
    </rPh>
    <phoneticPr fontId="1"/>
  </si>
  <si>
    <t>on/off</t>
    <phoneticPr fontId="1"/>
  </si>
  <si>
    <t>前</t>
    <rPh sb="0" eb="1">
      <t>マエ</t>
    </rPh>
    <phoneticPr fontId="1"/>
  </si>
  <si>
    <t>雪詐射出口</t>
    <rPh sb="0" eb="1">
      <t>ユキ</t>
    </rPh>
    <rPh sb="1" eb="2">
      <t>サ</t>
    </rPh>
    <rPh sb="2" eb="4">
      <t>シャシュツ</t>
    </rPh>
    <rPh sb="4" eb="5">
      <t>コウ</t>
    </rPh>
    <phoneticPr fontId="1"/>
  </si>
  <si>
    <t>※未使用</t>
    <rPh sb="1" eb="4">
      <t>ミシヨウ</t>
    </rPh>
    <phoneticPr fontId="1"/>
  </si>
  <si>
    <t>左</t>
    <rPh sb="0" eb="1">
      <t>ヒダリ</t>
    </rPh>
    <phoneticPr fontId="1"/>
  </si>
  <si>
    <t>右</t>
    <rPh sb="0" eb="1">
      <t>ミギ</t>
    </rPh>
    <phoneticPr fontId="1"/>
  </si>
  <si>
    <t>後</t>
    <rPh sb="0" eb="1">
      <t>ウシ</t>
    </rPh>
    <phoneticPr fontId="1"/>
  </si>
  <si>
    <t>操作画面</t>
    <rPh sb="0" eb="2">
      <t>ソウサ</t>
    </rPh>
    <rPh sb="2" eb="4">
      <t>ガメン</t>
    </rPh>
    <phoneticPr fontId="1"/>
  </si>
  <si>
    <t>画面関連の設計</t>
    <rPh sb="0" eb="2">
      <t>ガメン</t>
    </rPh>
    <rPh sb="2" eb="4">
      <t>カンレン</t>
    </rPh>
    <rPh sb="5" eb="7">
      <t>セッケイ</t>
    </rPh>
    <phoneticPr fontId="1"/>
  </si>
  <si>
    <t>システム構成図</t>
    <rPh sb="4" eb="7">
      <t>コウセイズ</t>
    </rPh>
    <phoneticPr fontId="1"/>
  </si>
  <si>
    <t>送受信Json</t>
    <rPh sb="0" eb="3">
      <t>ソウジュシン</t>
    </rPh>
    <phoneticPr fontId="1"/>
  </si>
  <si>
    <t>Json定義</t>
    <rPh sb="4" eb="6">
      <t>テイギ</t>
    </rPh>
    <phoneticPr fontId="1"/>
  </si>
  <si>
    <t>ラズパイにあるJosetuサーバとクライアント（ブラウザ）で通信する際の、Json情報の書式の定義です。</t>
    <rPh sb="30" eb="32">
      <t>ツウシン</t>
    </rPh>
    <rPh sb="34" eb="35">
      <t>サイ</t>
    </rPh>
    <rPh sb="41" eb="43">
      <t>ジョウホウ</t>
    </rPh>
    <rPh sb="44" eb="46">
      <t>ショシキ</t>
    </rPh>
    <rPh sb="47" eb="49">
      <t>テイギ</t>
    </rPh>
    <phoneticPr fontId="1"/>
  </si>
  <si>
    <t>○Josetuサーバ</t>
    <phoneticPr fontId="1"/>
  </si>
  <si>
    <t>ブラウザ側に返す情報として、現在の装置の状況を返す。</t>
    <rPh sb="4" eb="5">
      <t>ガワ</t>
    </rPh>
    <rPh sb="6" eb="7">
      <t>カエ</t>
    </rPh>
    <rPh sb="8" eb="10">
      <t>ジョウホウ</t>
    </rPh>
    <rPh sb="14" eb="16">
      <t>ゲンザイ</t>
    </rPh>
    <rPh sb="17" eb="19">
      <t>ソウチ</t>
    </rPh>
    <rPh sb="20" eb="22">
      <t>ジョウキョウ</t>
    </rPh>
    <rPh sb="23" eb="24">
      <t>カエ</t>
    </rPh>
    <phoneticPr fontId="1"/>
  </si>
  <si>
    <t>action:</t>
    <phoneticPr fontId="1"/>
  </si>
  <si>
    <t>conn:1</t>
    <phoneticPr fontId="1"/>
  </si>
  <si>
    <t>例：接続を開始する時</t>
    <rPh sb="0" eb="1">
      <t>レイ</t>
    </rPh>
    <rPh sb="2" eb="4">
      <t>セツゾク</t>
    </rPh>
    <rPh sb="5" eb="7">
      <t>カイシ</t>
    </rPh>
    <rPh sb="9" eb="10">
      <t>トキ</t>
    </rPh>
    <phoneticPr fontId="1"/>
  </si>
  <si>
    <t>accel_up:1</t>
    <phoneticPr fontId="1"/>
  </si>
  <si>
    <t>例：アクセルと射出口の左を押した時</t>
    <rPh sb="0" eb="1">
      <t>レイ</t>
    </rPh>
    <rPh sb="7" eb="10">
      <t>シャシュツコウ</t>
    </rPh>
    <rPh sb="11" eb="12">
      <t>ヒダリ</t>
    </rPh>
    <rPh sb="13" eb="14">
      <t>オ</t>
    </rPh>
    <rPh sb="16" eb="17">
      <t>トキ</t>
    </rPh>
    <phoneticPr fontId="1"/>
  </si>
  <si>
    <t>chute_left:1</t>
    <phoneticPr fontId="1"/>
  </si>
  <si>
    <t>○テーブル定義</t>
    <rPh sb="5" eb="7">
      <t>テイギ</t>
    </rPh>
    <phoneticPr fontId="1"/>
  </si>
  <si>
    <t>データベースは、SQLiteを使用する。</t>
    <rPh sb="15" eb="17">
      <t>シヨウ</t>
    </rPh>
    <phoneticPr fontId="1"/>
  </si>
  <si>
    <t>○接続の処理フロー</t>
    <rPh sb="1" eb="3">
      <t>セツゾク</t>
    </rPh>
    <rPh sb="4" eb="6">
      <t>ショリ</t>
    </rPh>
    <phoneticPr fontId="1"/>
  </si>
  <si>
    <t>○操作信号を送信した時の処理フロー</t>
    <rPh sb="1" eb="3">
      <t>ソウサ</t>
    </rPh>
    <rPh sb="3" eb="5">
      <t>シンゴウ</t>
    </rPh>
    <rPh sb="6" eb="8">
      <t>ソウシン</t>
    </rPh>
    <rPh sb="10" eb="11">
      <t>トキ</t>
    </rPh>
    <rPh sb="12" eb="14">
      <t>ショリ</t>
    </rPh>
    <phoneticPr fontId="1"/>
  </si>
  <si>
    <t>○サーバ側から機器情報を送信した時の処理フロー</t>
    <rPh sb="4" eb="5">
      <t>ガワ</t>
    </rPh>
    <rPh sb="7" eb="9">
      <t>キキ</t>
    </rPh>
    <rPh sb="9" eb="11">
      <t>ジョウホウ</t>
    </rPh>
    <rPh sb="12" eb="14">
      <t>ソウシン</t>
    </rPh>
    <rPh sb="16" eb="17">
      <t>トキ</t>
    </rPh>
    <rPh sb="18" eb="20">
      <t>ショリ</t>
    </rPh>
    <phoneticPr fontId="1"/>
  </si>
  <si>
    <t>value</t>
    <phoneticPr fontId="1"/>
  </si>
  <si>
    <t>※送信側と同じ内容に加えて以下を返す</t>
    <rPh sb="1" eb="3">
      <t>ソウシン</t>
    </rPh>
    <rPh sb="3" eb="4">
      <t>ガワ</t>
    </rPh>
    <rPh sb="5" eb="6">
      <t>オナ</t>
    </rPh>
    <rPh sb="7" eb="9">
      <t>ナイヨウ</t>
    </rPh>
    <rPh sb="10" eb="11">
      <t>クワ</t>
    </rPh>
    <rPh sb="13" eb="15">
      <t>イカ</t>
    </rPh>
    <rPh sb="16" eb="17">
      <t>カエ</t>
    </rPh>
    <phoneticPr fontId="1"/>
  </si>
  <si>
    <t>ブラウザ側から送信するJson</t>
    <rPh sb="4" eb="5">
      <t>ガワ</t>
    </rPh>
    <rPh sb="7" eb="9">
      <t>ソウシン</t>
    </rPh>
    <phoneticPr fontId="1"/>
  </si>
  <si>
    <t>enum Button Type{</t>
    <phoneticPr fontId="1"/>
  </si>
  <si>
    <t>レシーバーをUSBに挿す</t>
    <rPh sb="10" eb="11">
      <t>サ</t>
    </rPh>
    <phoneticPr fontId="1"/>
  </si>
  <si>
    <t>コントローラーの設定</t>
    <rPh sb="8" eb="10">
      <t>セッテイ</t>
    </rPh>
    <phoneticPr fontId="1"/>
  </si>
  <si>
    <t>モードをD（Direct Input モード）へ設定</t>
    <rPh sb="24" eb="26">
      <t>セッテイ</t>
    </rPh>
    <phoneticPr fontId="1"/>
  </si>
  <si>
    <t>ドライバーのインストール</t>
    <phoneticPr fontId="1"/>
  </si>
  <si>
    <t>ドライバ</t>
    <phoneticPr fontId="1"/>
  </si>
  <si>
    <t>接続確認</t>
    <rPh sb="0" eb="4">
      <t>セツゾクカクニン</t>
    </rPh>
    <phoneticPr fontId="1"/>
  </si>
  <si>
    <t>コントロールパネル</t>
    <phoneticPr fontId="1"/>
  </si>
  <si>
    <t>ハードウェアとサウンド</t>
    <phoneticPr fontId="1"/>
  </si>
  <si>
    <t>デバイスとプリンター</t>
    <phoneticPr fontId="1"/>
  </si>
  <si>
    <t>└</t>
    <phoneticPr fontId="1"/>
  </si>
  <si>
    <t>Direct Input</t>
  </si>
  <si>
    <t>古い入力方式で、主にPlayStationや任天堂スイッチのゲームパッドに採用されています</t>
  </si>
  <si>
    <t>X Input</t>
  </si>
  <si>
    <t>新しい入力方式で、主にXbox 360やXbox Oneのゲームパッドに採用されています</t>
  </si>
  <si>
    <t xml:space="preserve"> </t>
    <phoneticPr fontId="1"/>
  </si>
  <si>
    <t>十字キー（AXIS9）について</t>
    <rPh sb="0" eb="2">
      <t>ジュウジ</t>
    </rPh>
    <phoneticPr fontId="1"/>
  </si>
  <si>
    <t>アナログスティック（AXIS）について</t>
    <phoneticPr fontId="1"/>
  </si>
  <si>
    <t>Gamepad Tester - Check Controllers and Joysticks Online (hardwaretester.com)</t>
  </si>
  <si>
    <t>コントローラー確認サイト</t>
    <rPh sb="7" eb="9">
      <t>カクニン</t>
    </rPh>
    <phoneticPr fontId="1"/>
  </si>
  <si>
    <t>■コントローラの操作割り当て（Direct Inputモード）</t>
    <rPh sb="8" eb="10">
      <t>ソウサ</t>
    </rPh>
    <rPh sb="10" eb="11">
      <t>ワ</t>
    </rPh>
    <rPh sb="12" eb="13">
      <t>ア</t>
    </rPh>
    <phoneticPr fontId="1"/>
  </si>
  <si>
    <t>■コントローラの操作割り当て（X Inputモード）</t>
    <rPh sb="8" eb="10">
      <t>ソウサ</t>
    </rPh>
    <rPh sb="10" eb="11">
      <t>ワ</t>
    </rPh>
    <rPh sb="12" eb="13">
      <t>ア</t>
    </rPh>
    <phoneticPr fontId="1"/>
  </si>
  <si>
    <t>&lt;=</t>
    <phoneticPr fontId="1"/>
  </si>
  <si>
    <t>&lt;</t>
    <phoneticPr fontId="1"/>
  </si>
  <si>
    <t>==</t>
    <phoneticPr fontId="1"/>
  </si>
  <si>
    <t>joystick[0]</t>
    <phoneticPr fontId="1"/>
  </si>
  <si>
    <t>joystick[1]</t>
    <phoneticPr fontId="1"/>
  </si>
  <si>
    <t>&amp;&amp;</t>
    <phoneticPr fontId="1"/>
  </si>
  <si>
    <t>一覧で表示される</t>
    <rPh sb="0" eb="2">
      <t>イチラン</t>
    </rPh>
    <rPh sb="3" eb="5">
      <t>ヒョウジ</t>
    </rPh>
    <phoneticPr fontId="1"/>
  </si>
  <si>
    <t>例：</t>
    <rPh sb="0" eb="1">
      <t>レイ</t>
    </rPh>
    <phoneticPr fontId="1"/>
  </si>
  <si>
    <t>v4l2-ctl --list-devices</t>
    <phoneticPr fontId="1"/>
  </si>
  <si>
    <t>HD USB Camera: USB Camera (usb-3f980000.usb-1.3.1):
        /dev/video0
        /dev/video1
        /dev/video2
        /dev/video3
        /dev/media0
UVC Camera (046d:0825) (usb-3f980000.usb-1.3.3):
        /dev/video4
        /dev/video5
        /dev/media1</t>
    <phoneticPr fontId="1"/>
  </si>
  <si>
    <t>コマンド</t>
    <phoneticPr fontId="1"/>
  </si>
  <si>
    <t>・接続されているデバイスの一覧</t>
    <rPh sb="1" eb="3">
      <t>セツゾク</t>
    </rPh>
    <rPh sb="13" eb="15">
      <t>イチラン</t>
    </rPh>
    <phoneticPr fontId="1"/>
  </si>
  <si>
    <t>・デバイスの詳細</t>
    <rPh sb="6" eb="8">
      <t>ショウサイ</t>
    </rPh>
    <phoneticPr fontId="1"/>
  </si>
  <si>
    <t xml:space="preserve">
　：
Video input : 0 (Input 1: ok)
Format Video Capture:
        Width/Height      : 1280/720
        Pixel Format      : 'MJPG' (Motion-JPEG)
        Field             : None
        Bytes per Line    : 0
        Size Image        : 1843789
        Colorspace        : sRGB
        Transfer Function : Default (maps to sRGB)
        YCbCr/HSV Encoding: Default (maps to ITU-R 601)
        Quantization      : Default (maps to Full Range)
　：</t>
    <phoneticPr fontId="1"/>
  </si>
  <si>
    <t>詳細が表示される</t>
    <rPh sb="0" eb="2">
      <t>ショウサイ</t>
    </rPh>
    <rPh sb="3" eb="5">
      <t>ヒョウジ</t>
    </rPh>
    <phoneticPr fontId="1"/>
  </si>
  <si>
    <t>Format Video Capture: の後に、解像度などが表示されればビデオのデバイスという事になる</t>
    <rPh sb="23" eb="24">
      <t>アト</t>
    </rPh>
    <rPh sb="26" eb="29">
      <t>カイゾウド</t>
    </rPh>
    <rPh sb="32" eb="34">
      <t>ヒョウジ</t>
    </rPh>
    <rPh sb="49" eb="50">
      <t>コト</t>
    </rPh>
    <phoneticPr fontId="1"/>
  </si>
  <si>
    <t>HD USB Camera: USB Camera (usb-3f980000.usb-1.3.1):</t>
  </si>
  <si>
    <t xml:space="preserve">        /dev/video1</t>
  </si>
  <si>
    <t xml:space="preserve">        /dev/video2</t>
  </si>
  <si>
    <t xml:space="preserve">        /dev/video3</t>
  </si>
  <si>
    <t xml:space="preserve">        /dev/media0</t>
  </si>
  <si>
    <t>UVC Camera (046d:0825) (usb-3f980000.usb-1.3.3):</t>
  </si>
  <si>
    <t xml:space="preserve">        /dev/video4</t>
  </si>
  <si>
    <t xml:space="preserve">        /dev/video5</t>
  </si>
  <si>
    <t xml:space="preserve">        /dev/media1</t>
  </si>
  <si>
    <t>test</t>
    <phoneticPr fontId="1"/>
  </si>
  <si>
    <t>カメラデバイスの探し方</t>
    <rPh sb="8" eb="9">
      <t>サガ</t>
    </rPh>
    <rPh sb="10" eb="11">
      <t>カタ</t>
    </rPh>
    <phoneticPr fontId="1"/>
  </si>
  <si>
    <t>・momo起動のパラメタ</t>
    <rPh sb="5" eb="7">
      <t>キドウ</t>
    </rPh>
    <phoneticPr fontId="1"/>
  </si>
  <si>
    <t>momoの起動</t>
    <rPh sb="5" eb="7">
      <t>キドウ</t>
    </rPh>
    <phoneticPr fontId="1"/>
  </si>
  <si>
    <t>起動パラメータ設定</t>
    <rPh sb="0" eb="2">
      <t>キドウ</t>
    </rPh>
    <rPh sb="7" eb="9">
      <t>セッテイ</t>
    </rPh>
    <phoneticPr fontId="1"/>
  </si>
  <si>
    <t>起動パラメータ</t>
    <rPh sb="0" eb="2">
      <t>キドウ</t>
    </rPh>
    <phoneticPr fontId="1"/>
  </si>
  <si>
    <t>momoパス</t>
    <phoneticPr fontId="1"/>
  </si>
  <si>
    <t>./momo</t>
    <phoneticPr fontId="1"/>
  </si>
  <si>
    <t>その他</t>
    <rPh sb="2" eb="3">
      <t>ホカ</t>
    </rPh>
    <phoneticPr fontId="1"/>
  </si>
  <si>
    <t>オーディオ</t>
    <phoneticPr fontId="1"/>
  </si>
  <si>
    <t>ポート</t>
    <phoneticPr fontId="1"/>
  </si>
  <si>
    <t>デバイス</t>
    <phoneticPr fontId="1"/>
  </si>
  <si>
    <t>モード</t>
    <phoneticPr fontId="1"/>
  </si>
  <si>
    <t>--no-audio-device</t>
    <phoneticPr fontId="1"/>
  </si>
  <si>
    <t>サイトへのアクセス</t>
    <phoneticPr fontId="1"/>
  </si>
  <si>
    <t>・ipアドレスを調べる</t>
    <rPh sb="8" eb="9">
      <t>シラ</t>
    </rPh>
    <phoneticPr fontId="1"/>
  </si>
  <si>
    <t>hostname -I</t>
    <phoneticPr fontId="1"/>
  </si>
  <si>
    <t>&amp;</t>
    <phoneticPr fontId="1"/>
  </si>
  <si>
    <t>・momo終了</t>
    <rPh sb="5" eb="7">
      <t>シュウリョウ</t>
    </rPh>
    <phoneticPr fontId="1"/>
  </si>
  <si>
    <t>ps -ef | grep momo</t>
    <phoneticPr fontId="1"/>
  </si>
  <si>
    <t>プロセスIDを調べる</t>
    <rPh sb="7" eb="8">
      <t>シラ</t>
    </rPh>
    <phoneticPr fontId="1"/>
  </si>
  <si>
    <t>プロセスを終了する</t>
    <rPh sb="5" eb="7">
      <t>シュウリョウ</t>
    </rPh>
    <phoneticPr fontId="1"/>
  </si>
  <si>
    <t>kill [プロセスID]</t>
    <phoneticPr fontId="1"/>
  </si>
  <si>
    <t>接続</t>
    <rPh sb="0" eb="2">
      <t>セツゾク</t>
    </rPh>
    <phoneticPr fontId="1"/>
  </si>
  <si>
    <t>IPアドレス:ポート番号</t>
    <rPh sb="10" eb="12">
      <t>バンゴウ</t>
    </rPh>
    <phoneticPr fontId="1"/>
  </si>
  <si>
    <t>カメラ一覧取得</t>
    <rPh sb="3" eb="5">
      <t>イチラン</t>
    </rPh>
    <rPh sb="5" eb="7">
      <t>シュトク</t>
    </rPh>
    <phoneticPr fontId="1"/>
  </si>
  <si>
    <t>起動</t>
    <rPh sb="0" eb="2">
      <t>キドウ</t>
    </rPh>
    <phoneticPr fontId="1"/>
  </si>
  <si>
    <t xml:space="preserve">        /dev/video0</t>
    <phoneticPr fontId="1"/>
  </si>
  <si>
    <t>/dev/video1</t>
    <phoneticPr fontId="1"/>
  </si>
  <si>
    <t>詳細</t>
    <rPh sb="0" eb="2">
      <t>ショウサイ</t>
    </rPh>
    <phoneticPr fontId="1"/>
  </si>
  <si>
    <t>/dev/video4</t>
    <phoneticPr fontId="1"/>
  </si>
  <si>
    <t>切断</t>
    <rPh sb="0" eb="2">
      <t>セツダン</t>
    </rPh>
    <phoneticPr fontId="1"/>
  </si>
  <si>
    <t>▼</t>
    <phoneticPr fontId="1"/>
  </si>
  <si>
    <t>終了</t>
    <rPh sb="0" eb="2">
      <t>シュウリョウ</t>
    </rPh>
    <phoneticPr fontId="1"/>
  </si>
  <si>
    <t>デバイス名</t>
    <phoneticPr fontId="1"/>
  </si>
  <si>
    <t>MainServer</t>
    <phoneticPr fontId="1"/>
  </si>
  <si>
    <t>■サイトの設定</t>
    <rPh sb="5" eb="7">
      <t>セッテイ</t>
    </rPh>
    <phoneticPr fontId="1"/>
  </si>
  <si>
    <t>.envファイルに設定を記載</t>
    <rPh sb="9" eb="11">
      <t>セッテイ</t>
    </rPh>
    <rPh sb="12" eb="14">
      <t>キサイ</t>
    </rPh>
    <phoneticPr fontId="1"/>
  </si>
  <si>
    <t>.envファイル内容</t>
    <rPh sb="8" eb="10">
      <t>ナイヨウ</t>
    </rPh>
    <phoneticPr fontId="1"/>
  </si>
  <si>
    <t>auto</t>
    <phoneticPr fontId="1"/>
  </si>
  <si>
    <t>WEBSOCKET_MODE</t>
  </si>
  <si>
    <t>env….envファイルに設定されている内容で設定</t>
    <rPh sb="13" eb="15">
      <t>セッテイ</t>
    </rPh>
    <rPh sb="20" eb="22">
      <t>ナイヨウ</t>
    </rPh>
    <rPh sb="23" eb="25">
      <t>セッテイ</t>
    </rPh>
    <phoneticPr fontId="1"/>
  </si>
  <si>
    <t>env</t>
    <phoneticPr fontId="1"/>
  </si>
  <si>
    <t>#</t>
    <phoneticPr fontId="1"/>
  </si>
  <si>
    <t>127.0.0.1</t>
    <phoneticPr fontId="1"/>
  </si>
  <si>
    <t>WEBSOCKET_HOST</t>
    <phoneticPr fontId="1"/>
  </si>
  <si>
    <t>WEBSOCKET_PORT</t>
  </si>
  <si>
    <t>WEBSOCKET_PROTOCOL</t>
    <phoneticPr fontId="1"/>
  </si>
  <si>
    <t>ws</t>
    <phoneticPr fontId="1"/>
  </si>
  <si>
    <t>定数</t>
    <rPh sb="0" eb="2">
      <t>テイスウ</t>
    </rPh>
    <phoneticPr fontId="1"/>
  </si>
  <si>
    <t>設定値</t>
    <rPh sb="0" eb="2">
      <t>セッテイ</t>
    </rPh>
    <rPh sb="2" eb="3">
      <t>アタイ</t>
    </rPh>
    <phoneticPr fontId="1"/>
  </si>
  <si>
    <t>ソース</t>
    <phoneticPr fontId="1"/>
  </si>
  <si>
    <t>ws_mode</t>
    <phoneticPr fontId="1"/>
  </si>
  <si>
    <t>ws_host</t>
    <phoneticPr fontId="1"/>
  </si>
  <si>
    <t>ws_port</t>
    <phoneticPr fontId="1"/>
  </si>
  <si>
    <t>ws_protcol</t>
    <phoneticPr fontId="1"/>
  </si>
  <si>
    <t>変数名</t>
    <rPh sb="0" eb="3">
      <t>ヘンスウメイ</t>
    </rPh>
    <phoneticPr fontId="1"/>
  </si>
  <si>
    <t>↓使用しない場合は#を設定</t>
    <rPh sb="1" eb="3">
      <t>シヨウ</t>
    </rPh>
    <rPh sb="6" eb="8">
      <t>バアイ</t>
    </rPh>
    <rPh sb="11" eb="13">
      <t>セッテイ</t>
    </rPh>
    <phoneticPr fontId="1"/>
  </si>
  <si>
    <t>↓説明を記載</t>
    <rPh sb="1" eb="3">
      <t>セツメイ</t>
    </rPh>
    <rPh sb="4" eb="6">
      <t>キサイ</t>
    </rPh>
    <phoneticPr fontId="1"/>
  </si>
  <si>
    <t>auto…自動設定（現在のサーバ、プロトコルは自動選択、ポート番号は.envより）</t>
    <rPh sb="5" eb="7">
      <t>ジドウ</t>
    </rPh>
    <rPh sb="7" eb="9">
      <t>セッテイ</t>
    </rPh>
    <rPh sb="10" eb="12">
      <t>ゲンザイ</t>
    </rPh>
    <rPh sb="23" eb="25">
      <t>ジドウ</t>
    </rPh>
    <rPh sb="25" eb="27">
      <t>センタク</t>
    </rPh>
    <rPh sb="31" eb="33">
      <t>バンゴウ</t>
    </rPh>
    <phoneticPr fontId="1"/>
  </si>
  <si>
    <t>WEBSOCKET_MODE</t>
    <phoneticPr fontId="1"/>
  </si>
  <si>
    <t>/dev/video0</t>
    <phoneticPr fontId="1"/>
  </si>
  <si>
    <t>/dev/video8</t>
    <phoneticPr fontId="1"/>
  </si>
  <si>
    <t>解像度</t>
    <rPh sb="0" eb="3">
      <t>カイゾウド</t>
    </rPh>
    <phoneticPr fontId="1"/>
  </si>
  <si>
    <t>QVGA</t>
    <phoneticPr fontId="1"/>
  </si>
  <si>
    <t>/dev/video28</t>
    <phoneticPr fontId="1"/>
  </si>
  <si>
    <t>/dev/video24</t>
    <phoneticPr fontId="1"/>
  </si>
  <si>
    <t>/dev/video30</t>
    <phoneticPr fontId="1"/>
  </si>
  <si>
    <t>PLCへの送信文字列</t>
    <rPh sb="5" eb="7">
      <t>ソウシン</t>
    </rPh>
    <rPh sb="7" eb="10">
      <t>モジレツ</t>
    </rPh>
    <phoneticPr fontId="1"/>
  </si>
  <si>
    <t>CD</t>
    <phoneticPr fontId="1"/>
  </si>
  <si>
    <t>CU</t>
    <phoneticPr fontId="1"/>
  </si>
  <si>
    <t>AU</t>
    <phoneticPr fontId="1"/>
  </si>
  <si>
    <t>AD</t>
    <phoneticPr fontId="1"/>
  </si>
  <si>
    <t>MU</t>
    <phoneticPr fontId="1"/>
  </si>
  <si>
    <t>MD</t>
    <phoneticPr fontId="1"/>
  </si>
  <si>
    <t>MR</t>
    <phoneticPr fontId="1"/>
  </si>
  <si>
    <t>ML</t>
    <phoneticPr fontId="1"/>
  </si>
  <si>
    <t>CL</t>
    <phoneticPr fontId="1"/>
  </si>
  <si>
    <t>CR</t>
    <phoneticPr fontId="1"/>
  </si>
  <si>
    <t>HO</t>
    <phoneticPr fontId="1"/>
  </si>
  <si>
    <t>HC</t>
    <phoneticPr fontId="1"/>
  </si>
  <si>
    <t>open</t>
    <phoneticPr fontId="1"/>
  </si>
  <si>
    <t>close</t>
    <phoneticPr fontId="1"/>
  </si>
  <si>
    <t>EE</t>
    <phoneticPr fontId="1"/>
  </si>
  <si>
    <t>オン</t>
    <phoneticPr fontId="1"/>
  </si>
  <si>
    <t>送り続ける</t>
    <rPh sb="0" eb="1">
      <t>オク</t>
    </rPh>
    <rPh sb="2" eb="3">
      <t>ツヅ</t>
    </rPh>
    <phoneticPr fontId="1"/>
  </si>
  <si>
    <t>動作させる場合</t>
    <rPh sb="0" eb="2">
      <t>ドウサ</t>
    </rPh>
    <rPh sb="5" eb="7">
      <t>バアイ</t>
    </rPh>
    <phoneticPr fontId="1"/>
  </si>
  <si>
    <t>機構的になし</t>
    <rPh sb="0" eb="3">
      <t>キコウテキ</t>
    </rPh>
    <phoneticPr fontId="1"/>
  </si>
  <si>
    <t>OFFの時は、ずっとクラッチダウンを送る</t>
    <rPh sb="4" eb="5">
      <t>トキ</t>
    </rPh>
    <rPh sb="18" eb="19">
      <t>オク</t>
    </rPh>
    <phoneticPr fontId="1"/>
  </si>
  <si>
    <t>マイクロ波センサー</t>
    <rPh sb="4" eb="5">
      <t>ハ</t>
    </rPh>
    <phoneticPr fontId="1"/>
  </si>
  <si>
    <t>JK-YM-106</t>
    <phoneticPr fontId="1"/>
  </si>
  <si>
    <r>
      <t xml:space="preserve">CDM324 </t>
    </r>
    <r>
      <rPr>
        <sz val="12"/>
        <color rgb="FF0F1111"/>
        <rFont val="Malgun Gothic"/>
        <family val="2"/>
        <charset val="129"/>
      </rPr>
      <t>マイクロ波</t>
    </r>
    <phoneticPr fontId="1"/>
  </si>
  <si>
    <t>型</t>
    <rPh sb="0" eb="1">
      <t>カタ</t>
    </rPh>
    <phoneticPr fontId="1"/>
  </si>
  <si>
    <t>ID</t>
    <phoneticPr fontId="1"/>
  </si>
  <si>
    <t>命令</t>
    <rPh sb="0" eb="2">
      <t>メイレイ</t>
    </rPh>
    <phoneticPr fontId="1"/>
  </si>
  <si>
    <t>数</t>
    <rPh sb="0" eb="1">
      <t>カズ</t>
    </rPh>
    <phoneticPr fontId="1"/>
  </si>
  <si>
    <t>論理フィールド名</t>
    <rPh sb="0" eb="2">
      <t>ロンリ</t>
    </rPh>
    <rPh sb="7" eb="8">
      <t>メイ</t>
    </rPh>
    <phoneticPr fontId="1"/>
  </si>
  <si>
    <t>物理名フィールド名</t>
    <rPh sb="0" eb="3">
      <t>ブツリメイ</t>
    </rPh>
    <rPh sb="8" eb="9">
      <t>メイ</t>
    </rPh>
    <phoneticPr fontId="1"/>
  </si>
  <si>
    <t>種類</t>
    <rPh sb="0" eb="2">
      <t>シュルイ</t>
    </rPh>
    <phoneticPr fontId="1"/>
  </si>
  <si>
    <t>0:緊急、1:除雪機の操作、2:音再生</t>
    <rPh sb="7" eb="10">
      <t>ジョセツキ</t>
    </rPh>
    <rPh sb="11" eb="13">
      <t>ソウサ</t>
    </rPh>
    <rPh sb="16" eb="17">
      <t>オト</t>
    </rPh>
    <rPh sb="17" eb="19">
      <t>サイセイ</t>
    </rPh>
    <phoneticPr fontId="1"/>
  </si>
  <si>
    <t>コントローラ系からの命令をそのまま保存</t>
    <rPh sb="6" eb="7">
      <t>ケイ</t>
    </rPh>
    <rPh sb="10" eb="12">
      <t>メイレイ</t>
    </rPh>
    <rPh sb="17" eb="19">
      <t>ホゾン</t>
    </rPh>
    <phoneticPr fontId="1"/>
  </si>
  <si>
    <t>実行フラグ</t>
    <rPh sb="0" eb="2">
      <t>ジッコウ</t>
    </rPh>
    <phoneticPr fontId="1"/>
  </si>
  <si>
    <t>実行日付</t>
    <rPh sb="0" eb="2">
      <t>ジッコウ</t>
    </rPh>
    <rPh sb="2" eb="4">
      <t>ヒヅケ</t>
    </rPh>
    <phoneticPr fontId="1"/>
  </si>
  <si>
    <t>Type</t>
    <phoneticPr fontId="1"/>
  </si>
  <si>
    <t>Command</t>
    <phoneticPr fontId="1"/>
  </si>
  <si>
    <t>Quantity</t>
    <phoneticPr fontId="1"/>
  </si>
  <si>
    <t>ExecFlag</t>
    <phoneticPr fontId="1"/>
  </si>
  <si>
    <t>ExecDate</t>
    <phoneticPr fontId="1"/>
  </si>
  <si>
    <t>論理DB名</t>
    <rPh sb="0" eb="2">
      <t>ロンリ</t>
    </rPh>
    <rPh sb="4" eb="5">
      <t>メイ</t>
    </rPh>
    <phoneticPr fontId="1"/>
  </si>
  <si>
    <t>物理DB名</t>
    <rPh sb="0" eb="2">
      <t>ブツリ</t>
    </rPh>
    <rPh sb="4" eb="5">
      <t>メイ</t>
    </rPh>
    <phoneticPr fontId="1"/>
  </si>
  <si>
    <t>TBL_COMMAND</t>
    <phoneticPr fontId="1"/>
  </si>
  <si>
    <t>論理テーブル名</t>
    <rPh sb="0" eb="2">
      <t>ロンリ</t>
    </rPh>
    <rPh sb="6" eb="7">
      <t>メイ</t>
    </rPh>
    <phoneticPr fontId="1"/>
  </si>
  <si>
    <t>物理テーブル名</t>
    <rPh sb="0" eb="2">
      <t>ブツリ</t>
    </rPh>
    <rPh sb="6" eb="7">
      <t>メイ</t>
    </rPh>
    <phoneticPr fontId="1"/>
  </si>
  <si>
    <t>操作情報テーブル</t>
    <rPh sb="0" eb="2">
      <t>ソウサ</t>
    </rPh>
    <rPh sb="2" eb="4">
      <t>ジョウホウ</t>
    </rPh>
    <phoneticPr fontId="1"/>
  </si>
  <si>
    <t>Jyosetu</t>
    <phoneticPr fontId="1"/>
  </si>
  <si>
    <t>除雪DB</t>
    <rPh sb="0" eb="2">
      <t>ジョセツ</t>
    </rPh>
    <phoneticPr fontId="1"/>
  </si>
  <si>
    <t>ConJyosetu</t>
    <phoneticPr fontId="1"/>
  </si>
  <si>
    <t>コネクションの変数名</t>
    <rPh sb="7" eb="10">
      <t>ヘンスウメイ</t>
    </rPh>
    <phoneticPr fontId="1"/>
  </si>
  <si>
    <t>カーソルの変数名</t>
    <rPh sb="5" eb="8">
      <t>ヘンスウメイ</t>
    </rPh>
    <phoneticPr fontId="1"/>
  </si>
  <si>
    <t>CurJyosetu</t>
    <phoneticPr fontId="1"/>
  </si>
  <si>
    <t>ENV定義</t>
    <rPh sb="3" eb="5">
      <t>テイギ</t>
    </rPh>
    <phoneticPr fontId="1"/>
  </si>
  <si>
    <t>DB_JYOSETU</t>
    <phoneticPr fontId="1"/>
  </si>
  <si>
    <t>DB_TBL_COMMAND</t>
    <phoneticPr fontId="1"/>
  </si>
  <si>
    <t>DB名の変数名</t>
    <rPh sb="2" eb="3">
      <t>メイ</t>
    </rPh>
    <rPh sb="4" eb="7">
      <t>ヘンスウメイ</t>
    </rPh>
    <phoneticPr fontId="1"/>
  </si>
  <si>
    <t>テーブル名の変数名</t>
    <rPh sb="4" eb="5">
      <t>メイ</t>
    </rPh>
    <rPh sb="6" eb="9">
      <t>ヘンスウメイ</t>
    </rPh>
    <phoneticPr fontId="1"/>
  </si>
  <si>
    <t>キー</t>
    <phoneticPr fontId="1"/>
  </si>
  <si>
    <t>TEXT</t>
    <phoneticPr fontId="1"/>
  </si>
  <si>
    <t>INTEGER</t>
    <phoneticPr fontId="1"/>
  </si>
  <si>
    <t>命令を実行したフラグ 0:未実行／1:実行済み</t>
    <rPh sb="0" eb="2">
      <t>メイレイ</t>
    </rPh>
    <rPh sb="3" eb="5">
      <t>ジッコウ</t>
    </rPh>
    <rPh sb="13" eb="16">
      <t>ミジッコウ</t>
    </rPh>
    <rPh sb="19" eb="22">
      <t>ジッコウズ</t>
    </rPh>
    <phoneticPr fontId="1"/>
  </si>
  <si>
    <t>命令を実行した日付：YYYY/MM/DD HH:mm:ss</t>
    <rPh sb="0" eb="2">
      <t>メイレイ</t>
    </rPh>
    <rPh sb="3" eb="5">
      <t>ジッコウ</t>
    </rPh>
    <rPh sb="7" eb="9">
      <t>ヒヅケ</t>
    </rPh>
    <phoneticPr fontId="1"/>
  </si>
  <si>
    <t>.ENVファイル内容</t>
    <rPh sb="8" eb="10">
      <t>ナイヨウ</t>
    </rPh>
    <phoneticPr fontId="1"/>
  </si>
  <si>
    <t>PRIMARY KEY AUTOINCREMENT</t>
  </si>
  <si>
    <t>RecTime</t>
    <phoneticPr fontId="1"/>
  </si>
  <si>
    <t>コマンドを送信した日時</t>
    <rPh sb="5" eb="7">
      <t>ソウシン</t>
    </rPh>
    <rPh sb="9" eb="11">
      <t>ニチジ</t>
    </rPh>
    <phoneticPr fontId="1"/>
  </si>
  <si>
    <t>コマンドを保存した日時</t>
    <rPh sb="5" eb="7">
      <t>ホゾン</t>
    </rPh>
    <rPh sb="9" eb="11">
      <t>ニチジ</t>
    </rPh>
    <phoneticPr fontId="1"/>
  </si>
  <si>
    <t>SendTime</t>
    <phoneticPr fontId="1"/>
  </si>
  <si>
    <t>クライアントからコマンドを送信した日時：YYYY/MM/DD HH:mm:ss</t>
    <rPh sb="13" eb="15">
      <t>ソウシン</t>
    </rPh>
    <rPh sb="17" eb="19">
      <t>ニチジ</t>
    </rPh>
    <phoneticPr fontId="1"/>
  </si>
  <si>
    <t>コマンドを保存した日時：YYYY/MM/DD HH:mm:ss</t>
    <rPh sb="5" eb="7">
      <t>ホゾン</t>
    </rPh>
    <rPh sb="9" eb="11">
      <t>ニチジ</t>
    </rPh>
    <phoneticPr fontId="1"/>
  </si>
  <si>
    <t>ラズパイで</t>
    <phoneticPr fontId="1"/>
  </si>
  <si>
    <t>pinout</t>
    <phoneticPr fontId="1"/>
  </si>
  <si>
    <t>というコマンドを実行すると、以下のように表示される</t>
    <rPh sb="8" eb="10">
      <t>ジッコウ</t>
    </rPh>
    <rPh sb="14" eb="16">
      <t>イカ</t>
    </rPh>
    <rPh sb="20" eb="22">
      <t>ヒョウジ</t>
    </rPh>
    <phoneticPr fontId="1"/>
  </si>
  <si>
    <t>clutch_up</t>
  </si>
  <si>
    <t>clutch_dw</t>
  </si>
  <si>
    <t>accel_up</t>
  </si>
  <si>
    <t>accel_dw</t>
  </si>
  <si>
    <t>move_fw</t>
    <phoneticPr fontId="1"/>
  </si>
  <si>
    <t>move_bk</t>
  </si>
  <si>
    <t>chute_L_lup</t>
  </si>
  <si>
    <t>chute_L_up</t>
  </si>
  <si>
    <t>chute_L_rup</t>
  </si>
  <si>
    <t>chute_L_right</t>
  </si>
  <si>
    <t>chute_L_rdw</t>
  </si>
  <si>
    <t>chute_L_dw</t>
    <phoneticPr fontId="1"/>
  </si>
  <si>
    <t>chute_L_ldw</t>
    <phoneticPr fontId="1"/>
  </si>
  <si>
    <t>chute_L_left</t>
    <phoneticPr fontId="1"/>
  </si>
  <si>
    <t>chute_R_lup</t>
    <phoneticPr fontId="1"/>
  </si>
  <si>
    <t>chute_R_up</t>
    <phoneticPr fontId="1"/>
  </si>
  <si>
    <t>chute_R_rup</t>
    <phoneticPr fontId="1"/>
  </si>
  <si>
    <t>chute_R_right</t>
    <phoneticPr fontId="1"/>
  </si>
  <si>
    <t>chute_R_rdw</t>
    <phoneticPr fontId="1"/>
  </si>
  <si>
    <t>chute_R_dw</t>
  </si>
  <si>
    <t>chute_R_ldw</t>
  </si>
  <si>
    <t>chute_R_left</t>
  </si>
  <si>
    <t>btn_sankaku</t>
  </si>
  <si>
    <t>btn_sikaku</t>
  </si>
  <si>
    <t>btn_on</t>
  </si>
  <si>
    <t>btn_off</t>
  </si>
  <si>
    <t>btn_em</t>
  </si>
  <si>
    <t>elif pCmd.Command == "@1":</t>
    <phoneticPr fontId="1"/>
  </si>
  <si>
    <t>c_up</t>
    <phoneticPr fontId="1"/>
  </si>
  <si>
    <t>c_dw</t>
    <phoneticPr fontId="1"/>
  </si>
  <si>
    <t>a_up</t>
    <phoneticPr fontId="1"/>
  </si>
  <si>
    <t>a_dw</t>
    <phoneticPr fontId="1"/>
  </si>
  <si>
    <t>m_fw</t>
    <phoneticPr fontId="1"/>
  </si>
  <si>
    <t>m_bk</t>
    <phoneticPr fontId="1"/>
  </si>
  <si>
    <t>m_r</t>
    <phoneticPr fontId="1"/>
  </si>
  <si>
    <t>m_l</t>
    <phoneticPr fontId="1"/>
  </si>
  <si>
    <t>c_L_lup</t>
    <phoneticPr fontId="1"/>
  </si>
  <si>
    <t>c_L_up</t>
    <phoneticPr fontId="1"/>
  </si>
  <si>
    <t>c_L_rup</t>
    <phoneticPr fontId="1"/>
  </si>
  <si>
    <t>c_L_rdw</t>
    <phoneticPr fontId="1"/>
  </si>
  <si>
    <t>c_L_right</t>
    <phoneticPr fontId="1"/>
  </si>
  <si>
    <t>c_L_dw</t>
    <phoneticPr fontId="1"/>
  </si>
  <si>
    <t>c_L_ldw</t>
    <phoneticPr fontId="1"/>
  </si>
  <si>
    <t>c_L_left</t>
    <phoneticPr fontId="1"/>
  </si>
  <si>
    <t>c_R_lup</t>
    <phoneticPr fontId="1"/>
  </si>
  <si>
    <t>c_R_up</t>
    <phoneticPr fontId="1"/>
  </si>
  <si>
    <t>c_R_rup</t>
    <phoneticPr fontId="1"/>
  </si>
  <si>
    <t>c_R_right</t>
    <phoneticPr fontId="1"/>
  </si>
  <si>
    <t>c_R_rdw</t>
    <phoneticPr fontId="1"/>
  </si>
  <si>
    <t>c_R_dw</t>
    <phoneticPr fontId="1"/>
  </si>
  <si>
    <t>c_R_ldw</t>
    <phoneticPr fontId="1"/>
  </si>
  <si>
    <t>c_R_left</t>
    <phoneticPr fontId="1"/>
  </si>
  <si>
    <t>btn_sankaku</t>
    <phoneticPr fontId="1"/>
  </si>
  <si>
    <t>off</t>
    <phoneticPr fontId="1"/>
  </si>
  <si>
    <t>em</t>
    <phoneticPr fontId="1"/>
  </si>
  <si>
    <t>on</t>
    <phoneticPr fontId="1"/>
  </si>
  <si>
    <t xml:space="preserve">    self.SendDevice("@1")</t>
    <phoneticPr fontId="1"/>
  </si>
  <si>
    <t>クラッチ アップ</t>
  </si>
  <si>
    <t>クラッチ ダウン</t>
  </si>
  <si>
    <t>アクセル アップ</t>
  </si>
  <si>
    <t>アクセル ダウン</t>
  </si>
  <si>
    <t>移動 前進</t>
  </si>
  <si>
    <t>移動 後進</t>
  </si>
  <si>
    <t>移動 右</t>
  </si>
  <si>
    <t>移動 左</t>
  </si>
  <si>
    <t>未設定ボタン△</t>
  </si>
  <si>
    <t>未設定ボタン□</t>
  </si>
  <si>
    <t>歯の回転のON</t>
  </si>
  <si>
    <t>歯の回転のOFF</t>
  </si>
  <si>
    <t>緊急停止</t>
  </si>
  <si>
    <t xml:space="preserve">    #@1</t>
    <phoneticPr fontId="1"/>
  </si>
  <si>
    <t>画面からのコマンド</t>
    <rPh sb="0" eb="2">
      <t>ガメン</t>
    </rPh>
    <phoneticPr fontId="1"/>
  </si>
  <si>
    <t>名称</t>
    <rPh sb="0" eb="2">
      <t>メイショウ</t>
    </rPh>
    <phoneticPr fontId="1"/>
  </si>
  <si>
    <t>送信コマンド</t>
    <rPh sb="0" eb="2">
      <t>ソウシン</t>
    </rPh>
    <phoneticPr fontId="1"/>
  </si>
  <si>
    <t>画面からのコマンドをRS232Cで送信する文字列に変換する</t>
    <rPh sb="0" eb="2">
      <t>ガメン</t>
    </rPh>
    <rPh sb="17" eb="19">
      <t>ソウシン</t>
    </rPh>
    <rPh sb="21" eb="24">
      <t>モジレツ</t>
    </rPh>
    <rPh sb="25" eb="27">
      <t>ヘンカン</t>
    </rPh>
    <phoneticPr fontId="1"/>
  </si>
  <si>
    <t>雪射出口 スティック右 左上向き</t>
    <phoneticPr fontId="1"/>
  </si>
  <si>
    <t>雪射出口 スティック右 上向き</t>
    <phoneticPr fontId="1"/>
  </si>
  <si>
    <t>雪射出口 スティック右 右上向き</t>
    <phoneticPr fontId="1"/>
  </si>
  <si>
    <t>雪射出口 スティック右 右向き</t>
    <phoneticPr fontId="1"/>
  </si>
  <si>
    <t>雪射出口 スティック右 右下向き</t>
    <phoneticPr fontId="1"/>
  </si>
  <si>
    <t>雪射出口 スティック右 下向き</t>
    <phoneticPr fontId="1"/>
  </si>
  <si>
    <t>雪射出口 スティック右 左下向き</t>
    <phoneticPr fontId="1"/>
  </si>
  <si>
    <t>雪射出口 スティック右 左向き</t>
    <phoneticPr fontId="1"/>
  </si>
  <si>
    <t>雪射出口 スティック左 左上向き</t>
    <rPh sb="10" eb="11">
      <t>ヒダリ</t>
    </rPh>
    <phoneticPr fontId="1"/>
  </si>
  <si>
    <t>雪射出口 スティック左 上向き</t>
    <phoneticPr fontId="1"/>
  </si>
  <si>
    <t>雪射出口 スティック左 右上向き</t>
    <phoneticPr fontId="1"/>
  </si>
  <si>
    <t>雪射出口 スティック左 右向き</t>
    <phoneticPr fontId="1"/>
  </si>
  <si>
    <t>雪射出口 スティック左 右下向き</t>
    <phoneticPr fontId="1"/>
  </si>
  <si>
    <t>雪射出口 スティック左 下向き</t>
    <phoneticPr fontId="1"/>
  </si>
  <si>
    <t>雪射出口 スティック左 左下向き</t>
    <phoneticPr fontId="1"/>
  </si>
  <si>
    <t>雪射出口 スティック左 左向き</t>
    <phoneticPr fontId="1"/>
  </si>
  <si>
    <t>|@1|@2|</t>
    <phoneticPr fontId="1"/>
  </si>
  <si>
    <t>|------|------|</t>
    <phoneticPr fontId="1"/>
  </si>
  <si>
    <t>@1</t>
    <phoneticPr fontId="1"/>
  </si>
  <si>
    <t>@2</t>
    <phoneticPr fontId="1"/>
  </si>
  <si>
    <t>|||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</si>
</sst>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20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theme="1"/>
      <name val="Segoe UI Symbol"/>
      <family val="2"/>
    </font>
    <font>
      <sz val="11"/>
      <color theme="1"/>
      <name val="ＭＳ Ｐゴシック"/>
      <family val="2"/>
      <charset val="128"/>
    </font>
    <font>
      <b/>
      <sz val="16"/>
      <color theme="1"/>
      <name val="Yu Gothic"/>
      <family val="3"/>
      <charset val="128"/>
      <scheme val="minor"/>
    </font>
    <font>
      <b/>
      <sz val="12"/>
      <color theme="1"/>
      <name val="Yu Gothic"/>
      <family val="3"/>
      <charset val="128"/>
      <scheme val="minor"/>
    </font>
    <font>
      <b/>
      <sz val="11"/>
      <color theme="1"/>
      <name val="Yu Gothic"/>
      <family val="3"/>
      <charset val="128"/>
      <scheme val="minor"/>
    </font>
    <font>
      <b/>
      <sz val="14"/>
      <color theme="1"/>
      <name val="Yu Gothic"/>
      <family val="3"/>
      <charset val="128"/>
      <scheme val="minor"/>
    </font>
    <font>
      <u/>
      <sz val="11"/>
      <color theme="10"/>
      <name val="Yu Gothic"/>
      <family val="2"/>
      <scheme val="minor"/>
    </font>
    <font>
      <sz val="11"/>
      <color theme="1"/>
      <name val="Microsoft JhengHei"/>
      <family val="2"/>
      <charset val="128"/>
    </font>
    <font>
      <sz val="11"/>
      <color rgb="FF000000"/>
      <name val="Calibri"/>
      <family val="2"/>
    </font>
    <font>
      <sz val="11"/>
      <color theme="0"/>
      <name val="Yu Gothic"/>
      <family val="2"/>
      <scheme val="minor"/>
    </font>
    <font>
      <sz val="10"/>
      <color theme="0"/>
      <name val="Arial Unicode MS"/>
      <family val="2"/>
    </font>
    <font>
      <sz val="9"/>
      <color theme="1"/>
      <name val="Yu Gothic"/>
      <family val="3"/>
      <charset val="128"/>
      <scheme val="minor"/>
    </font>
    <font>
      <sz val="8"/>
      <color theme="1"/>
      <name val="Yu Gothic"/>
      <family val="3"/>
      <charset val="128"/>
      <scheme val="minor"/>
    </font>
    <font>
      <sz val="11"/>
      <color theme="0" tint="-4.9989318521683403E-2"/>
      <name val="Yu Gothic"/>
      <family val="2"/>
      <scheme val="minor"/>
    </font>
    <font>
      <sz val="11"/>
      <color theme="0" tint="-4.9989318521683403E-2"/>
      <name val="Yu Gothic"/>
      <family val="3"/>
      <charset val="128"/>
      <scheme val="minor"/>
    </font>
    <font>
      <sz val="11"/>
      <color theme="1"/>
      <name val="Yu Gothic"/>
      <family val="3"/>
      <charset val="128"/>
      <scheme val="minor"/>
    </font>
    <font>
      <sz val="12"/>
      <color rgb="FF0F1111"/>
      <name val="Arial"/>
      <family val="2"/>
    </font>
    <font>
      <sz val="12"/>
      <color rgb="FF0F1111"/>
      <name val="Malgun Gothic"/>
      <family val="2"/>
      <charset val="129"/>
    </font>
  </fonts>
  <fills count="1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tted">
        <color auto="1"/>
      </left>
      <right/>
      <top style="dotted">
        <color auto="1"/>
      </top>
      <bottom/>
      <diagonal/>
    </border>
    <border>
      <left/>
      <right/>
      <top style="dotted">
        <color auto="1"/>
      </top>
      <bottom/>
      <diagonal/>
    </border>
    <border>
      <left/>
      <right style="dotted">
        <color auto="1"/>
      </right>
      <top style="dotted">
        <color auto="1"/>
      </top>
      <bottom/>
      <diagonal/>
    </border>
    <border>
      <left style="dotted">
        <color auto="1"/>
      </left>
      <right/>
      <top/>
      <bottom/>
      <diagonal/>
    </border>
    <border>
      <left/>
      <right style="dotted">
        <color auto="1"/>
      </right>
      <top/>
      <bottom/>
      <diagonal/>
    </border>
    <border>
      <left style="dotted">
        <color auto="1"/>
      </left>
      <right/>
      <top/>
      <bottom style="dotted">
        <color auto="1"/>
      </bottom>
      <diagonal/>
    </border>
    <border>
      <left/>
      <right/>
      <top/>
      <bottom style="dotted">
        <color auto="1"/>
      </bottom>
      <diagonal/>
    </border>
    <border>
      <left/>
      <right style="dotted">
        <color auto="1"/>
      </right>
      <top/>
      <bottom style="dotted">
        <color auto="1"/>
      </bottom>
      <diagonal/>
    </border>
    <border>
      <left style="thin">
        <color indexed="64"/>
      </left>
      <right style="dotted">
        <color auto="1"/>
      </right>
      <top/>
      <bottom/>
      <diagonal/>
    </border>
    <border>
      <left style="medium">
        <color theme="8"/>
      </left>
      <right/>
      <top style="medium">
        <color theme="8"/>
      </top>
      <bottom style="medium">
        <color theme="8"/>
      </bottom>
      <diagonal/>
    </border>
    <border>
      <left/>
      <right/>
      <top style="medium">
        <color theme="8"/>
      </top>
      <bottom style="medium">
        <color theme="8"/>
      </bottom>
      <diagonal/>
    </border>
    <border>
      <left/>
      <right style="medium">
        <color theme="8"/>
      </right>
      <top style="medium">
        <color theme="8"/>
      </top>
      <bottom style="medium">
        <color theme="8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37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3" fillId="0" borderId="0" xfId="0" applyFont="1" applyAlignment="1">
      <alignment horizontal="center" vertical="center" shrinkToFit="1"/>
    </xf>
    <xf numFmtId="0" fontId="0" fillId="0" borderId="0" xfId="0" applyAlignment="1">
      <alignment horizontal="center" vertical="center" shrinkToFit="1"/>
    </xf>
    <xf numFmtId="0" fontId="3" fillId="0" borderId="12" xfId="0" applyFont="1" applyBorder="1" applyAlignment="1">
      <alignment horizontal="center" vertical="center" shrinkToFit="1"/>
    </xf>
    <xf numFmtId="0" fontId="0" fillId="0" borderId="12" xfId="0" applyBorder="1" applyAlignment="1">
      <alignment horizontal="center" vertical="center" shrinkToFit="1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shrinkToFit="1"/>
    </xf>
    <xf numFmtId="0" fontId="0" fillId="2" borderId="1" xfId="0" applyFill="1" applyBorder="1" applyAlignment="1">
      <alignment horizontal="center" vertical="center" shrinkToFit="1"/>
    </xf>
    <xf numFmtId="0" fontId="3" fillId="2" borderId="1" xfId="0" applyFont="1" applyFill="1" applyBorder="1" applyAlignment="1">
      <alignment horizontal="center" vertical="center" shrinkToFit="1"/>
    </xf>
    <xf numFmtId="0" fontId="0" fillId="2" borderId="13" xfId="0" applyFill="1" applyBorder="1" applyAlignment="1">
      <alignment horizontal="center" vertical="center" shrinkToFit="1"/>
    </xf>
    <xf numFmtId="0" fontId="3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 shrinkToFit="1"/>
    </xf>
    <xf numFmtId="0" fontId="0" fillId="3" borderId="1" xfId="0" applyFill="1" applyBorder="1" applyAlignment="1">
      <alignment horizontal="center" vertical="center" shrinkToFit="1"/>
    </xf>
    <xf numFmtId="0" fontId="0" fillId="3" borderId="13" xfId="0" applyFill="1" applyBorder="1" applyAlignment="1">
      <alignment horizontal="center" vertical="center" shrinkToFit="1"/>
    </xf>
    <xf numFmtId="0" fontId="3" fillId="3" borderId="1" xfId="0" applyFont="1" applyFill="1" applyBorder="1" applyAlignment="1">
      <alignment horizontal="center" vertical="center" shrinkToFit="1"/>
    </xf>
    <xf numFmtId="0" fontId="0" fillId="3" borderId="1" xfId="0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 shrinkToFit="1"/>
    </xf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 applyAlignment="1">
      <alignment horizontal="center"/>
    </xf>
    <xf numFmtId="0" fontId="0" fillId="0" borderId="20" xfId="0" applyBorder="1" applyAlignment="1">
      <alignment horizontal="center" vertical="center"/>
    </xf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4" fillId="0" borderId="0" xfId="0" applyFont="1"/>
    <xf numFmtId="0" fontId="0" fillId="4" borderId="0" xfId="0" applyFill="1" applyAlignment="1">
      <alignment horizontal="right"/>
    </xf>
    <xf numFmtId="0" fontId="5" fillId="4" borderId="0" xfId="0" applyFont="1" applyFill="1"/>
    <xf numFmtId="0" fontId="0" fillId="4" borderId="0" xfId="0" applyFill="1"/>
    <xf numFmtId="0" fontId="6" fillId="0" borderId="0" xfId="0" applyFont="1" applyAlignment="1">
      <alignment horizontal="right"/>
    </xf>
    <xf numFmtId="0" fontId="6" fillId="0" borderId="0" xfId="0" applyFont="1"/>
    <xf numFmtId="0" fontId="0" fillId="0" borderId="0" xfId="0" applyAlignment="1">
      <alignment horizontal="right"/>
    </xf>
    <xf numFmtId="0" fontId="6" fillId="0" borderId="0" xfId="0" applyFont="1" applyAlignment="1">
      <alignment horizontal="left"/>
    </xf>
    <xf numFmtId="0" fontId="0" fillId="0" borderId="5" xfId="0" applyBorder="1" applyAlignment="1">
      <alignment horizontal="left" indent="1"/>
    </xf>
    <xf numFmtId="0" fontId="0" fillId="0" borderId="0" xfId="0" applyAlignment="1">
      <alignment horizontal="left" indent="1"/>
    </xf>
    <xf numFmtId="0" fontId="0" fillId="0" borderId="0" xfId="0" applyAlignment="1">
      <alignment horizontal="left"/>
    </xf>
    <xf numFmtId="0" fontId="5" fillId="0" borderId="0" xfId="0" applyFont="1"/>
    <xf numFmtId="0" fontId="0" fillId="0" borderId="1" xfId="0" applyBorder="1"/>
    <xf numFmtId="0" fontId="0" fillId="0" borderId="0" xfId="0" applyAlignment="1">
      <alignment horizontal="center"/>
    </xf>
    <xf numFmtId="0" fontId="7" fillId="0" borderId="0" xfId="0" applyFont="1"/>
    <xf numFmtId="0" fontId="0" fillId="0" borderId="12" xfId="0" applyBorder="1" applyAlignment="1">
      <alignment horizontal="center"/>
    </xf>
    <xf numFmtId="0" fontId="8" fillId="0" borderId="0" xfId="1"/>
    <xf numFmtId="0" fontId="9" fillId="0" borderId="0" xfId="0" applyFont="1" applyAlignment="1">
      <alignment horizontal="right"/>
    </xf>
    <xf numFmtId="0" fontId="10" fillId="0" borderId="0" xfId="0" applyFont="1"/>
    <xf numFmtId="176" fontId="0" fillId="0" borderId="12" xfId="0" applyNumberFormat="1" applyBorder="1" applyAlignment="1">
      <alignment horizontal="center" shrinkToFit="1"/>
    </xf>
    <xf numFmtId="176" fontId="0" fillId="0" borderId="12" xfId="0" quotePrefix="1" applyNumberFormat="1" applyBorder="1" applyAlignment="1">
      <alignment horizontal="center" shrinkToFit="1"/>
    </xf>
    <xf numFmtId="0" fontId="0" fillId="0" borderId="11" xfId="0" applyBorder="1" applyAlignment="1">
      <alignment horizontal="center"/>
    </xf>
    <xf numFmtId="0" fontId="0" fillId="0" borderId="10" xfId="0" applyBorder="1" applyAlignment="1">
      <alignment horizontal="center"/>
    </xf>
    <xf numFmtId="0" fontId="6" fillId="4" borderId="0" xfId="0" applyFont="1" applyFill="1"/>
    <xf numFmtId="0" fontId="0" fillId="0" borderId="11" xfId="0" applyBorder="1" applyAlignment="1">
      <alignment horizontal="left"/>
    </xf>
    <xf numFmtId="0" fontId="0" fillId="0" borderId="11" xfId="0" applyBorder="1"/>
    <xf numFmtId="0" fontId="0" fillId="0" borderId="12" xfId="0" applyBorder="1"/>
    <xf numFmtId="0" fontId="14" fillId="2" borderId="1" xfId="0" applyFont="1" applyFill="1" applyBorder="1" applyAlignment="1">
      <alignment horizontal="center" vertical="center"/>
    </xf>
    <xf numFmtId="0" fontId="0" fillId="8" borderId="0" xfId="0" applyFill="1"/>
    <xf numFmtId="0" fontId="0" fillId="6" borderId="0" xfId="0" applyFill="1"/>
    <xf numFmtId="0" fontId="0" fillId="6" borderId="1" xfId="0" applyFill="1" applyBorder="1"/>
    <xf numFmtId="0" fontId="0" fillId="8" borderId="1" xfId="0" applyFill="1" applyBorder="1"/>
    <xf numFmtId="0" fontId="0" fillId="9" borderId="1" xfId="0" applyFill="1" applyBorder="1" applyAlignment="1">
      <alignment horizontal="center"/>
    </xf>
    <xf numFmtId="0" fontId="15" fillId="7" borderId="23" xfId="0" applyFont="1" applyFill="1" applyBorder="1"/>
    <xf numFmtId="0" fontId="15" fillId="7" borderId="24" xfId="0" applyFont="1" applyFill="1" applyBorder="1"/>
    <xf numFmtId="0" fontId="15" fillId="7" borderId="25" xfId="0" applyFont="1" applyFill="1" applyBorder="1"/>
    <xf numFmtId="0" fontId="12" fillId="7" borderId="0" xfId="0" applyFont="1" applyFill="1" applyAlignment="1">
      <alignment vertical="center"/>
    </xf>
    <xf numFmtId="0" fontId="15" fillId="7" borderId="11" xfId="0" applyFont="1" applyFill="1" applyBorder="1"/>
    <xf numFmtId="0" fontId="16" fillId="7" borderId="12" xfId="0" applyFont="1" applyFill="1" applyBorder="1"/>
    <xf numFmtId="0" fontId="16" fillId="7" borderId="10" xfId="0" applyFont="1" applyFill="1" applyBorder="1"/>
    <xf numFmtId="0" fontId="17" fillId="0" borderId="0" xfId="0" applyFont="1" applyAlignment="1">
      <alignment horizontal="left"/>
    </xf>
    <xf numFmtId="0" fontId="0" fillId="2" borderId="1" xfId="0" applyFill="1" applyBorder="1"/>
    <xf numFmtId="0" fontId="0" fillId="2" borderId="0" xfId="0" applyFill="1"/>
    <xf numFmtId="0" fontId="18" fillId="0" borderId="0" xfId="0" applyFont="1" applyAlignment="1">
      <alignment vertical="center" wrapText="1"/>
    </xf>
    <xf numFmtId="0" fontId="0" fillId="10" borderId="1" xfId="0" applyFill="1" applyBorder="1" applyAlignment="1">
      <alignment horizontal="center"/>
    </xf>
    <xf numFmtId="0" fontId="0" fillId="10" borderId="1" xfId="0" applyFill="1" applyBorder="1"/>
    <xf numFmtId="0" fontId="0" fillId="0" borderId="0" xfId="0" quotePrefix="1" applyAlignment="1">
      <alignment horizontal="left"/>
    </xf>
    <xf numFmtId="0" fontId="0" fillId="0" borderId="0" xfId="0" quotePrefix="1"/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9" borderId="11" xfId="0" applyFill="1" applyBorder="1" applyAlignment="1">
      <alignment horizontal="left"/>
    </xf>
    <xf numFmtId="0" fontId="0" fillId="9" borderId="12" xfId="0" applyFill="1" applyBorder="1" applyAlignment="1">
      <alignment horizontal="left"/>
    </xf>
    <xf numFmtId="0" fontId="0" fillId="9" borderId="10" xfId="0" applyFill="1" applyBorder="1" applyAlignment="1">
      <alignment horizontal="left"/>
    </xf>
    <xf numFmtId="0" fontId="14" fillId="9" borderId="11" xfId="0" applyFont="1" applyFill="1" applyBorder="1" applyAlignment="1">
      <alignment horizontal="center"/>
    </xf>
    <xf numFmtId="0" fontId="14" fillId="9" borderId="12" xfId="0" applyFont="1" applyFill="1" applyBorder="1" applyAlignment="1">
      <alignment horizontal="center"/>
    </xf>
    <xf numFmtId="0" fontId="14" fillId="9" borderId="10" xfId="0" applyFont="1" applyFill="1" applyBorder="1" applyAlignment="1">
      <alignment horizontal="center"/>
    </xf>
    <xf numFmtId="0" fontId="0" fillId="9" borderId="11" xfId="0" applyFill="1" applyBorder="1" applyAlignment="1">
      <alignment horizontal="center" shrinkToFit="1"/>
    </xf>
    <xf numFmtId="0" fontId="0" fillId="9" borderId="10" xfId="0" applyFill="1" applyBorder="1" applyAlignment="1">
      <alignment horizontal="center" shrinkToFit="1"/>
    </xf>
    <xf numFmtId="0" fontId="13" fillId="2" borderId="11" xfId="0" applyFont="1" applyFill="1" applyBorder="1" applyAlignment="1">
      <alignment horizontal="center"/>
    </xf>
    <xf numFmtId="0" fontId="13" fillId="2" borderId="12" xfId="0" applyFont="1" applyFill="1" applyBorder="1" applyAlignment="1">
      <alignment horizontal="center"/>
    </xf>
    <xf numFmtId="0" fontId="13" fillId="2" borderId="10" xfId="0" applyFont="1" applyFill="1" applyBorder="1" applyAlignment="1">
      <alignment horizontal="center"/>
    </xf>
    <xf numFmtId="176" fontId="0" fillId="0" borderId="12" xfId="0" applyNumberFormat="1" applyBorder="1" applyAlignment="1">
      <alignment horizontal="center" shrinkToFit="1"/>
    </xf>
    <xf numFmtId="176" fontId="0" fillId="0" borderId="10" xfId="0" applyNumberFormat="1" applyBorder="1" applyAlignment="1">
      <alignment horizontal="center"/>
    </xf>
    <xf numFmtId="176" fontId="0" fillId="0" borderId="1" xfId="0" applyNumberFormat="1" applyBorder="1" applyAlignment="1">
      <alignment horizontal="center"/>
    </xf>
    <xf numFmtId="176" fontId="0" fillId="0" borderId="1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6" borderId="11" xfId="0" applyFill="1" applyBorder="1" applyAlignment="1">
      <alignment horizontal="center"/>
    </xf>
    <xf numFmtId="0" fontId="0" fillId="6" borderId="12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quotePrefix="1" applyBorder="1" applyAlignment="1">
      <alignment horizontal="right"/>
    </xf>
    <xf numFmtId="0" fontId="0" fillId="0" borderId="1" xfId="0" applyBorder="1" applyAlignment="1">
      <alignment horizontal="left" vertical="center"/>
    </xf>
    <xf numFmtId="0" fontId="0" fillId="4" borderId="1" xfId="0" applyFill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1" xfId="0" quotePrefix="1" applyBorder="1" applyAlignment="1">
      <alignment horizontal="left"/>
    </xf>
    <xf numFmtId="0" fontId="17" fillId="0" borderId="11" xfId="0" applyFont="1" applyBorder="1" applyAlignment="1">
      <alignment horizontal="left"/>
    </xf>
    <xf numFmtId="0" fontId="17" fillId="0" borderId="12" xfId="0" applyFont="1" applyBorder="1" applyAlignment="1">
      <alignment horizontal="left"/>
    </xf>
    <xf numFmtId="0" fontId="17" fillId="0" borderId="10" xfId="0" applyFont="1" applyBorder="1" applyAlignment="1">
      <alignment horizontal="left"/>
    </xf>
    <xf numFmtId="0" fontId="15" fillId="7" borderId="11" xfId="0" applyFont="1" applyFill="1" applyBorder="1" applyAlignment="1">
      <alignment horizontal="left"/>
    </xf>
    <xf numFmtId="0" fontId="16" fillId="7" borderId="12" xfId="0" applyFont="1" applyFill="1" applyBorder="1" applyAlignment="1">
      <alignment horizontal="left"/>
    </xf>
    <xf numFmtId="0" fontId="16" fillId="7" borderId="10" xfId="0" applyFont="1" applyFill="1" applyBorder="1" applyAlignment="1">
      <alignment horizontal="left"/>
    </xf>
    <xf numFmtId="0" fontId="11" fillId="7" borderId="0" xfId="0" applyFont="1" applyFill="1" applyAlignment="1">
      <alignment horizontal="left" vertical="top" wrapText="1"/>
    </xf>
    <xf numFmtId="0" fontId="11" fillId="7" borderId="0" xfId="0" applyFont="1" applyFill="1" applyAlignment="1">
      <alignment horizontal="left" vertical="top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2.png"/><Relationship Id="rId1" Type="http://schemas.openxmlformats.org/officeDocument/2006/relationships/image" Target="../media/image3.png"/><Relationship Id="rId5" Type="http://schemas.openxmlformats.org/officeDocument/2006/relationships/image" Target="../media/image10.png"/><Relationship Id="rId4" Type="http://schemas.openxmlformats.org/officeDocument/2006/relationships/image" Target="../media/image9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png"/><Relationship Id="rId2" Type="http://schemas.openxmlformats.org/officeDocument/2006/relationships/image" Target="../media/image12.png"/><Relationship Id="rId1" Type="http://schemas.openxmlformats.org/officeDocument/2006/relationships/image" Target="../media/image11.png"/><Relationship Id="rId6" Type="http://schemas.openxmlformats.org/officeDocument/2006/relationships/image" Target="../media/image16.png"/><Relationship Id="rId5" Type="http://schemas.openxmlformats.org/officeDocument/2006/relationships/image" Target="../media/image15.png"/><Relationship Id="rId4" Type="http://schemas.openxmlformats.org/officeDocument/2006/relationships/image" Target="../media/image14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156883</xdr:colOff>
      <xdr:row>32</xdr:row>
      <xdr:rowOff>224117</xdr:rowOff>
    </xdr:from>
    <xdr:to>
      <xdr:col>19</xdr:col>
      <xdr:colOff>67235</xdr:colOff>
      <xdr:row>43</xdr:row>
      <xdr:rowOff>190421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88C132A0-ED70-4BF5-AD50-33B1862274D3}"/>
            </a:ext>
          </a:extLst>
        </xdr:cNvPr>
        <xdr:cNvSpPr txBox="1"/>
      </xdr:nvSpPr>
      <xdr:spPr>
        <a:xfrm>
          <a:off x="11129683" y="7215467"/>
          <a:ext cx="1967752" cy="258567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endParaRPr kumimoji="1" lang="en-US" altLang="ja-JP" sz="1600" b="1">
            <a:solidFill>
              <a:schemeClr val="accent1">
                <a:lumMod val="75000"/>
              </a:schemeClr>
            </a:solidFill>
          </a:endParaRPr>
        </a:p>
        <a:p>
          <a:pPr algn="ctr"/>
          <a:r>
            <a:rPr kumimoji="1" lang="ja-JP" altLang="en-US" sz="1600" b="1">
              <a:solidFill>
                <a:schemeClr val="accent1">
                  <a:lumMod val="75000"/>
                </a:schemeClr>
              </a:solidFill>
            </a:rPr>
            <a:t>除雪機</a:t>
          </a:r>
          <a:endParaRPr kumimoji="1" lang="en-US" altLang="ja-JP" sz="1600" b="1">
            <a:solidFill>
              <a:schemeClr val="accent1">
                <a:lumMod val="75000"/>
              </a:schemeClr>
            </a:solidFill>
          </a:endParaRPr>
        </a:p>
        <a:p>
          <a:pPr algn="ctr"/>
          <a:r>
            <a:rPr kumimoji="1" lang="ja-JP" altLang="en-US" sz="1600" b="1">
              <a:solidFill>
                <a:schemeClr val="accent1">
                  <a:lumMod val="75000"/>
                </a:schemeClr>
              </a:solidFill>
            </a:rPr>
            <a:t>本体</a:t>
          </a:r>
        </a:p>
      </xdr:txBody>
    </xdr:sp>
    <xdr:clientData/>
  </xdr:twoCellAnchor>
  <xdr:twoCellAnchor>
    <xdr:from>
      <xdr:col>10</xdr:col>
      <xdr:colOff>369794</xdr:colOff>
      <xdr:row>10</xdr:row>
      <xdr:rowOff>44823</xdr:rowOff>
    </xdr:from>
    <xdr:to>
      <xdr:col>17</xdr:col>
      <xdr:colOff>560294</xdr:colOff>
      <xdr:row>26</xdr:row>
      <xdr:rowOff>168088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988779C6-725B-4F88-9629-A97F1F045633}"/>
            </a:ext>
          </a:extLst>
        </xdr:cNvPr>
        <xdr:cNvSpPr/>
      </xdr:nvSpPr>
      <xdr:spPr>
        <a:xfrm>
          <a:off x="7227794" y="1797423"/>
          <a:ext cx="4991100" cy="3933265"/>
        </a:xfrm>
        <a:prstGeom prst="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10</xdr:col>
      <xdr:colOff>542925</xdr:colOff>
      <xdr:row>16</xdr:row>
      <xdr:rowOff>114301</xdr:rowOff>
    </xdr:from>
    <xdr:to>
      <xdr:col>12</xdr:col>
      <xdr:colOff>471225</xdr:colOff>
      <xdr:row>20</xdr:row>
      <xdr:rowOff>19049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BD3E30E2-4CD3-47EC-A5D9-09E33A1D22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0925" y="3295651"/>
          <a:ext cx="1299900" cy="857249"/>
        </a:xfrm>
        <a:prstGeom prst="rect">
          <a:avLst/>
        </a:prstGeom>
      </xdr:spPr>
    </xdr:pic>
    <xdr:clientData/>
  </xdr:twoCellAnchor>
  <xdr:twoCellAnchor editAs="oneCell">
    <xdr:from>
      <xdr:col>14</xdr:col>
      <xdr:colOff>291352</xdr:colOff>
      <xdr:row>15</xdr:row>
      <xdr:rowOff>181019</xdr:rowOff>
    </xdr:from>
    <xdr:to>
      <xdr:col>16</xdr:col>
      <xdr:colOff>558053</xdr:colOff>
      <xdr:row>20</xdr:row>
      <xdr:rowOff>192276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AD5CB747-2F84-4BE0-AF3A-C1CBFD32DF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92552" y="3124244"/>
          <a:ext cx="1638301" cy="1201882"/>
        </a:xfrm>
        <a:prstGeom prst="rect">
          <a:avLst/>
        </a:prstGeom>
      </xdr:spPr>
    </xdr:pic>
    <xdr:clientData/>
  </xdr:twoCellAnchor>
  <xdr:twoCellAnchor editAs="oneCell">
    <xdr:from>
      <xdr:col>10</xdr:col>
      <xdr:colOff>534522</xdr:colOff>
      <xdr:row>21</xdr:row>
      <xdr:rowOff>201707</xdr:rowOff>
    </xdr:from>
    <xdr:to>
      <xdr:col>11</xdr:col>
      <xdr:colOff>637056</xdr:colOff>
      <xdr:row>25</xdr:row>
      <xdr:rowOff>36706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7C9274C9-C426-477F-9D3A-65CC3EE76D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392522" y="4573682"/>
          <a:ext cx="788334" cy="787499"/>
        </a:xfrm>
        <a:prstGeom prst="rect">
          <a:avLst/>
        </a:prstGeom>
      </xdr:spPr>
    </xdr:pic>
    <xdr:clientData/>
  </xdr:twoCellAnchor>
  <xdr:twoCellAnchor>
    <xdr:from>
      <xdr:col>7</xdr:col>
      <xdr:colOff>552450</xdr:colOff>
      <xdr:row>16</xdr:row>
      <xdr:rowOff>9525</xdr:rowOff>
    </xdr:from>
    <xdr:to>
      <xdr:col>8</xdr:col>
      <xdr:colOff>638175</xdr:colOff>
      <xdr:row>20</xdr:row>
      <xdr:rowOff>190500</xdr:rowOff>
    </xdr:to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id="{2B40FC12-9D49-4659-895D-E688BBB84396}"/>
            </a:ext>
          </a:extLst>
        </xdr:cNvPr>
        <xdr:cNvSpPr txBox="1"/>
      </xdr:nvSpPr>
      <xdr:spPr>
        <a:xfrm>
          <a:off x="5353050" y="3190875"/>
          <a:ext cx="771525" cy="1133475"/>
        </a:xfrm>
        <a:prstGeom prst="rect">
          <a:avLst/>
        </a:prstGeom>
        <a:solidFill>
          <a:schemeClr val="lt1"/>
        </a:solidFill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ローカル</a:t>
          </a:r>
          <a:r>
            <a:rPr kumimoji="1" lang="en-US" altLang="ja-JP" sz="1100"/>
            <a:t>5G</a:t>
          </a:r>
          <a:r>
            <a:rPr kumimoji="1" lang="ja-JP" altLang="en-US" sz="1100"/>
            <a:t>端末</a:t>
          </a:r>
        </a:p>
      </xdr:txBody>
    </xdr:sp>
    <xdr:clientData/>
  </xdr:twoCellAnchor>
  <xdr:twoCellAnchor>
    <xdr:from>
      <xdr:col>6</xdr:col>
      <xdr:colOff>438150</xdr:colOff>
      <xdr:row>12</xdr:row>
      <xdr:rowOff>95250</xdr:rowOff>
    </xdr:from>
    <xdr:to>
      <xdr:col>7</xdr:col>
      <xdr:colOff>390525</xdr:colOff>
      <xdr:row>15</xdr:row>
      <xdr:rowOff>152400</xdr:rowOff>
    </xdr:to>
    <xdr:sp macro="" textlink="">
      <xdr:nvSpPr>
        <xdr:cNvPr id="8" name="稲妻 7">
          <a:extLst>
            <a:ext uri="{FF2B5EF4-FFF2-40B4-BE49-F238E27FC236}">
              <a16:creationId xmlns:a16="http://schemas.microsoft.com/office/drawing/2014/main" id="{E0105F50-E753-416D-AACE-1017A4BA9123}"/>
            </a:ext>
          </a:extLst>
        </xdr:cNvPr>
        <xdr:cNvSpPr/>
      </xdr:nvSpPr>
      <xdr:spPr>
        <a:xfrm>
          <a:off x="4552950" y="2324100"/>
          <a:ext cx="638175" cy="771525"/>
        </a:xfrm>
        <a:prstGeom prst="lightningBol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71472</xdr:colOff>
      <xdr:row>17</xdr:row>
      <xdr:rowOff>2551</xdr:rowOff>
    </xdr:from>
    <xdr:to>
      <xdr:col>10</xdr:col>
      <xdr:colOff>194306</xdr:colOff>
      <xdr:row>19</xdr:row>
      <xdr:rowOff>161674</xdr:rowOff>
    </xdr:to>
    <xdr:sp macro="" textlink="">
      <xdr:nvSpPr>
        <xdr:cNvPr id="9" name="稲妻 8">
          <a:extLst>
            <a:ext uri="{FF2B5EF4-FFF2-40B4-BE49-F238E27FC236}">
              <a16:creationId xmlns:a16="http://schemas.microsoft.com/office/drawing/2014/main" id="{3172A283-FBEF-43BB-8254-D36535BF9D0E}"/>
            </a:ext>
          </a:extLst>
        </xdr:cNvPr>
        <xdr:cNvSpPr/>
      </xdr:nvSpPr>
      <xdr:spPr>
        <a:xfrm rot="18000000">
          <a:off x="6330302" y="3335396"/>
          <a:ext cx="635373" cy="808634"/>
        </a:xfrm>
        <a:prstGeom prst="lightningBol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313764</xdr:colOff>
      <xdr:row>4</xdr:row>
      <xdr:rowOff>190500</xdr:rowOff>
    </xdr:from>
    <xdr:to>
      <xdr:col>9</xdr:col>
      <xdr:colOff>89646</xdr:colOff>
      <xdr:row>12</xdr:row>
      <xdr:rowOff>133349</xdr:rowOff>
    </xdr:to>
    <xdr:sp macro="" textlink="">
      <xdr:nvSpPr>
        <xdr:cNvPr id="10" name="雲 9">
          <a:extLst>
            <a:ext uri="{FF2B5EF4-FFF2-40B4-BE49-F238E27FC236}">
              <a16:creationId xmlns:a16="http://schemas.microsoft.com/office/drawing/2014/main" id="{291F160D-E989-4644-8DF5-F0A015B5490B}"/>
            </a:ext>
          </a:extLst>
        </xdr:cNvPr>
        <xdr:cNvSpPr/>
      </xdr:nvSpPr>
      <xdr:spPr>
        <a:xfrm>
          <a:off x="1685364" y="514350"/>
          <a:ext cx="4576482" cy="1847849"/>
        </a:xfrm>
        <a:prstGeom prst="cloud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4</xdr:col>
      <xdr:colOff>79560</xdr:colOff>
      <xdr:row>7</xdr:row>
      <xdr:rowOff>25775</xdr:rowOff>
    </xdr:from>
    <xdr:ext cx="2284880" cy="779059"/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id="{F5DF6C44-90E6-4441-B5AF-B4946EBFFFD2}"/>
            </a:ext>
          </a:extLst>
        </xdr:cNvPr>
        <xdr:cNvSpPr txBox="1"/>
      </xdr:nvSpPr>
      <xdr:spPr>
        <a:xfrm>
          <a:off x="2822760" y="1064000"/>
          <a:ext cx="2284880" cy="77905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kumimoji="1" lang="ja-JP" altLang="en-US" sz="1600"/>
            <a:t>ローカル</a:t>
          </a:r>
          <a:r>
            <a:rPr kumimoji="1" lang="en-US" altLang="ja-JP" sz="1600"/>
            <a:t>5G</a:t>
          </a:r>
        </a:p>
        <a:p>
          <a:pPr algn="ctr"/>
          <a:r>
            <a:rPr kumimoji="1" lang="en-US" altLang="ja-JP" sz="1600" baseline="0"/>
            <a:t> </a:t>
          </a:r>
          <a:r>
            <a:rPr kumimoji="1" lang="ja-JP" altLang="en-US" sz="1600" baseline="0"/>
            <a:t>ネットワーク</a:t>
          </a:r>
          <a:endParaRPr kumimoji="1" lang="ja-JP" altLang="en-US" sz="1600"/>
        </a:p>
      </xdr:txBody>
    </xdr:sp>
    <xdr:clientData/>
  </xdr:oneCellAnchor>
  <xdr:twoCellAnchor editAs="oneCell">
    <xdr:from>
      <xdr:col>2</xdr:col>
      <xdr:colOff>47625</xdr:colOff>
      <xdr:row>24</xdr:row>
      <xdr:rowOff>133350</xdr:rowOff>
    </xdr:from>
    <xdr:to>
      <xdr:col>5</xdr:col>
      <xdr:colOff>336177</xdr:colOff>
      <xdr:row>32</xdr:row>
      <xdr:rowOff>218755</xdr:rowOff>
    </xdr:to>
    <xdr:pic>
      <xdr:nvPicPr>
        <xdr:cNvPr id="12" name="図 11">
          <a:extLst>
            <a:ext uri="{FF2B5EF4-FFF2-40B4-BE49-F238E27FC236}">
              <a16:creationId xmlns:a16="http://schemas.microsoft.com/office/drawing/2014/main" id="{FAFA2B1D-8205-4322-968C-BBAE7C9C23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19225" y="5219700"/>
          <a:ext cx="2345952" cy="1990405"/>
        </a:xfrm>
        <a:prstGeom prst="rect">
          <a:avLst/>
        </a:prstGeom>
      </xdr:spPr>
    </xdr:pic>
    <xdr:clientData/>
  </xdr:twoCellAnchor>
  <xdr:twoCellAnchor>
    <xdr:from>
      <xdr:col>2</xdr:col>
      <xdr:colOff>619125</xdr:colOff>
      <xdr:row>16</xdr:row>
      <xdr:rowOff>9525</xdr:rowOff>
    </xdr:from>
    <xdr:to>
      <xdr:col>4</xdr:col>
      <xdr:colOff>19050</xdr:colOff>
      <xdr:row>20</xdr:row>
      <xdr:rowOff>190500</xdr:rowOff>
    </xdr:to>
    <xdr:sp macro="" textlink="">
      <xdr:nvSpPr>
        <xdr:cNvPr id="13" name="テキスト ボックス 12">
          <a:extLst>
            <a:ext uri="{FF2B5EF4-FFF2-40B4-BE49-F238E27FC236}">
              <a16:creationId xmlns:a16="http://schemas.microsoft.com/office/drawing/2014/main" id="{F3913C89-FAEC-446A-BD7C-D041542BFEB5}"/>
            </a:ext>
          </a:extLst>
        </xdr:cNvPr>
        <xdr:cNvSpPr txBox="1"/>
      </xdr:nvSpPr>
      <xdr:spPr>
        <a:xfrm>
          <a:off x="1990725" y="3190875"/>
          <a:ext cx="771525" cy="1133475"/>
        </a:xfrm>
        <a:prstGeom prst="rect">
          <a:avLst/>
        </a:prstGeom>
        <a:solidFill>
          <a:schemeClr val="lt1"/>
        </a:solidFill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ローカル</a:t>
          </a:r>
          <a:r>
            <a:rPr kumimoji="1" lang="en-US" altLang="ja-JP" sz="1100"/>
            <a:t>5G</a:t>
          </a:r>
          <a:r>
            <a:rPr kumimoji="1" lang="ja-JP" altLang="en-US" sz="1100"/>
            <a:t>端末</a:t>
          </a:r>
        </a:p>
      </xdr:txBody>
    </xdr:sp>
    <xdr:clientData/>
  </xdr:twoCellAnchor>
  <xdr:twoCellAnchor>
    <xdr:from>
      <xdr:col>3</xdr:col>
      <xdr:colOff>666750</xdr:colOff>
      <xdr:row>12</xdr:row>
      <xdr:rowOff>104775</xdr:rowOff>
    </xdr:from>
    <xdr:to>
      <xdr:col>4</xdr:col>
      <xdr:colOff>628650</xdr:colOff>
      <xdr:row>15</xdr:row>
      <xdr:rowOff>161925</xdr:rowOff>
    </xdr:to>
    <xdr:sp macro="" textlink="">
      <xdr:nvSpPr>
        <xdr:cNvPr id="14" name="稲妻 13">
          <a:extLst>
            <a:ext uri="{FF2B5EF4-FFF2-40B4-BE49-F238E27FC236}">
              <a16:creationId xmlns:a16="http://schemas.microsoft.com/office/drawing/2014/main" id="{2C71776B-4A2A-4D63-8E77-76BCD0255C47}"/>
            </a:ext>
          </a:extLst>
        </xdr:cNvPr>
        <xdr:cNvSpPr/>
      </xdr:nvSpPr>
      <xdr:spPr>
        <a:xfrm flipH="1">
          <a:off x="2724150" y="2333625"/>
          <a:ext cx="647700" cy="771525"/>
        </a:xfrm>
        <a:prstGeom prst="lightningBol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9</xdr:col>
      <xdr:colOff>72278</xdr:colOff>
      <xdr:row>15</xdr:row>
      <xdr:rowOff>58831</xdr:rowOff>
    </xdr:from>
    <xdr:ext cx="889987" cy="547586"/>
    <xdr:sp macro="" textlink="">
      <xdr:nvSpPr>
        <xdr:cNvPr id="15" name="テキスト ボックス 14">
          <a:extLst>
            <a:ext uri="{FF2B5EF4-FFF2-40B4-BE49-F238E27FC236}">
              <a16:creationId xmlns:a16="http://schemas.microsoft.com/office/drawing/2014/main" id="{7C9FC209-0762-40BC-9322-602898AB5AA2}"/>
            </a:ext>
          </a:extLst>
        </xdr:cNvPr>
        <xdr:cNvSpPr txBox="1"/>
      </xdr:nvSpPr>
      <xdr:spPr>
        <a:xfrm>
          <a:off x="6244478" y="3002056"/>
          <a:ext cx="889987" cy="5475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テザリング</a:t>
          </a:r>
          <a:endParaRPr kumimoji="1" lang="en-US" altLang="ja-JP" sz="1100"/>
        </a:p>
        <a:p>
          <a:r>
            <a:rPr kumimoji="1" lang="en-US" altLang="ja-JP" sz="1400"/>
            <a:t>(wifi)</a:t>
          </a:r>
          <a:endParaRPr kumimoji="1" lang="ja-JP" altLang="en-US" sz="1400"/>
        </a:p>
      </xdr:txBody>
    </xdr:sp>
    <xdr:clientData/>
  </xdr:oneCellAnchor>
  <xdr:twoCellAnchor>
    <xdr:from>
      <xdr:col>2</xdr:col>
      <xdr:colOff>483291</xdr:colOff>
      <xdr:row>21</xdr:row>
      <xdr:rowOff>171197</xdr:rowOff>
    </xdr:from>
    <xdr:to>
      <xdr:col>3</xdr:col>
      <xdr:colOff>606125</xdr:colOff>
      <xdr:row>24</xdr:row>
      <xdr:rowOff>94997</xdr:rowOff>
    </xdr:to>
    <xdr:sp macro="" textlink="">
      <xdr:nvSpPr>
        <xdr:cNvPr id="16" name="稲妻 15">
          <a:extLst>
            <a:ext uri="{FF2B5EF4-FFF2-40B4-BE49-F238E27FC236}">
              <a16:creationId xmlns:a16="http://schemas.microsoft.com/office/drawing/2014/main" id="{DD515D0F-A5EE-4869-B1E3-824F825CB4D5}"/>
            </a:ext>
          </a:extLst>
        </xdr:cNvPr>
        <xdr:cNvSpPr/>
      </xdr:nvSpPr>
      <xdr:spPr>
        <a:xfrm rot="3600000">
          <a:off x="1940120" y="4457943"/>
          <a:ext cx="638175" cy="808634"/>
        </a:xfrm>
        <a:prstGeom prst="lightningBol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</xdr:col>
      <xdr:colOff>505946</xdr:colOff>
      <xdr:row>22</xdr:row>
      <xdr:rowOff>73398</xdr:rowOff>
    </xdr:from>
    <xdr:ext cx="889987" cy="547586"/>
    <xdr:sp macro="" textlink="">
      <xdr:nvSpPr>
        <xdr:cNvPr id="17" name="テキスト ボックス 16">
          <a:extLst>
            <a:ext uri="{FF2B5EF4-FFF2-40B4-BE49-F238E27FC236}">
              <a16:creationId xmlns:a16="http://schemas.microsoft.com/office/drawing/2014/main" id="{07F54BDE-07D7-4D50-86E8-7DF69B8E6E84}"/>
            </a:ext>
          </a:extLst>
        </xdr:cNvPr>
        <xdr:cNvSpPr txBox="1"/>
      </xdr:nvSpPr>
      <xdr:spPr>
        <a:xfrm>
          <a:off x="2563346" y="4683498"/>
          <a:ext cx="889987" cy="5475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テザリング</a:t>
          </a:r>
          <a:endParaRPr kumimoji="1" lang="en-US" altLang="ja-JP" sz="1100"/>
        </a:p>
        <a:p>
          <a:r>
            <a:rPr kumimoji="1" lang="en-US" altLang="ja-JP" sz="1400"/>
            <a:t>(wifi)</a:t>
          </a:r>
          <a:endParaRPr kumimoji="1" lang="ja-JP" altLang="en-US" sz="1400"/>
        </a:p>
      </xdr:txBody>
    </xdr:sp>
    <xdr:clientData/>
  </xdr:oneCellAnchor>
  <xdr:twoCellAnchor>
    <xdr:from>
      <xdr:col>11</xdr:col>
      <xdr:colOff>244010</xdr:colOff>
      <xdr:row>20</xdr:row>
      <xdr:rowOff>19051</xdr:rowOff>
    </xdr:from>
    <xdr:to>
      <xdr:col>11</xdr:col>
      <xdr:colOff>507075</xdr:colOff>
      <xdr:row>21</xdr:row>
      <xdr:rowOff>201708</xdr:rowOff>
    </xdr:to>
    <xdr:cxnSp macro="">
      <xdr:nvCxnSpPr>
        <xdr:cNvPr id="18" name="コネクタ: カギ線 17">
          <a:extLst>
            <a:ext uri="{FF2B5EF4-FFF2-40B4-BE49-F238E27FC236}">
              <a16:creationId xmlns:a16="http://schemas.microsoft.com/office/drawing/2014/main" id="{DF6EB35D-0970-4B54-9A0B-4077CB0B75AD}"/>
            </a:ext>
          </a:extLst>
        </xdr:cNvPr>
        <xdr:cNvCxnSpPr>
          <a:stCxn id="4" idx="2"/>
          <a:endCxn id="6" idx="0"/>
        </xdr:cNvCxnSpPr>
      </xdr:nvCxnSpPr>
      <xdr:spPr>
        <a:xfrm rot="5400000">
          <a:off x="7708952" y="4231759"/>
          <a:ext cx="420782" cy="263065"/>
        </a:xfrm>
        <a:prstGeom prst="bentConnector3">
          <a:avLst>
            <a:gd name="adj1" fmla="val 50000"/>
          </a:avLst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10</xdr:col>
      <xdr:colOff>430866</xdr:colOff>
      <xdr:row>12</xdr:row>
      <xdr:rowOff>11206</xdr:rowOff>
    </xdr:from>
    <xdr:ext cx="1653428" cy="1026757"/>
    <xdr:sp macro="" textlink="">
      <xdr:nvSpPr>
        <xdr:cNvPr id="19" name="テキスト ボックス 18">
          <a:extLst>
            <a:ext uri="{FF2B5EF4-FFF2-40B4-BE49-F238E27FC236}">
              <a16:creationId xmlns:a16="http://schemas.microsoft.com/office/drawing/2014/main" id="{C6E37746-8E10-473D-B6CE-CA7DC022FF68}"/>
            </a:ext>
          </a:extLst>
        </xdr:cNvPr>
        <xdr:cNvSpPr txBox="1"/>
      </xdr:nvSpPr>
      <xdr:spPr>
        <a:xfrm>
          <a:off x="7288866" y="2240056"/>
          <a:ext cx="1653428" cy="10267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kumimoji="1" lang="ja-JP" altLang="en-US" sz="1100" b="1"/>
            <a:t>ラズベリーパイ</a:t>
          </a:r>
          <a:endParaRPr kumimoji="1" lang="en-US" altLang="ja-JP" sz="1100" b="1"/>
        </a:p>
        <a:p>
          <a:r>
            <a:rPr kumimoji="1" lang="ja-JP" altLang="en-US" sz="1100"/>
            <a:t>・除雪機を制御</a:t>
          </a:r>
          <a:endParaRPr kumimoji="1" lang="en-US" altLang="ja-JP" sz="1100"/>
        </a:p>
        <a:p>
          <a:r>
            <a:rPr kumimoji="1" lang="ja-JP" altLang="en-US" sz="1100"/>
            <a:t>・カメラ映像の配信</a:t>
          </a:r>
          <a:endParaRPr kumimoji="1" lang="en-US" altLang="ja-JP" sz="1100"/>
        </a:p>
        <a:p>
          <a:r>
            <a:rPr kumimoji="1" lang="ja-JP" altLang="en-US" sz="1100"/>
            <a:t>・</a:t>
          </a:r>
          <a:r>
            <a:rPr kumimoji="1" lang="en-US" altLang="ja-JP" sz="1100"/>
            <a:t>Web</a:t>
          </a:r>
          <a:r>
            <a:rPr kumimoji="1" lang="ja-JP" altLang="en-US" sz="1100"/>
            <a:t>サーバ</a:t>
          </a:r>
        </a:p>
      </xdr:txBody>
    </xdr:sp>
    <xdr:clientData/>
  </xdr:oneCellAnchor>
  <xdr:oneCellAnchor>
    <xdr:from>
      <xdr:col>14</xdr:col>
      <xdr:colOff>150718</xdr:colOff>
      <xdr:row>13</xdr:row>
      <xdr:rowOff>14008</xdr:rowOff>
    </xdr:from>
    <xdr:ext cx="2135282" cy="500650"/>
    <xdr:sp macro="" textlink="">
      <xdr:nvSpPr>
        <xdr:cNvPr id="20" name="テキスト ボックス 19">
          <a:extLst>
            <a:ext uri="{FF2B5EF4-FFF2-40B4-BE49-F238E27FC236}">
              <a16:creationId xmlns:a16="http://schemas.microsoft.com/office/drawing/2014/main" id="{4C670FE3-79EE-4AA2-89FA-A8E671A77132}"/>
            </a:ext>
          </a:extLst>
        </xdr:cNvPr>
        <xdr:cNvSpPr txBox="1"/>
      </xdr:nvSpPr>
      <xdr:spPr>
        <a:xfrm>
          <a:off x="9751918" y="2480983"/>
          <a:ext cx="2135282" cy="5006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en-US" altLang="ja-JP" sz="1100" b="1"/>
            <a:t>PLC</a:t>
          </a:r>
        </a:p>
        <a:p>
          <a:r>
            <a:rPr kumimoji="1" lang="ja-JP" altLang="en-US" sz="1100"/>
            <a:t>・制御信号を除雪機に送る</a:t>
          </a:r>
          <a:endParaRPr kumimoji="1" lang="en-US" altLang="ja-JP" sz="1100"/>
        </a:p>
      </xdr:txBody>
    </xdr:sp>
    <xdr:clientData/>
  </xdr:oneCellAnchor>
  <xdr:twoCellAnchor>
    <xdr:from>
      <xdr:col>12</xdr:col>
      <xdr:colOff>471225</xdr:colOff>
      <xdr:row>18</xdr:row>
      <xdr:rowOff>66676</xdr:rowOff>
    </xdr:from>
    <xdr:to>
      <xdr:col>14</xdr:col>
      <xdr:colOff>291352</xdr:colOff>
      <xdr:row>18</xdr:row>
      <xdr:rowOff>68986</xdr:rowOff>
    </xdr:to>
    <xdr:cxnSp macro="">
      <xdr:nvCxnSpPr>
        <xdr:cNvPr id="21" name="コネクタ: カギ線 20">
          <a:extLst>
            <a:ext uri="{FF2B5EF4-FFF2-40B4-BE49-F238E27FC236}">
              <a16:creationId xmlns:a16="http://schemas.microsoft.com/office/drawing/2014/main" id="{87148C2A-5846-4A9C-8246-6F7E70BE1000}"/>
            </a:ext>
          </a:extLst>
        </xdr:cNvPr>
        <xdr:cNvCxnSpPr>
          <a:stCxn id="4" idx="3"/>
          <a:endCxn id="5" idx="1"/>
        </xdr:cNvCxnSpPr>
      </xdr:nvCxnSpPr>
      <xdr:spPr>
        <a:xfrm>
          <a:off x="8700825" y="3724276"/>
          <a:ext cx="1191727" cy="2310"/>
        </a:xfrm>
        <a:prstGeom prst="bentConnector3">
          <a:avLst>
            <a:gd name="adj1" fmla="val 50000"/>
          </a:avLst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9</xdr:col>
      <xdr:colOff>661148</xdr:colOff>
      <xdr:row>29</xdr:row>
      <xdr:rowOff>156882</xdr:rowOff>
    </xdr:from>
    <xdr:to>
      <xdr:col>14</xdr:col>
      <xdr:colOff>254324</xdr:colOff>
      <xdr:row>39</xdr:row>
      <xdr:rowOff>112058</xdr:rowOff>
    </xdr:to>
    <xdr:pic>
      <xdr:nvPicPr>
        <xdr:cNvPr id="22" name="図 21">
          <a:extLst>
            <a:ext uri="{FF2B5EF4-FFF2-40B4-BE49-F238E27FC236}">
              <a16:creationId xmlns:a16="http://schemas.microsoft.com/office/drawing/2014/main" id="{0B1F11DC-CED0-49F7-8F09-20D3DA7F3B8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l="2900" t="6756" r="2900" b="1411"/>
        <a:stretch/>
      </xdr:blipFill>
      <xdr:spPr>
        <a:xfrm>
          <a:off x="6833348" y="6433857"/>
          <a:ext cx="3022176" cy="2336427"/>
        </a:xfrm>
        <a:prstGeom prst="rect">
          <a:avLst/>
        </a:prstGeom>
      </xdr:spPr>
    </xdr:pic>
    <xdr:clientData/>
  </xdr:twoCellAnchor>
  <xdr:oneCellAnchor>
    <xdr:from>
      <xdr:col>10</xdr:col>
      <xdr:colOff>392206</xdr:colOff>
      <xdr:row>10</xdr:row>
      <xdr:rowOff>56030</xdr:rowOff>
    </xdr:from>
    <xdr:ext cx="1322294" cy="392800"/>
    <xdr:sp macro="" textlink="">
      <xdr:nvSpPr>
        <xdr:cNvPr id="23" name="テキスト ボックス 22">
          <a:extLst>
            <a:ext uri="{FF2B5EF4-FFF2-40B4-BE49-F238E27FC236}">
              <a16:creationId xmlns:a16="http://schemas.microsoft.com/office/drawing/2014/main" id="{2AE40ABC-46A2-485F-9B68-2871A4098BE8}"/>
            </a:ext>
          </a:extLst>
        </xdr:cNvPr>
        <xdr:cNvSpPr txBox="1"/>
      </xdr:nvSpPr>
      <xdr:spPr>
        <a:xfrm>
          <a:off x="7250206" y="1808630"/>
          <a:ext cx="1322294" cy="392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400" b="1"/>
            <a:t>除雪機に搭載</a:t>
          </a:r>
        </a:p>
      </xdr:txBody>
    </xdr:sp>
    <xdr:clientData/>
  </xdr:oneCellAnchor>
  <xdr:twoCellAnchor>
    <xdr:from>
      <xdr:col>12</xdr:col>
      <xdr:colOff>115957</xdr:colOff>
      <xdr:row>20</xdr:row>
      <xdr:rowOff>192276</xdr:rowOff>
    </xdr:from>
    <xdr:to>
      <xdr:col>15</xdr:col>
      <xdr:colOff>424703</xdr:colOff>
      <xdr:row>29</xdr:row>
      <xdr:rowOff>156882</xdr:rowOff>
    </xdr:to>
    <xdr:cxnSp macro="">
      <xdr:nvCxnSpPr>
        <xdr:cNvPr id="24" name="コネクタ: カギ線 23">
          <a:extLst>
            <a:ext uri="{FF2B5EF4-FFF2-40B4-BE49-F238E27FC236}">
              <a16:creationId xmlns:a16="http://schemas.microsoft.com/office/drawing/2014/main" id="{FA1C618E-FBE6-4C81-B122-963C60855963}"/>
            </a:ext>
          </a:extLst>
        </xdr:cNvPr>
        <xdr:cNvCxnSpPr>
          <a:stCxn id="5" idx="2"/>
          <a:endCxn id="22" idx="0"/>
        </xdr:cNvCxnSpPr>
      </xdr:nvCxnSpPr>
      <xdr:spPr>
        <a:xfrm rot="5400000">
          <a:off x="8474764" y="4196919"/>
          <a:ext cx="2107731" cy="2366146"/>
        </a:xfrm>
        <a:prstGeom prst="bentConnector3">
          <a:avLst>
            <a:gd name="adj1" fmla="val 50000"/>
          </a:avLst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414617</xdr:colOff>
      <xdr:row>37</xdr:row>
      <xdr:rowOff>134471</xdr:rowOff>
    </xdr:from>
    <xdr:to>
      <xdr:col>4</xdr:col>
      <xdr:colOff>95396</xdr:colOff>
      <xdr:row>40</xdr:row>
      <xdr:rowOff>181081</xdr:rowOff>
    </xdr:to>
    <xdr:pic>
      <xdr:nvPicPr>
        <xdr:cNvPr id="25" name="図 24">
          <a:extLst>
            <a:ext uri="{FF2B5EF4-FFF2-40B4-BE49-F238E27FC236}">
              <a16:creationId xmlns:a16="http://schemas.microsoft.com/office/drawing/2014/main" id="{E6B0A607-D91A-46C3-92BD-26F7DD5DB2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786217" y="8316446"/>
          <a:ext cx="1052379" cy="760984"/>
        </a:xfrm>
        <a:prstGeom prst="rect">
          <a:avLst/>
        </a:prstGeom>
      </xdr:spPr>
    </xdr:pic>
    <xdr:clientData/>
  </xdr:twoCellAnchor>
  <xdr:twoCellAnchor>
    <xdr:from>
      <xdr:col>3</xdr:col>
      <xdr:colOff>1437</xdr:colOff>
      <xdr:row>33</xdr:row>
      <xdr:rowOff>216019</xdr:rowOff>
    </xdr:from>
    <xdr:to>
      <xdr:col>4</xdr:col>
      <xdr:colOff>124270</xdr:colOff>
      <xdr:row>36</xdr:row>
      <xdr:rowOff>139820</xdr:rowOff>
    </xdr:to>
    <xdr:sp macro="" textlink="">
      <xdr:nvSpPr>
        <xdr:cNvPr id="26" name="稲妻 25">
          <a:extLst>
            <a:ext uri="{FF2B5EF4-FFF2-40B4-BE49-F238E27FC236}">
              <a16:creationId xmlns:a16="http://schemas.microsoft.com/office/drawing/2014/main" id="{40454C45-9B6B-4BB1-B03E-DE0F92FC0FEF}"/>
            </a:ext>
          </a:extLst>
        </xdr:cNvPr>
        <xdr:cNvSpPr/>
      </xdr:nvSpPr>
      <xdr:spPr>
        <a:xfrm rot="3600000">
          <a:off x="2144066" y="7360265"/>
          <a:ext cx="638176" cy="808633"/>
        </a:xfrm>
        <a:prstGeom prst="lightningBol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</xdr:col>
      <xdr:colOff>606797</xdr:colOff>
      <xdr:row>35</xdr:row>
      <xdr:rowOff>118223</xdr:rowOff>
    </xdr:from>
    <xdr:ext cx="911211" cy="311496"/>
    <xdr:sp macro="" textlink="">
      <xdr:nvSpPr>
        <xdr:cNvPr id="27" name="テキスト ボックス 26">
          <a:extLst>
            <a:ext uri="{FF2B5EF4-FFF2-40B4-BE49-F238E27FC236}">
              <a16:creationId xmlns:a16="http://schemas.microsoft.com/office/drawing/2014/main" id="{2A79EB27-899C-4920-A4BC-8668784C81E8}"/>
            </a:ext>
          </a:extLst>
        </xdr:cNvPr>
        <xdr:cNvSpPr txBox="1"/>
      </xdr:nvSpPr>
      <xdr:spPr>
        <a:xfrm>
          <a:off x="2664197" y="7823948"/>
          <a:ext cx="911211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400"/>
            <a:t>Bluetooth</a:t>
          </a:r>
          <a:endParaRPr kumimoji="1" lang="ja-JP" altLang="en-US" sz="1400"/>
        </a:p>
      </xdr:txBody>
    </xdr:sp>
    <xdr:clientData/>
  </xdr:oneCellAnchor>
  <xdr:oneCellAnchor>
    <xdr:from>
      <xdr:col>2</xdr:col>
      <xdr:colOff>180973</xdr:colOff>
      <xdr:row>40</xdr:row>
      <xdr:rowOff>196664</xdr:rowOff>
    </xdr:from>
    <xdr:ext cx="1595309" cy="328423"/>
    <xdr:sp macro="" textlink="">
      <xdr:nvSpPr>
        <xdr:cNvPr id="28" name="テキスト ボックス 27">
          <a:extLst>
            <a:ext uri="{FF2B5EF4-FFF2-40B4-BE49-F238E27FC236}">
              <a16:creationId xmlns:a16="http://schemas.microsoft.com/office/drawing/2014/main" id="{2DAEA3E0-7A49-4098-96C7-117C59A08B04}"/>
            </a:ext>
          </a:extLst>
        </xdr:cNvPr>
        <xdr:cNvSpPr txBox="1"/>
      </xdr:nvSpPr>
      <xdr:spPr>
        <a:xfrm>
          <a:off x="1552573" y="9093014"/>
          <a:ext cx="1595309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コントローラにて操作</a:t>
          </a:r>
        </a:p>
      </xdr:txBody>
    </xdr:sp>
    <xdr:clientData/>
  </xdr:oneCellAnchor>
  <xdr:oneCellAnchor>
    <xdr:from>
      <xdr:col>3</xdr:col>
      <xdr:colOff>78442</xdr:colOff>
      <xdr:row>27</xdr:row>
      <xdr:rowOff>33617</xdr:rowOff>
    </xdr:from>
    <xdr:ext cx="889987" cy="328423"/>
    <xdr:sp macro="" textlink="">
      <xdr:nvSpPr>
        <xdr:cNvPr id="29" name="テキスト ボックス 28">
          <a:extLst>
            <a:ext uri="{FF2B5EF4-FFF2-40B4-BE49-F238E27FC236}">
              <a16:creationId xmlns:a16="http://schemas.microsoft.com/office/drawing/2014/main" id="{DCAFB778-FF13-4964-A04C-C8ED66B4ECA5}"/>
            </a:ext>
          </a:extLst>
        </xdr:cNvPr>
        <xdr:cNvSpPr txBox="1"/>
      </xdr:nvSpPr>
      <xdr:spPr>
        <a:xfrm>
          <a:off x="2135842" y="5834342"/>
          <a:ext cx="889987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カメラ映像</a:t>
          </a:r>
        </a:p>
      </xdr:txBody>
    </xdr:sp>
    <xdr:clientData/>
  </xdr:oneCellAnchor>
  <xdr:oneCellAnchor>
    <xdr:from>
      <xdr:col>10</xdr:col>
      <xdr:colOff>616323</xdr:colOff>
      <xdr:row>25</xdr:row>
      <xdr:rowOff>56029</xdr:rowOff>
    </xdr:from>
    <xdr:ext cx="607859" cy="328423"/>
    <xdr:sp macro="" textlink="">
      <xdr:nvSpPr>
        <xdr:cNvPr id="30" name="テキスト ボックス 29">
          <a:extLst>
            <a:ext uri="{FF2B5EF4-FFF2-40B4-BE49-F238E27FC236}">
              <a16:creationId xmlns:a16="http://schemas.microsoft.com/office/drawing/2014/main" id="{F4BB5A59-E9F6-43E2-AF51-DBC6BA956C40}"/>
            </a:ext>
          </a:extLst>
        </xdr:cNvPr>
        <xdr:cNvSpPr txBox="1"/>
      </xdr:nvSpPr>
      <xdr:spPr>
        <a:xfrm>
          <a:off x="7474323" y="5380504"/>
          <a:ext cx="607859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カメラ</a:t>
          </a:r>
        </a:p>
      </xdr:txBody>
    </xdr:sp>
    <xdr:clientData/>
  </xdr:oneCellAnchor>
  <xdr:twoCellAnchor>
    <xdr:from>
      <xdr:col>11</xdr:col>
      <xdr:colOff>507074</xdr:colOff>
      <xdr:row>20</xdr:row>
      <xdr:rowOff>19050</xdr:rowOff>
    </xdr:from>
    <xdr:to>
      <xdr:col>12</xdr:col>
      <xdr:colOff>627528</xdr:colOff>
      <xdr:row>21</xdr:row>
      <xdr:rowOff>212911</xdr:rowOff>
    </xdr:to>
    <xdr:cxnSp macro="">
      <xdr:nvCxnSpPr>
        <xdr:cNvPr id="31" name="コネクタ: カギ線 30">
          <a:extLst>
            <a:ext uri="{FF2B5EF4-FFF2-40B4-BE49-F238E27FC236}">
              <a16:creationId xmlns:a16="http://schemas.microsoft.com/office/drawing/2014/main" id="{6E390611-EF95-4B71-96DC-C7618E720AF3}"/>
            </a:ext>
          </a:extLst>
        </xdr:cNvPr>
        <xdr:cNvCxnSpPr>
          <a:stCxn id="4" idx="2"/>
          <a:endCxn id="32" idx="0"/>
        </xdr:cNvCxnSpPr>
      </xdr:nvCxnSpPr>
      <xdr:spPr>
        <a:xfrm rot="16200000" flipH="1">
          <a:off x="8238008" y="3965766"/>
          <a:ext cx="431986" cy="806254"/>
        </a:xfrm>
        <a:prstGeom prst="bentConnector3">
          <a:avLst>
            <a:gd name="adj1" fmla="val 50000"/>
          </a:avLst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78441</xdr:colOff>
      <xdr:row>21</xdr:row>
      <xdr:rowOff>212911</xdr:rowOff>
    </xdr:from>
    <xdr:to>
      <xdr:col>13</xdr:col>
      <xdr:colOff>493058</xdr:colOff>
      <xdr:row>24</xdr:row>
      <xdr:rowOff>67234</xdr:rowOff>
    </xdr:to>
    <xdr:sp macro="" textlink="">
      <xdr:nvSpPr>
        <xdr:cNvPr id="32" name="テキスト ボックス 31">
          <a:extLst>
            <a:ext uri="{FF2B5EF4-FFF2-40B4-BE49-F238E27FC236}">
              <a16:creationId xmlns:a16="http://schemas.microsoft.com/office/drawing/2014/main" id="{0CA3F455-F2E6-4887-BDA3-7CF8BE376E0A}"/>
            </a:ext>
          </a:extLst>
        </xdr:cNvPr>
        <xdr:cNvSpPr txBox="1"/>
      </xdr:nvSpPr>
      <xdr:spPr>
        <a:xfrm>
          <a:off x="8308041" y="4584886"/>
          <a:ext cx="1100417" cy="56869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各種センサー</a:t>
          </a:r>
        </a:p>
      </xdr:txBody>
    </xdr:sp>
    <xdr:clientData/>
  </xdr:twoCellAnchor>
  <xdr:oneCellAnchor>
    <xdr:from>
      <xdr:col>14</xdr:col>
      <xdr:colOff>150719</xdr:colOff>
      <xdr:row>23</xdr:row>
      <xdr:rowOff>215716</xdr:rowOff>
    </xdr:from>
    <xdr:ext cx="981075" cy="328423"/>
    <xdr:sp macro="" textlink="">
      <xdr:nvSpPr>
        <xdr:cNvPr id="33" name="テキスト ボックス 32">
          <a:extLst>
            <a:ext uri="{FF2B5EF4-FFF2-40B4-BE49-F238E27FC236}">
              <a16:creationId xmlns:a16="http://schemas.microsoft.com/office/drawing/2014/main" id="{B9AC3426-D42A-4BD7-9782-9A251356FB6D}"/>
            </a:ext>
          </a:extLst>
        </xdr:cNvPr>
        <xdr:cNvSpPr txBox="1"/>
      </xdr:nvSpPr>
      <xdr:spPr>
        <a:xfrm>
          <a:off x="9751919" y="5063941"/>
          <a:ext cx="981075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制御信号</a:t>
          </a:r>
          <a:endParaRPr kumimoji="1" lang="en-US" altLang="ja-JP" sz="1100"/>
        </a:p>
      </xdr:txBody>
    </xdr:sp>
    <xdr:clientData/>
  </xdr:oneCellAnchor>
  <xdr:twoCellAnchor>
    <xdr:from>
      <xdr:col>15</xdr:col>
      <xdr:colOff>424702</xdr:colOff>
      <xdr:row>20</xdr:row>
      <xdr:rowOff>192276</xdr:rowOff>
    </xdr:from>
    <xdr:to>
      <xdr:col>16</xdr:col>
      <xdr:colOff>448234</xdr:colOff>
      <xdr:row>21</xdr:row>
      <xdr:rowOff>212911</xdr:rowOff>
    </xdr:to>
    <xdr:cxnSp macro="">
      <xdr:nvCxnSpPr>
        <xdr:cNvPr id="34" name="コネクタ: カギ線 33">
          <a:extLst>
            <a:ext uri="{FF2B5EF4-FFF2-40B4-BE49-F238E27FC236}">
              <a16:creationId xmlns:a16="http://schemas.microsoft.com/office/drawing/2014/main" id="{3147100C-2BD2-46C2-936B-7514EF2CDC87}"/>
            </a:ext>
          </a:extLst>
        </xdr:cNvPr>
        <xdr:cNvCxnSpPr>
          <a:stCxn id="5" idx="2"/>
          <a:endCxn id="35" idx="0"/>
        </xdr:cNvCxnSpPr>
      </xdr:nvCxnSpPr>
      <xdr:spPr>
        <a:xfrm rot="16200000" flipH="1">
          <a:off x="10936988" y="4100840"/>
          <a:ext cx="258760" cy="709332"/>
        </a:xfrm>
        <a:prstGeom prst="bentConnector3">
          <a:avLst>
            <a:gd name="adj1" fmla="val 50000"/>
          </a:avLst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582706</xdr:colOff>
      <xdr:row>21</xdr:row>
      <xdr:rowOff>212911</xdr:rowOff>
    </xdr:from>
    <xdr:to>
      <xdr:col>17</xdr:col>
      <xdr:colOff>313764</xdr:colOff>
      <xdr:row>24</xdr:row>
      <xdr:rowOff>67234</xdr:rowOff>
    </xdr:to>
    <xdr:sp macro="" textlink="">
      <xdr:nvSpPr>
        <xdr:cNvPr id="35" name="テキスト ボックス 34">
          <a:extLst>
            <a:ext uri="{FF2B5EF4-FFF2-40B4-BE49-F238E27FC236}">
              <a16:creationId xmlns:a16="http://schemas.microsoft.com/office/drawing/2014/main" id="{DE605913-821A-4CA2-B0A7-6B0AA22BB3BD}"/>
            </a:ext>
          </a:extLst>
        </xdr:cNvPr>
        <xdr:cNvSpPr txBox="1"/>
      </xdr:nvSpPr>
      <xdr:spPr>
        <a:xfrm>
          <a:off x="10869706" y="4584886"/>
          <a:ext cx="1102658" cy="56869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各種センサー</a:t>
          </a:r>
        </a:p>
      </xdr:txBody>
    </xdr:sp>
    <xdr:clientData/>
  </xdr:twoCellAnchor>
  <xdr:oneCellAnchor>
    <xdr:from>
      <xdr:col>12</xdr:col>
      <xdr:colOff>565336</xdr:colOff>
      <xdr:row>15</xdr:row>
      <xdr:rowOff>204510</xdr:rowOff>
    </xdr:from>
    <xdr:ext cx="1250016" cy="564514"/>
    <xdr:sp macro="" textlink="">
      <xdr:nvSpPr>
        <xdr:cNvPr id="36" name="テキスト ボックス 35">
          <a:extLst>
            <a:ext uri="{FF2B5EF4-FFF2-40B4-BE49-F238E27FC236}">
              <a16:creationId xmlns:a16="http://schemas.microsoft.com/office/drawing/2014/main" id="{D1F3E512-B2AB-4145-ADB5-AB3865083CB1}"/>
            </a:ext>
          </a:extLst>
        </xdr:cNvPr>
        <xdr:cNvSpPr txBox="1"/>
      </xdr:nvSpPr>
      <xdr:spPr>
        <a:xfrm>
          <a:off x="8794936" y="3147735"/>
          <a:ext cx="1250016" cy="56451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制御信号</a:t>
          </a:r>
          <a:endParaRPr kumimoji="1" lang="en-US" altLang="ja-JP" sz="1100"/>
        </a:p>
        <a:p>
          <a:r>
            <a:rPr kumimoji="1" lang="ja-JP" altLang="en-US" sz="1100"/>
            <a:t>センサー信号</a:t>
          </a:r>
          <a:endParaRPr kumimoji="1" lang="en-US" altLang="ja-JP" sz="1100"/>
        </a:p>
      </xdr:txBody>
    </xdr:sp>
    <xdr:clientData/>
  </xdr:oneCellAnchor>
  <xdr:twoCellAnchor>
    <xdr:from>
      <xdr:col>16</xdr:col>
      <xdr:colOff>190500</xdr:colOff>
      <xdr:row>29</xdr:row>
      <xdr:rowOff>145676</xdr:rowOff>
    </xdr:from>
    <xdr:to>
      <xdr:col>19</xdr:col>
      <xdr:colOff>33617</xdr:colOff>
      <xdr:row>32</xdr:row>
      <xdr:rowOff>190499</xdr:rowOff>
    </xdr:to>
    <xdr:sp macro="" textlink="">
      <xdr:nvSpPr>
        <xdr:cNvPr id="37" name="テキスト ボックス 36">
          <a:extLst>
            <a:ext uri="{FF2B5EF4-FFF2-40B4-BE49-F238E27FC236}">
              <a16:creationId xmlns:a16="http://schemas.microsoft.com/office/drawing/2014/main" id="{73FBB641-F83E-487D-9915-251030442111}"/>
            </a:ext>
          </a:extLst>
        </xdr:cNvPr>
        <xdr:cNvSpPr txBox="1"/>
      </xdr:nvSpPr>
      <xdr:spPr>
        <a:xfrm>
          <a:off x="11163300" y="6422651"/>
          <a:ext cx="1900517" cy="75919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回転歯</a:t>
          </a:r>
        </a:p>
      </xdr:txBody>
    </xdr:sp>
    <xdr:clientData/>
  </xdr:twoCellAnchor>
  <xdr:twoCellAnchor>
    <xdr:from>
      <xdr:col>18</xdr:col>
      <xdr:colOff>414619</xdr:colOff>
      <xdr:row>37</xdr:row>
      <xdr:rowOff>134469</xdr:rowOff>
    </xdr:from>
    <xdr:to>
      <xdr:col>19</xdr:col>
      <xdr:colOff>470647</xdr:colOff>
      <xdr:row>38</xdr:row>
      <xdr:rowOff>212910</xdr:rowOff>
    </xdr:to>
    <xdr:grpSp>
      <xdr:nvGrpSpPr>
        <xdr:cNvPr id="38" name="グループ化 37">
          <a:extLst>
            <a:ext uri="{FF2B5EF4-FFF2-40B4-BE49-F238E27FC236}">
              <a16:creationId xmlns:a16="http://schemas.microsoft.com/office/drawing/2014/main" id="{20AF3528-030B-4F8A-9887-C122B1E35588}"/>
            </a:ext>
          </a:extLst>
        </xdr:cNvPr>
        <xdr:cNvGrpSpPr/>
      </xdr:nvGrpSpPr>
      <xdr:grpSpPr>
        <a:xfrm>
          <a:off x="12718678" y="8942293"/>
          <a:ext cx="739587" cy="313764"/>
          <a:chOff x="12158384" y="7866528"/>
          <a:chExt cx="739587" cy="313765"/>
        </a:xfrm>
      </xdr:grpSpPr>
      <xdr:pic>
        <xdr:nvPicPr>
          <xdr:cNvPr id="39" name="図 38">
            <a:extLst>
              <a:ext uri="{FF2B5EF4-FFF2-40B4-BE49-F238E27FC236}">
                <a16:creationId xmlns:a16="http://schemas.microsoft.com/office/drawing/2014/main" id="{9139E4C1-EB83-CAAA-6B42-3DE53908E39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12158384" y="7866528"/>
            <a:ext cx="317726" cy="313765"/>
          </a:xfrm>
          <a:prstGeom prst="rect">
            <a:avLst/>
          </a:prstGeom>
        </xdr:spPr>
      </xdr:pic>
      <xdr:sp macro="" textlink="">
        <xdr:nvSpPr>
          <xdr:cNvPr id="40" name="二等辺三角形 39">
            <a:extLst>
              <a:ext uri="{FF2B5EF4-FFF2-40B4-BE49-F238E27FC236}">
                <a16:creationId xmlns:a16="http://schemas.microsoft.com/office/drawing/2014/main" id="{54D04D0E-DD85-A1FD-E27B-E1B8F34B7881}"/>
              </a:ext>
            </a:extLst>
          </xdr:cNvPr>
          <xdr:cNvSpPr/>
        </xdr:nvSpPr>
        <xdr:spPr>
          <a:xfrm rot="16200000">
            <a:off x="12573000" y="7821705"/>
            <a:ext cx="257735" cy="392206"/>
          </a:xfrm>
          <a:prstGeom prst="triangle">
            <a:avLst/>
          </a:prstGeom>
          <a:solidFill>
            <a:schemeClr val="accent2">
              <a:lumMod val="60000"/>
              <a:lumOff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17</xdr:col>
      <xdr:colOff>257737</xdr:colOff>
      <xdr:row>42</xdr:row>
      <xdr:rowOff>100851</xdr:rowOff>
    </xdr:from>
    <xdr:to>
      <xdr:col>17</xdr:col>
      <xdr:colOff>575463</xdr:colOff>
      <xdr:row>45</xdr:row>
      <xdr:rowOff>89646</xdr:rowOff>
    </xdr:to>
    <xdr:grpSp>
      <xdr:nvGrpSpPr>
        <xdr:cNvPr id="41" name="グループ化 40">
          <a:extLst>
            <a:ext uri="{FF2B5EF4-FFF2-40B4-BE49-F238E27FC236}">
              <a16:creationId xmlns:a16="http://schemas.microsoft.com/office/drawing/2014/main" id="{FCB2A7EF-9C58-4ABE-A7B7-BAF30DF64481}"/>
            </a:ext>
          </a:extLst>
        </xdr:cNvPr>
        <xdr:cNvGrpSpPr/>
      </xdr:nvGrpSpPr>
      <xdr:grpSpPr>
        <a:xfrm>
          <a:off x="11878237" y="10085292"/>
          <a:ext cx="317726" cy="694766"/>
          <a:chOff x="11542060" y="8706969"/>
          <a:chExt cx="317726" cy="694765"/>
        </a:xfrm>
      </xdr:grpSpPr>
      <xdr:pic>
        <xdr:nvPicPr>
          <xdr:cNvPr id="42" name="図 41">
            <a:extLst>
              <a:ext uri="{FF2B5EF4-FFF2-40B4-BE49-F238E27FC236}">
                <a16:creationId xmlns:a16="http://schemas.microsoft.com/office/drawing/2014/main" id="{EC29AE9F-46C4-0B1A-CCB0-6600F8A8F1F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11542060" y="8706969"/>
            <a:ext cx="317726" cy="313765"/>
          </a:xfrm>
          <a:prstGeom prst="rect">
            <a:avLst/>
          </a:prstGeom>
        </xdr:spPr>
      </xdr:pic>
      <xdr:sp macro="" textlink="">
        <xdr:nvSpPr>
          <xdr:cNvPr id="43" name="二等辺三角形 42">
            <a:extLst>
              <a:ext uri="{FF2B5EF4-FFF2-40B4-BE49-F238E27FC236}">
                <a16:creationId xmlns:a16="http://schemas.microsoft.com/office/drawing/2014/main" id="{E369D401-C870-7DF9-3E35-794516F3A1A1}"/>
              </a:ext>
            </a:extLst>
          </xdr:cNvPr>
          <xdr:cNvSpPr/>
        </xdr:nvSpPr>
        <xdr:spPr>
          <a:xfrm>
            <a:off x="11564472" y="9009528"/>
            <a:ext cx="257735" cy="392206"/>
          </a:xfrm>
          <a:prstGeom prst="triangle">
            <a:avLst/>
          </a:prstGeom>
          <a:solidFill>
            <a:schemeClr val="accent2">
              <a:lumMod val="60000"/>
              <a:lumOff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15</xdr:col>
      <xdr:colOff>448236</xdr:colOff>
      <xdr:row>37</xdr:row>
      <xdr:rowOff>134469</xdr:rowOff>
    </xdr:from>
    <xdr:to>
      <xdr:col>16</xdr:col>
      <xdr:colOff>553050</xdr:colOff>
      <xdr:row>38</xdr:row>
      <xdr:rowOff>212910</xdr:rowOff>
    </xdr:to>
    <xdr:grpSp>
      <xdr:nvGrpSpPr>
        <xdr:cNvPr id="44" name="グループ化 43">
          <a:extLst>
            <a:ext uri="{FF2B5EF4-FFF2-40B4-BE49-F238E27FC236}">
              <a16:creationId xmlns:a16="http://schemas.microsoft.com/office/drawing/2014/main" id="{43B80C6F-C10C-41CB-8E54-11F06FA40180}"/>
            </a:ext>
          </a:extLst>
        </xdr:cNvPr>
        <xdr:cNvGrpSpPr/>
      </xdr:nvGrpSpPr>
      <xdr:grpSpPr>
        <a:xfrm>
          <a:off x="10701618" y="8942293"/>
          <a:ext cx="788373" cy="313764"/>
          <a:chOff x="10466295" y="7888940"/>
          <a:chExt cx="788373" cy="313765"/>
        </a:xfrm>
      </xdr:grpSpPr>
      <xdr:pic>
        <xdr:nvPicPr>
          <xdr:cNvPr id="45" name="図 44">
            <a:extLst>
              <a:ext uri="{FF2B5EF4-FFF2-40B4-BE49-F238E27FC236}">
                <a16:creationId xmlns:a16="http://schemas.microsoft.com/office/drawing/2014/main" id="{4CB3DB40-0FCC-7736-6458-2403D4A1966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10936942" y="7888940"/>
            <a:ext cx="317726" cy="313765"/>
          </a:xfrm>
          <a:prstGeom prst="rect">
            <a:avLst/>
          </a:prstGeom>
        </xdr:spPr>
      </xdr:pic>
      <xdr:sp macro="" textlink="">
        <xdr:nvSpPr>
          <xdr:cNvPr id="46" name="二等辺三角形 45">
            <a:extLst>
              <a:ext uri="{FF2B5EF4-FFF2-40B4-BE49-F238E27FC236}">
                <a16:creationId xmlns:a16="http://schemas.microsoft.com/office/drawing/2014/main" id="{D9B14742-799C-377B-9F67-3FC644BC840F}"/>
              </a:ext>
            </a:extLst>
          </xdr:cNvPr>
          <xdr:cNvSpPr/>
        </xdr:nvSpPr>
        <xdr:spPr>
          <a:xfrm rot="5400000">
            <a:off x="10533530" y="7855323"/>
            <a:ext cx="257735" cy="392206"/>
          </a:xfrm>
          <a:prstGeom prst="triangle">
            <a:avLst/>
          </a:prstGeom>
          <a:solidFill>
            <a:schemeClr val="accent2">
              <a:lumMod val="60000"/>
              <a:lumOff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18</xdr:col>
      <xdr:colOff>324972</xdr:colOff>
      <xdr:row>30</xdr:row>
      <xdr:rowOff>224118</xdr:rowOff>
    </xdr:from>
    <xdr:to>
      <xdr:col>18</xdr:col>
      <xdr:colOff>642698</xdr:colOff>
      <xdr:row>34</xdr:row>
      <xdr:rowOff>22411</xdr:rowOff>
    </xdr:to>
    <xdr:grpSp>
      <xdr:nvGrpSpPr>
        <xdr:cNvPr id="47" name="グループ化 46">
          <a:extLst>
            <a:ext uri="{FF2B5EF4-FFF2-40B4-BE49-F238E27FC236}">
              <a16:creationId xmlns:a16="http://schemas.microsoft.com/office/drawing/2014/main" id="{BB7B623A-BEDA-4ED3-9371-2A8DC6636827}"/>
            </a:ext>
          </a:extLst>
        </xdr:cNvPr>
        <xdr:cNvGrpSpPr/>
      </xdr:nvGrpSpPr>
      <xdr:grpSpPr>
        <a:xfrm>
          <a:off x="12629031" y="7384677"/>
          <a:ext cx="317726" cy="739587"/>
          <a:chOff x="12158384" y="6600265"/>
          <a:chExt cx="317726" cy="739587"/>
        </a:xfrm>
      </xdr:grpSpPr>
      <xdr:pic>
        <xdr:nvPicPr>
          <xdr:cNvPr id="48" name="図 47">
            <a:extLst>
              <a:ext uri="{FF2B5EF4-FFF2-40B4-BE49-F238E27FC236}">
                <a16:creationId xmlns:a16="http://schemas.microsoft.com/office/drawing/2014/main" id="{48F1EA6D-A827-6541-AFC1-8B63E32817D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12158384" y="7026087"/>
            <a:ext cx="317726" cy="313765"/>
          </a:xfrm>
          <a:prstGeom prst="rect">
            <a:avLst/>
          </a:prstGeom>
        </xdr:spPr>
      </xdr:pic>
      <xdr:sp macro="" textlink="">
        <xdr:nvSpPr>
          <xdr:cNvPr id="49" name="二等辺三角形 48">
            <a:extLst>
              <a:ext uri="{FF2B5EF4-FFF2-40B4-BE49-F238E27FC236}">
                <a16:creationId xmlns:a16="http://schemas.microsoft.com/office/drawing/2014/main" id="{288455D2-1192-A17D-7F5A-738EFA6575E3}"/>
              </a:ext>
            </a:extLst>
          </xdr:cNvPr>
          <xdr:cNvSpPr/>
        </xdr:nvSpPr>
        <xdr:spPr>
          <a:xfrm rot="10800000">
            <a:off x="12180794" y="6600265"/>
            <a:ext cx="257735" cy="392206"/>
          </a:xfrm>
          <a:prstGeom prst="triangle">
            <a:avLst/>
          </a:prstGeom>
          <a:solidFill>
            <a:schemeClr val="accent2">
              <a:lumMod val="60000"/>
              <a:lumOff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17</xdr:col>
      <xdr:colOff>268943</xdr:colOff>
      <xdr:row>32</xdr:row>
      <xdr:rowOff>0</xdr:rowOff>
    </xdr:from>
    <xdr:to>
      <xdr:col>17</xdr:col>
      <xdr:colOff>627531</xdr:colOff>
      <xdr:row>33</xdr:row>
      <xdr:rowOff>100852</xdr:rowOff>
    </xdr:to>
    <xdr:sp macro="" textlink="">
      <xdr:nvSpPr>
        <xdr:cNvPr id="50" name="テキスト ボックス 49">
          <a:extLst>
            <a:ext uri="{FF2B5EF4-FFF2-40B4-BE49-F238E27FC236}">
              <a16:creationId xmlns:a16="http://schemas.microsoft.com/office/drawing/2014/main" id="{DE696066-E78D-49EC-9191-D3BCC589027F}"/>
            </a:ext>
          </a:extLst>
        </xdr:cNvPr>
        <xdr:cNvSpPr txBox="1"/>
      </xdr:nvSpPr>
      <xdr:spPr>
        <a:xfrm>
          <a:off x="11927543" y="6991350"/>
          <a:ext cx="358588" cy="33897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kumimoji="1" lang="ja-JP" altLang="en-US" sz="1100"/>
        </a:p>
      </xdr:txBody>
    </xdr:sp>
    <xdr:clientData/>
  </xdr:twoCellAnchor>
  <xdr:twoCellAnchor>
    <xdr:from>
      <xdr:col>17</xdr:col>
      <xdr:colOff>302562</xdr:colOff>
      <xdr:row>32</xdr:row>
      <xdr:rowOff>190500</xdr:rowOff>
    </xdr:from>
    <xdr:to>
      <xdr:col>17</xdr:col>
      <xdr:colOff>620288</xdr:colOff>
      <xdr:row>35</xdr:row>
      <xdr:rowOff>224116</xdr:rowOff>
    </xdr:to>
    <xdr:grpSp>
      <xdr:nvGrpSpPr>
        <xdr:cNvPr id="51" name="グループ化 50">
          <a:extLst>
            <a:ext uri="{FF2B5EF4-FFF2-40B4-BE49-F238E27FC236}">
              <a16:creationId xmlns:a16="http://schemas.microsoft.com/office/drawing/2014/main" id="{B00D9626-1C30-44FD-9E86-3FD0F85C2A9E}"/>
            </a:ext>
          </a:extLst>
        </xdr:cNvPr>
        <xdr:cNvGrpSpPr/>
      </xdr:nvGrpSpPr>
      <xdr:grpSpPr>
        <a:xfrm>
          <a:off x="11923062" y="7821706"/>
          <a:ext cx="317726" cy="739586"/>
          <a:chOff x="11542060" y="6947647"/>
          <a:chExt cx="317726" cy="739587"/>
        </a:xfrm>
      </xdr:grpSpPr>
      <xdr:pic>
        <xdr:nvPicPr>
          <xdr:cNvPr id="52" name="図 51">
            <a:extLst>
              <a:ext uri="{FF2B5EF4-FFF2-40B4-BE49-F238E27FC236}">
                <a16:creationId xmlns:a16="http://schemas.microsoft.com/office/drawing/2014/main" id="{662D684F-E24D-CA62-89C1-1BF40993183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11542060" y="7373469"/>
            <a:ext cx="317726" cy="313765"/>
          </a:xfrm>
          <a:prstGeom prst="rect">
            <a:avLst/>
          </a:prstGeom>
        </xdr:spPr>
      </xdr:pic>
      <xdr:sp macro="" textlink="">
        <xdr:nvSpPr>
          <xdr:cNvPr id="53" name="二等辺三角形 52">
            <a:extLst>
              <a:ext uri="{FF2B5EF4-FFF2-40B4-BE49-F238E27FC236}">
                <a16:creationId xmlns:a16="http://schemas.microsoft.com/office/drawing/2014/main" id="{3C2F88D9-54AB-34D1-5729-FE9768F67F28}"/>
              </a:ext>
            </a:extLst>
          </xdr:cNvPr>
          <xdr:cNvSpPr/>
        </xdr:nvSpPr>
        <xdr:spPr>
          <a:xfrm rot="10800000">
            <a:off x="11564469" y="6947647"/>
            <a:ext cx="257735" cy="392206"/>
          </a:xfrm>
          <a:prstGeom prst="triangle">
            <a:avLst/>
          </a:prstGeom>
          <a:solidFill>
            <a:schemeClr val="accent2">
              <a:lumMod val="60000"/>
              <a:lumOff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16</xdr:col>
      <xdr:colOff>94371</xdr:colOff>
      <xdr:row>30</xdr:row>
      <xdr:rowOff>130594</xdr:rowOff>
    </xdr:from>
    <xdr:to>
      <xdr:col>17</xdr:col>
      <xdr:colOff>257735</xdr:colOff>
      <xdr:row>32</xdr:row>
      <xdr:rowOff>33618</xdr:rowOff>
    </xdr:to>
    <xdr:cxnSp macro="">
      <xdr:nvCxnSpPr>
        <xdr:cNvPr id="54" name="直線矢印コネクタ 53">
          <a:extLst>
            <a:ext uri="{FF2B5EF4-FFF2-40B4-BE49-F238E27FC236}">
              <a16:creationId xmlns:a16="http://schemas.microsoft.com/office/drawing/2014/main" id="{E5776120-F634-4467-82FE-20A9F404C514}"/>
            </a:ext>
          </a:extLst>
        </xdr:cNvPr>
        <xdr:cNvCxnSpPr>
          <a:stCxn id="55" idx="3"/>
        </xdr:cNvCxnSpPr>
      </xdr:nvCxnSpPr>
      <xdr:spPr>
        <a:xfrm>
          <a:off x="11067171" y="6645694"/>
          <a:ext cx="849164" cy="37927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14</xdr:col>
      <xdr:colOff>571501</xdr:colOff>
      <xdr:row>29</xdr:row>
      <xdr:rowOff>201705</xdr:rowOff>
    </xdr:from>
    <xdr:ext cx="889987" cy="328423"/>
    <xdr:sp macro="" textlink="">
      <xdr:nvSpPr>
        <xdr:cNvPr id="55" name="テキスト ボックス 54">
          <a:extLst>
            <a:ext uri="{FF2B5EF4-FFF2-40B4-BE49-F238E27FC236}">
              <a16:creationId xmlns:a16="http://schemas.microsoft.com/office/drawing/2014/main" id="{15FAE2EC-D8F9-4EEF-9239-E449322209FF}"/>
            </a:ext>
          </a:extLst>
        </xdr:cNvPr>
        <xdr:cNvSpPr txBox="1"/>
      </xdr:nvSpPr>
      <xdr:spPr>
        <a:xfrm>
          <a:off x="10172701" y="6478680"/>
          <a:ext cx="889987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雪の射出口</a:t>
          </a:r>
        </a:p>
      </xdr:txBody>
    </xdr:sp>
    <xdr:clientData/>
  </xdr:oneCellAnchor>
  <xdr:twoCellAnchor>
    <xdr:from>
      <xdr:col>18</xdr:col>
      <xdr:colOff>56029</xdr:colOff>
      <xdr:row>43</xdr:row>
      <xdr:rowOff>208137</xdr:rowOff>
    </xdr:from>
    <xdr:to>
      <xdr:col>18</xdr:col>
      <xdr:colOff>515470</xdr:colOff>
      <xdr:row>45</xdr:row>
      <xdr:rowOff>217924</xdr:rowOff>
    </xdr:to>
    <xdr:grpSp>
      <xdr:nvGrpSpPr>
        <xdr:cNvPr id="56" name="グループ化 55">
          <a:extLst>
            <a:ext uri="{FF2B5EF4-FFF2-40B4-BE49-F238E27FC236}">
              <a16:creationId xmlns:a16="http://schemas.microsoft.com/office/drawing/2014/main" id="{2A695F5D-B11F-47EB-96E7-48B78E57E648}"/>
            </a:ext>
          </a:extLst>
        </xdr:cNvPr>
        <xdr:cNvGrpSpPr/>
      </xdr:nvGrpSpPr>
      <xdr:grpSpPr>
        <a:xfrm>
          <a:off x="12360088" y="10427902"/>
          <a:ext cx="459441" cy="480434"/>
          <a:chOff x="11934264" y="8825461"/>
          <a:chExt cx="459441" cy="480434"/>
        </a:xfrm>
      </xdr:grpSpPr>
      <xdr:pic>
        <xdr:nvPicPr>
          <xdr:cNvPr id="57" name="図 56">
            <a:extLst>
              <a:ext uri="{FF2B5EF4-FFF2-40B4-BE49-F238E27FC236}">
                <a16:creationId xmlns:a16="http://schemas.microsoft.com/office/drawing/2014/main" id="{96E5D1AB-227B-DF81-AD0F-14FE66980A7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/>
          <a:stretch>
            <a:fillRect/>
          </a:stretch>
        </xdr:blipFill>
        <xdr:spPr>
          <a:xfrm rot="10800000">
            <a:off x="12009233" y="9009529"/>
            <a:ext cx="317237" cy="296366"/>
          </a:xfrm>
          <a:prstGeom prst="rect">
            <a:avLst/>
          </a:prstGeom>
        </xdr:spPr>
      </xdr:pic>
      <xdr:sp macro="" textlink="">
        <xdr:nvSpPr>
          <xdr:cNvPr id="58" name="テキスト ボックス 57">
            <a:extLst>
              <a:ext uri="{FF2B5EF4-FFF2-40B4-BE49-F238E27FC236}">
                <a16:creationId xmlns:a16="http://schemas.microsoft.com/office/drawing/2014/main" id="{DE8A8BC1-7249-504B-8115-8C2819F198E7}"/>
              </a:ext>
            </a:extLst>
          </xdr:cNvPr>
          <xdr:cNvSpPr txBox="1"/>
        </xdr:nvSpPr>
        <xdr:spPr>
          <a:xfrm>
            <a:off x="11934264" y="8825461"/>
            <a:ext cx="459441" cy="161655"/>
          </a:xfrm>
          <a:prstGeom prst="rect">
            <a:avLst/>
          </a:prstGeom>
          <a:solidFill>
            <a:schemeClr val="accent6">
              <a:lumMod val="75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endParaRPr kumimoji="1" lang="ja-JP" altLang="en-US" sz="1100"/>
          </a:p>
        </xdr:txBody>
      </xdr:sp>
    </xdr:grpSp>
    <xdr:clientData/>
  </xdr:twoCellAnchor>
  <xdr:twoCellAnchor>
    <xdr:from>
      <xdr:col>20</xdr:col>
      <xdr:colOff>369793</xdr:colOff>
      <xdr:row>29</xdr:row>
      <xdr:rowOff>134468</xdr:rowOff>
    </xdr:from>
    <xdr:to>
      <xdr:col>22</xdr:col>
      <xdr:colOff>657146</xdr:colOff>
      <xdr:row>35</xdr:row>
      <xdr:rowOff>27397</xdr:rowOff>
    </xdr:to>
    <xdr:grpSp>
      <xdr:nvGrpSpPr>
        <xdr:cNvPr id="59" name="グループ化 58">
          <a:extLst>
            <a:ext uri="{FF2B5EF4-FFF2-40B4-BE49-F238E27FC236}">
              <a16:creationId xmlns:a16="http://schemas.microsoft.com/office/drawing/2014/main" id="{99A87AE3-323A-4FD2-85C7-2954E79C9821}"/>
            </a:ext>
          </a:extLst>
        </xdr:cNvPr>
        <xdr:cNvGrpSpPr/>
      </xdr:nvGrpSpPr>
      <xdr:grpSpPr>
        <a:xfrm>
          <a:off x="14040969" y="7059703"/>
          <a:ext cx="1654471" cy="1304870"/>
          <a:chOff x="13458264" y="7788087"/>
          <a:chExt cx="1654471" cy="1304870"/>
        </a:xfrm>
      </xdr:grpSpPr>
      <xdr:grpSp>
        <xdr:nvGrpSpPr>
          <xdr:cNvPr id="60" name="グループ化 59">
            <a:extLst>
              <a:ext uri="{FF2B5EF4-FFF2-40B4-BE49-F238E27FC236}">
                <a16:creationId xmlns:a16="http://schemas.microsoft.com/office/drawing/2014/main" id="{3B8515DA-2747-D106-2A73-E9943C95B831}"/>
              </a:ext>
            </a:extLst>
          </xdr:cNvPr>
          <xdr:cNvGrpSpPr/>
        </xdr:nvGrpSpPr>
        <xdr:grpSpPr>
          <a:xfrm>
            <a:off x="13458264" y="8388432"/>
            <a:ext cx="459441" cy="480434"/>
            <a:chOff x="13458264" y="8388432"/>
            <a:chExt cx="459441" cy="480434"/>
          </a:xfrm>
        </xdr:grpSpPr>
        <xdr:pic>
          <xdr:nvPicPr>
            <xdr:cNvPr id="64" name="図 63">
              <a:extLst>
                <a:ext uri="{FF2B5EF4-FFF2-40B4-BE49-F238E27FC236}">
                  <a16:creationId xmlns:a16="http://schemas.microsoft.com/office/drawing/2014/main" id="{F284EDE0-D7AB-3EDF-20AE-70057EE6E7B1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 rot="10800000">
              <a:off x="13533233" y="8572500"/>
              <a:ext cx="317237" cy="296366"/>
            </a:xfrm>
            <a:prstGeom prst="rect">
              <a:avLst/>
            </a:prstGeom>
          </xdr:spPr>
        </xdr:pic>
        <xdr:sp macro="" textlink="">
          <xdr:nvSpPr>
            <xdr:cNvPr id="65" name="テキスト ボックス 64">
              <a:extLst>
                <a:ext uri="{FF2B5EF4-FFF2-40B4-BE49-F238E27FC236}">
                  <a16:creationId xmlns:a16="http://schemas.microsoft.com/office/drawing/2014/main" id="{5E4428D5-0F5E-0F94-35D9-98369B78A6C3}"/>
                </a:ext>
              </a:extLst>
            </xdr:cNvPr>
            <xdr:cNvSpPr txBox="1"/>
          </xdr:nvSpPr>
          <xdr:spPr>
            <a:xfrm>
              <a:off x="13458264" y="8388432"/>
              <a:ext cx="459441" cy="161655"/>
            </a:xfrm>
            <a:prstGeom prst="rect">
              <a:avLst/>
            </a:prstGeom>
            <a:solidFill>
              <a:schemeClr val="accent6">
                <a:lumMod val="75000"/>
              </a:schemeClr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endParaRPr kumimoji="1" lang="ja-JP" altLang="en-US" sz="1100"/>
            </a:p>
          </xdr:txBody>
        </xdr:sp>
      </xdr:grpSp>
      <xdr:sp macro="" textlink="">
        <xdr:nvSpPr>
          <xdr:cNvPr id="61" name="テキスト ボックス 60">
            <a:extLst>
              <a:ext uri="{FF2B5EF4-FFF2-40B4-BE49-F238E27FC236}">
                <a16:creationId xmlns:a16="http://schemas.microsoft.com/office/drawing/2014/main" id="{B1542C2F-56F6-79AA-8408-D96CAFA319AE}"/>
              </a:ext>
            </a:extLst>
          </xdr:cNvPr>
          <xdr:cNvSpPr txBox="1"/>
        </xdr:nvSpPr>
        <xdr:spPr>
          <a:xfrm>
            <a:off x="13996147" y="8292353"/>
            <a:ext cx="1116588" cy="80060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ja-JP" altLang="en-US" sz="1100"/>
              <a:t>マイクロ波</a:t>
            </a:r>
            <a:endParaRPr kumimoji="1" lang="en-US" altLang="ja-JP" sz="1100"/>
          </a:p>
          <a:p>
            <a:r>
              <a:rPr kumimoji="1" lang="ja-JP" altLang="en-US" sz="1100"/>
              <a:t>センサー</a:t>
            </a:r>
            <a:endParaRPr kumimoji="1" lang="en-US" altLang="ja-JP" sz="1100"/>
          </a:p>
          <a:p>
            <a:r>
              <a:rPr kumimoji="1" lang="en-US" altLang="ja-JP" sz="1100"/>
              <a:t>(</a:t>
            </a:r>
            <a:r>
              <a:rPr kumimoji="1" lang="ja-JP" altLang="en-US" sz="1100"/>
              <a:t>障害物検知用</a:t>
            </a:r>
            <a:r>
              <a:rPr kumimoji="1" lang="en-US" altLang="ja-JP" sz="1100"/>
              <a:t>)</a:t>
            </a:r>
            <a:endParaRPr kumimoji="1" lang="ja-JP" altLang="en-US" sz="1100"/>
          </a:p>
        </xdr:txBody>
      </xdr:sp>
      <xdr:sp macro="" textlink="">
        <xdr:nvSpPr>
          <xdr:cNvPr id="62" name="テキスト ボックス 61">
            <a:extLst>
              <a:ext uri="{FF2B5EF4-FFF2-40B4-BE49-F238E27FC236}">
                <a16:creationId xmlns:a16="http://schemas.microsoft.com/office/drawing/2014/main" id="{DB81FAC0-4994-79E5-BA78-D62686168E27}"/>
              </a:ext>
            </a:extLst>
          </xdr:cNvPr>
          <xdr:cNvSpPr txBox="1"/>
        </xdr:nvSpPr>
        <xdr:spPr>
          <a:xfrm>
            <a:off x="13928911" y="7788087"/>
            <a:ext cx="607859" cy="32842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ja-JP" altLang="en-US" sz="1100"/>
              <a:t>カメラ</a:t>
            </a:r>
          </a:p>
        </xdr:txBody>
      </xdr:sp>
      <xdr:pic>
        <xdr:nvPicPr>
          <xdr:cNvPr id="63" name="図 62">
            <a:extLst>
              <a:ext uri="{FF2B5EF4-FFF2-40B4-BE49-F238E27FC236}">
                <a16:creationId xmlns:a16="http://schemas.microsoft.com/office/drawing/2014/main" id="{92FDA515-6003-CF9C-4153-FCDF1D0473A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13536706" y="7799293"/>
            <a:ext cx="317726" cy="313765"/>
          </a:xfrm>
          <a:prstGeom prst="rect">
            <a:avLst/>
          </a:prstGeom>
        </xdr:spPr>
      </xdr:pic>
    </xdr:grpSp>
    <xdr:clientData/>
  </xdr:twoCellAnchor>
  <xdr:twoCellAnchor>
    <xdr:from>
      <xdr:col>15</xdr:col>
      <xdr:colOff>348093</xdr:colOff>
      <xdr:row>34</xdr:row>
      <xdr:rowOff>140196</xdr:rowOff>
    </xdr:from>
    <xdr:to>
      <xdr:col>16</xdr:col>
      <xdr:colOff>144968</xdr:colOff>
      <xdr:row>36</xdr:row>
      <xdr:rowOff>128989</xdr:rowOff>
    </xdr:to>
    <xdr:grpSp>
      <xdr:nvGrpSpPr>
        <xdr:cNvPr id="66" name="グループ化 65">
          <a:extLst>
            <a:ext uri="{FF2B5EF4-FFF2-40B4-BE49-F238E27FC236}">
              <a16:creationId xmlns:a16="http://schemas.microsoft.com/office/drawing/2014/main" id="{CE2E8607-4F5B-453F-A47D-B67E08060F96}"/>
            </a:ext>
          </a:extLst>
        </xdr:cNvPr>
        <xdr:cNvGrpSpPr/>
      </xdr:nvGrpSpPr>
      <xdr:grpSpPr>
        <a:xfrm rot="5400000">
          <a:off x="10611972" y="8231552"/>
          <a:ext cx="459440" cy="480434"/>
          <a:chOff x="11934264" y="8825461"/>
          <a:chExt cx="459441" cy="480434"/>
        </a:xfrm>
      </xdr:grpSpPr>
      <xdr:pic>
        <xdr:nvPicPr>
          <xdr:cNvPr id="67" name="図 66">
            <a:extLst>
              <a:ext uri="{FF2B5EF4-FFF2-40B4-BE49-F238E27FC236}">
                <a16:creationId xmlns:a16="http://schemas.microsoft.com/office/drawing/2014/main" id="{9432C4E0-2B97-DE79-11A3-608957CF8EB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/>
          <a:stretch>
            <a:fillRect/>
          </a:stretch>
        </xdr:blipFill>
        <xdr:spPr>
          <a:xfrm rot="10800000">
            <a:off x="12009233" y="9009529"/>
            <a:ext cx="317237" cy="296366"/>
          </a:xfrm>
          <a:prstGeom prst="rect">
            <a:avLst/>
          </a:prstGeom>
        </xdr:spPr>
      </xdr:pic>
      <xdr:sp macro="" textlink="">
        <xdr:nvSpPr>
          <xdr:cNvPr id="68" name="テキスト ボックス 67">
            <a:extLst>
              <a:ext uri="{FF2B5EF4-FFF2-40B4-BE49-F238E27FC236}">
                <a16:creationId xmlns:a16="http://schemas.microsoft.com/office/drawing/2014/main" id="{F4D99253-7B08-3404-9E74-ED2D32D06AA4}"/>
              </a:ext>
            </a:extLst>
          </xdr:cNvPr>
          <xdr:cNvSpPr txBox="1"/>
        </xdr:nvSpPr>
        <xdr:spPr>
          <a:xfrm>
            <a:off x="11934264" y="8825461"/>
            <a:ext cx="459441" cy="161655"/>
          </a:xfrm>
          <a:prstGeom prst="rect">
            <a:avLst/>
          </a:prstGeom>
          <a:solidFill>
            <a:schemeClr val="accent6">
              <a:lumMod val="75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endParaRPr kumimoji="1" lang="ja-JP" altLang="en-US" sz="1100"/>
          </a:p>
        </xdr:txBody>
      </xdr:sp>
    </xdr:grpSp>
    <xdr:clientData/>
  </xdr:twoCellAnchor>
  <xdr:twoCellAnchor>
    <xdr:from>
      <xdr:col>19</xdr:col>
      <xdr:colOff>90360</xdr:colOff>
      <xdr:row>34</xdr:row>
      <xdr:rowOff>117784</xdr:rowOff>
    </xdr:from>
    <xdr:to>
      <xdr:col>19</xdr:col>
      <xdr:colOff>570794</xdr:colOff>
      <xdr:row>36</xdr:row>
      <xdr:rowOff>106577</xdr:rowOff>
    </xdr:to>
    <xdr:grpSp>
      <xdr:nvGrpSpPr>
        <xdr:cNvPr id="69" name="グループ化 68">
          <a:extLst>
            <a:ext uri="{FF2B5EF4-FFF2-40B4-BE49-F238E27FC236}">
              <a16:creationId xmlns:a16="http://schemas.microsoft.com/office/drawing/2014/main" id="{8A36BC4F-85F3-4463-818A-57188F7592DB}"/>
            </a:ext>
          </a:extLst>
        </xdr:cNvPr>
        <xdr:cNvGrpSpPr/>
      </xdr:nvGrpSpPr>
      <xdr:grpSpPr>
        <a:xfrm rot="16200000">
          <a:off x="13088475" y="8209140"/>
          <a:ext cx="459440" cy="480434"/>
          <a:chOff x="11934264" y="8825461"/>
          <a:chExt cx="459441" cy="480434"/>
        </a:xfrm>
      </xdr:grpSpPr>
      <xdr:pic>
        <xdr:nvPicPr>
          <xdr:cNvPr id="70" name="図 69">
            <a:extLst>
              <a:ext uri="{FF2B5EF4-FFF2-40B4-BE49-F238E27FC236}">
                <a16:creationId xmlns:a16="http://schemas.microsoft.com/office/drawing/2014/main" id="{F20A8E26-B30E-8A2A-98B3-5C6040B983A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/>
          <a:stretch>
            <a:fillRect/>
          </a:stretch>
        </xdr:blipFill>
        <xdr:spPr>
          <a:xfrm rot="10800000">
            <a:off x="12009233" y="9009529"/>
            <a:ext cx="317237" cy="296366"/>
          </a:xfrm>
          <a:prstGeom prst="rect">
            <a:avLst/>
          </a:prstGeom>
        </xdr:spPr>
      </xdr:pic>
      <xdr:sp macro="" textlink="">
        <xdr:nvSpPr>
          <xdr:cNvPr id="71" name="テキスト ボックス 70">
            <a:extLst>
              <a:ext uri="{FF2B5EF4-FFF2-40B4-BE49-F238E27FC236}">
                <a16:creationId xmlns:a16="http://schemas.microsoft.com/office/drawing/2014/main" id="{2BD9EB4E-AD23-8F73-06CA-0C5FE8DCDF41}"/>
              </a:ext>
            </a:extLst>
          </xdr:cNvPr>
          <xdr:cNvSpPr txBox="1"/>
        </xdr:nvSpPr>
        <xdr:spPr>
          <a:xfrm>
            <a:off x="11934264" y="8825461"/>
            <a:ext cx="459441" cy="161655"/>
          </a:xfrm>
          <a:prstGeom prst="rect">
            <a:avLst/>
          </a:prstGeom>
          <a:solidFill>
            <a:schemeClr val="accent6">
              <a:lumMod val="75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endParaRPr kumimoji="1" lang="ja-JP" altLang="en-US" sz="1100"/>
          </a:p>
        </xdr:txBody>
      </xdr:sp>
    </xdr:grpSp>
    <xdr:clientData/>
  </xdr:twoCellAnchor>
  <xdr:twoCellAnchor>
    <xdr:from>
      <xdr:col>16</xdr:col>
      <xdr:colOff>246534</xdr:colOff>
      <xdr:row>31</xdr:row>
      <xdr:rowOff>152111</xdr:rowOff>
    </xdr:from>
    <xdr:to>
      <xdr:col>17</xdr:col>
      <xdr:colOff>22416</xdr:colOff>
      <xdr:row>33</xdr:row>
      <xdr:rowOff>161898</xdr:rowOff>
    </xdr:to>
    <xdr:grpSp>
      <xdr:nvGrpSpPr>
        <xdr:cNvPr id="72" name="グループ化 71">
          <a:extLst>
            <a:ext uri="{FF2B5EF4-FFF2-40B4-BE49-F238E27FC236}">
              <a16:creationId xmlns:a16="http://schemas.microsoft.com/office/drawing/2014/main" id="{C4B812C5-26A0-467B-AB7B-22BB16E69BB2}"/>
            </a:ext>
          </a:extLst>
        </xdr:cNvPr>
        <xdr:cNvGrpSpPr/>
      </xdr:nvGrpSpPr>
      <xdr:grpSpPr>
        <a:xfrm rot="10800000">
          <a:off x="11183475" y="7547993"/>
          <a:ext cx="459441" cy="480434"/>
          <a:chOff x="11934264" y="8825461"/>
          <a:chExt cx="459441" cy="480434"/>
        </a:xfrm>
      </xdr:grpSpPr>
      <xdr:pic>
        <xdr:nvPicPr>
          <xdr:cNvPr id="73" name="図 72">
            <a:extLst>
              <a:ext uri="{FF2B5EF4-FFF2-40B4-BE49-F238E27FC236}">
                <a16:creationId xmlns:a16="http://schemas.microsoft.com/office/drawing/2014/main" id="{D99CF629-2156-9102-1AAB-38E08F9B5BE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/>
          <a:stretch>
            <a:fillRect/>
          </a:stretch>
        </xdr:blipFill>
        <xdr:spPr>
          <a:xfrm rot="10800000">
            <a:off x="12009233" y="9009529"/>
            <a:ext cx="317237" cy="296366"/>
          </a:xfrm>
          <a:prstGeom prst="rect">
            <a:avLst/>
          </a:prstGeom>
        </xdr:spPr>
      </xdr:pic>
      <xdr:sp macro="" textlink="">
        <xdr:nvSpPr>
          <xdr:cNvPr id="74" name="テキスト ボックス 73">
            <a:extLst>
              <a:ext uri="{FF2B5EF4-FFF2-40B4-BE49-F238E27FC236}">
                <a16:creationId xmlns:a16="http://schemas.microsoft.com/office/drawing/2014/main" id="{0C2C53C7-3DEA-2626-708C-2FD31CBEDF9F}"/>
              </a:ext>
            </a:extLst>
          </xdr:cNvPr>
          <xdr:cNvSpPr txBox="1"/>
        </xdr:nvSpPr>
        <xdr:spPr>
          <a:xfrm>
            <a:off x="11934264" y="8825461"/>
            <a:ext cx="459441" cy="161655"/>
          </a:xfrm>
          <a:prstGeom prst="rect">
            <a:avLst/>
          </a:prstGeom>
          <a:solidFill>
            <a:schemeClr val="accent6">
              <a:lumMod val="75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endParaRPr kumimoji="1" lang="ja-JP" altLang="en-US" sz="1100"/>
          </a:p>
        </xdr:txBody>
      </xdr:sp>
    </xdr:grpSp>
    <xdr:clientData/>
  </xdr:twoCellAnchor>
  <xdr:oneCellAnchor>
    <xdr:from>
      <xdr:col>16</xdr:col>
      <xdr:colOff>470648</xdr:colOff>
      <xdr:row>35</xdr:row>
      <xdr:rowOff>168088</xdr:rowOff>
    </xdr:from>
    <xdr:ext cx="1313180" cy="328423"/>
    <xdr:sp macro="" textlink="">
      <xdr:nvSpPr>
        <xdr:cNvPr id="75" name="テキスト ボックス 74">
          <a:extLst>
            <a:ext uri="{FF2B5EF4-FFF2-40B4-BE49-F238E27FC236}">
              <a16:creationId xmlns:a16="http://schemas.microsoft.com/office/drawing/2014/main" id="{192FE33F-2346-4F0A-907A-F6DFB4467902}"/>
            </a:ext>
          </a:extLst>
        </xdr:cNvPr>
        <xdr:cNvSpPr txBox="1"/>
      </xdr:nvSpPr>
      <xdr:spPr>
        <a:xfrm>
          <a:off x="11443448" y="7873813"/>
          <a:ext cx="1313180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雪の射出口監視用</a:t>
          </a:r>
          <a:endParaRPr kumimoji="1" lang="en-US" altLang="ja-JP" sz="1100"/>
        </a:p>
      </xdr:txBody>
    </xdr:sp>
    <xdr:clientData/>
  </xdr:oneCellAnchor>
  <xdr:oneCellAnchor>
    <xdr:from>
      <xdr:col>14</xdr:col>
      <xdr:colOff>571501</xdr:colOff>
      <xdr:row>27</xdr:row>
      <xdr:rowOff>134469</xdr:rowOff>
    </xdr:from>
    <xdr:ext cx="2413481" cy="343877"/>
    <xdr:sp macro="" textlink="">
      <xdr:nvSpPr>
        <xdr:cNvPr id="76" name="テキスト ボックス 75">
          <a:extLst>
            <a:ext uri="{FF2B5EF4-FFF2-40B4-BE49-F238E27FC236}">
              <a16:creationId xmlns:a16="http://schemas.microsoft.com/office/drawing/2014/main" id="{06576A66-3573-4105-8A9A-1E5FB19E62C8}"/>
            </a:ext>
          </a:extLst>
        </xdr:cNvPr>
        <xdr:cNvSpPr txBox="1"/>
      </xdr:nvSpPr>
      <xdr:spPr>
        <a:xfrm>
          <a:off x="10172701" y="5935194"/>
          <a:ext cx="2413481" cy="3438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 b="1"/>
            <a:t>※</a:t>
          </a:r>
          <a:r>
            <a:rPr kumimoji="1" lang="ja-JP" altLang="en-US" sz="1100" b="1"/>
            <a:t>カメラ・センサー類の設置概略図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6368</xdr:colOff>
      <xdr:row>21</xdr:row>
      <xdr:rowOff>138545</xdr:rowOff>
    </xdr:from>
    <xdr:to>
      <xdr:col>46</xdr:col>
      <xdr:colOff>13243</xdr:colOff>
      <xdr:row>33</xdr:row>
      <xdr:rowOff>161313</xdr:rowOff>
    </xdr:to>
    <xdr:grpSp>
      <xdr:nvGrpSpPr>
        <xdr:cNvPr id="2" name="グループ化 1">
          <a:extLst>
            <a:ext uri="{FF2B5EF4-FFF2-40B4-BE49-F238E27FC236}">
              <a16:creationId xmlns:a16="http://schemas.microsoft.com/office/drawing/2014/main" id="{2779C1DC-3E8F-4CB8-BA42-816DBAAE9704}"/>
            </a:ext>
          </a:extLst>
        </xdr:cNvPr>
        <xdr:cNvGrpSpPr/>
      </xdr:nvGrpSpPr>
      <xdr:grpSpPr>
        <a:xfrm>
          <a:off x="7778768" y="5072495"/>
          <a:ext cx="2750075" cy="2765968"/>
          <a:chOff x="7730277" y="5489864"/>
          <a:chExt cx="2708512" cy="2724404"/>
        </a:xfrm>
      </xdr:grpSpPr>
      <xdr:grpSp>
        <xdr:nvGrpSpPr>
          <xdr:cNvPr id="3" name="グループ化 2">
            <a:extLst>
              <a:ext uri="{FF2B5EF4-FFF2-40B4-BE49-F238E27FC236}">
                <a16:creationId xmlns:a16="http://schemas.microsoft.com/office/drawing/2014/main" id="{9831774A-F4EB-C1F4-F26E-849F452B4247}"/>
              </a:ext>
            </a:extLst>
          </xdr:cNvPr>
          <xdr:cNvGrpSpPr/>
        </xdr:nvGrpSpPr>
        <xdr:grpSpPr>
          <a:xfrm>
            <a:off x="7730277" y="6363618"/>
            <a:ext cx="1087582" cy="1106631"/>
            <a:chOff x="5724526" y="2114550"/>
            <a:chExt cx="1104900" cy="1123950"/>
          </a:xfrm>
        </xdr:grpSpPr>
        <xdr:sp macro="" textlink="">
          <xdr:nvSpPr>
            <xdr:cNvPr id="8" name="テキスト ボックス 7">
              <a:extLst>
                <a:ext uri="{FF2B5EF4-FFF2-40B4-BE49-F238E27FC236}">
                  <a16:creationId xmlns:a16="http://schemas.microsoft.com/office/drawing/2014/main" id="{75720587-F4E4-E89D-89A6-1168E9D764AB}"/>
                </a:ext>
              </a:extLst>
            </xdr:cNvPr>
            <xdr:cNvSpPr txBox="1"/>
          </xdr:nvSpPr>
          <xdr:spPr>
            <a:xfrm>
              <a:off x="5724526" y="2447925"/>
              <a:ext cx="1104900" cy="790575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kumimoji="1" lang="ja-JP" altLang="en-US" sz="3200"/>
                <a:t>▲</a:t>
              </a:r>
            </a:p>
          </xdr:txBody>
        </xdr:sp>
        <xdr:sp macro="" textlink="">
          <xdr:nvSpPr>
            <xdr:cNvPr id="9" name="テキスト ボックス 8">
              <a:extLst>
                <a:ext uri="{FF2B5EF4-FFF2-40B4-BE49-F238E27FC236}">
                  <a16:creationId xmlns:a16="http://schemas.microsoft.com/office/drawing/2014/main" id="{CF0E2310-239E-FF8C-551C-549FB8A780BC}"/>
                </a:ext>
              </a:extLst>
            </xdr:cNvPr>
            <xdr:cNvSpPr txBox="1"/>
          </xdr:nvSpPr>
          <xdr:spPr>
            <a:xfrm>
              <a:off x="5895974" y="2114550"/>
              <a:ext cx="390525" cy="333375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kumimoji="1" lang="ja-JP" altLang="en-US" sz="1100"/>
                <a:t>◁</a:t>
              </a:r>
            </a:p>
          </xdr:txBody>
        </xdr:sp>
        <xdr:sp macro="" textlink="">
          <xdr:nvSpPr>
            <xdr:cNvPr id="10" name="テキスト ボックス 9">
              <a:extLst>
                <a:ext uri="{FF2B5EF4-FFF2-40B4-BE49-F238E27FC236}">
                  <a16:creationId xmlns:a16="http://schemas.microsoft.com/office/drawing/2014/main" id="{0128E757-C69A-DDF0-E721-49F4D49F8319}"/>
                </a:ext>
              </a:extLst>
            </xdr:cNvPr>
            <xdr:cNvSpPr txBox="1"/>
          </xdr:nvSpPr>
          <xdr:spPr>
            <a:xfrm>
              <a:off x="6276975" y="2114550"/>
              <a:ext cx="342900" cy="333375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kumimoji="1" lang="ja-JP" altLang="en-US" sz="1100"/>
                <a:t>△</a:t>
              </a:r>
            </a:p>
          </xdr:txBody>
        </xdr:sp>
      </xdr:grpSp>
      <xdr:sp macro="" textlink="">
        <xdr:nvSpPr>
          <xdr:cNvPr id="4" name="テキスト ボックス 3">
            <a:extLst>
              <a:ext uri="{FF2B5EF4-FFF2-40B4-BE49-F238E27FC236}">
                <a16:creationId xmlns:a16="http://schemas.microsoft.com/office/drawing/2014/main" id="{DBC084E0-B540-3310-DCBE-91F319B65EFE}"/>
              </a:ext>
            </a:extLst>
          </xdr:cNvPr>
          <xdr:cNvSpPr txBox="1"/>
        </xdr:nvSpPr>
        <xdr:spPr>
          <a:xfrm>
            <a:off x="8825142" y="7864492"/>
            <a:ext cx="646331" cy="34977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ja-JP" altLang="en-US" sz="1200"/>
              <a:t>除雪機</a:t>
            </a:r>
          </a:p>
        </xdr:txBody>
      </xdr:sp>
      <xdr:cxnSp macro="">
        <xdr:nvCxnSpPr>
          <xdr:cNvPr id="5" name="直線矢印コネクタ 4">
            <a:extLst>
              <a:ext uri="{FF2B5EF4-FFF2-40B4-BE49-F238E27FC236}">
                <a16:creationId xmlns:a16="http://schemas.microsoft.com/office/drawing/2014/main" id="{8C6F9BAC-0676-3BCC-3AA8-60BB7F5F630B}"/>
              </a:ext>
            </a:extLst>
          </xdr:cNvPr>
          <xdr:cNvCxnSpPr>
            <a:stCxn id="4" idx="1"/>
          </xdr:cNvCxnSpPr>
        </xdr:nvCxnSpPr>
        <xdr:spPr>
          <a:xfrm flipH="1" flipV="1">
            <a:off x="8363662" y="7267524"/>
            <a:ext cx="461480" cy="771856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6" name="テキスト ボックス 5">
            <a:extLst>
              <a:ext uri="{FF2B5EF4-FFF2-40B4-BE49-F238E27FC236}">
                <a16:creationId xmlns:a16="http://schemas.microsoft.com/office/drawing/2014/main" id="{0999A4B1-0D55-ACB7-C1ED-D8FCDE592207}"/>
              </a:ext>
            </a:extLst>
          </xdr:cNvPr>
          <xdr:cNvSpPr txBox="1"/>
        </xdr:nvSpPr>
        <xdr:spPr>
          <a:xfrm>
            <a:off x="8825142" y="5489864"/>
            <a:ext cx="1613647" cy="8646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kumimoji="1" lang="ja-JP" altLang="en-US" sz="1200"/>
              <a:t>雪射出口の角度</a:t>
            </a:r>
            <a:endParaRPr kumimoji="1" lang="en-US" altLang="ja-JP" sz="1200"/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en-US" sz="12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　</a:t>
            </a:r>
            <a:r>
              <a:rPr kumimoji="1" lang="ja-JP" altLang="ja-JP" sz="12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◁</a:t>
            </a:r>
            <a:r>
              <a:rPr kumimoji="1" lang="en-US" altLang="ja-JP" sz="12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...</a:t>
            </a:r>
            <a:r>
              <a:rPr kumimoji="1" lang="ja-JP" altLang="ja-JP" sz="12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上下の</a:t>
            </a:r>
            <a:r>
              <a:rPr kumimoji="1" lang="ja-JP" altLang="en-US" sz="12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角度</a:t>
            </a:r>
            <a:endParaRPr lang="ja-JP" altLang="ja-JP" sz="1200">
              <a:effectLst/>
            </a:endParaRPr>
          </a:p>
          <a:p>
            <a:r>
              <a:rPr kumimoji="1" lang="ja-JP" altLang="en-US" sz="12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　</a:t>
            </a:r>
            <a:r>
              <a:rPr kumimoji="1" lang="ja-JP" altLang="ja-JP" sz="12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△</a:t>
            </a:r>
            <a:r>
              <a:rPr kumimoji="1" lang="en-US" altLang="ja-JP" sz="1200"/>
              <a:t>...</a:t>
            </a:r>
            <a:r>
              <a:rPr kumimoji="1" lang="ja-JP" altLang="en-US" sz="1200"/>
              <a:t>左右の角度</a:t>
            </a:r>
            <a:endParaRPr kumimoji="1" lang="en-US" altLang="ja-JP" sz="1200"/>
          </a:p>
        </xdr:txBody>
      </xdr:sp>
      <xdr:cxnSp macro="">
        <xdr:nvCxnSpPr>
          <xdr:cNvPr id="7" name="直線矢印コネクタ 6">
            <a:extLst>
              <a:ext uri="{FF2B5EF4-FFF2-40B4-BE49-F238E27FC236}">
                <a16:creationId xmlns:a16="http://schemas.microsoft.com/office/drawing/2014/main" id="{91797FBB-553C-38A3-6444-BDDFBE4DB22F}"/>
              </a:ext>
            </a:extLst>
          </xdr:cNvPr>
          <xdr:cNvCxnSpPr>
            <a:stCxn id="6" idx="1"/>
          </xdr:cNvCxnSpPr>
        </xdr:nvCxnSpPr>
        <xdr:spPr>
          <a:xfrm flipH="1">
            <a:off x="8272997" y="5922194"/>
            <a:ext cx="552145" cy="377549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oneCellAnchor>
    <xdr:from>
      <xdr:col>23</xdr:col>
      <xdr:colOff>35566</xdr:colOff>
      <xdr:row>6</xdr:row>
      <xdr:rowOff>149087</xdr:rowOff>
    </xdr:from>
    <xdr:ext cx="1613647" cy="564514"/>
    <xdr:sp macro="" textlink="">
      <xdr:nvSpPr>
        <xdr:cNvPr id="12" name="テキスト ボックス 11">
          <a:extLst>
            <a:ext uri="{FF2B5EF4-FFF2-40B4-BE49-F238E27FC236}">
              <a16:creationId xmlns:a16="http://schemas.microsoft.com/office/drawing/2014/main" id="{FE9D0DE6-86FE-4DC3-8BA4-0D15185E33D3}"/>
            </a:ext>
          </a:extLst>
        </xdr:cNvPr>
        <xdr:cNvSpPr txBox="1"/>
      </xdr:nvSpPr>
      <xdr:spPr>
        <a:xfrm>
          <a:off x="5369566" y="1664804"/>
          <a:ext cx="1613647" cy="56451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除雪機の各機構の状態を数値で表示</a:t>
          </a:r>
          <a:endParaRPr kumimoji="1" lang="en-US" altLang="ja-JP" sz="1100"/>
        </a:p>
      </xdr:txBody>
    </xdr:sp>
    <xdr:clientData/>
  </xdr:oneCellAnchor>
  <xdr:twoCellAnchor>
    <xdr:from>
      <xdr:col>22</xdr:col>
      <xdr:colOff>107674</xdr:colOff>
      <xdr:row>9</xdr:row>
      <xdr:rowOff>17861</xdr:rowOff>
    </xdr:from>
    <xdr:to>
      <xdr:col>26</xdr:col>
      <xdr:colOff>146651</xdr:colOff>
      <xdr:row>9</xdr:row>
      <xdr:rowOff>140804</xdr:rowOff>
    </xdr:to>
    <xdr:cxnSp macro="">
      <xdr:nvCxnSpPr>
        <xdr:cNvPr id="13" name="直線矢印コネクタ 12">
          <a:extLst>
            <a:ext uri="{FF2B5EF4-FFF2-40B4-BE49-F238E27FC236}">
              <a16:creationId xmlns:a16="http://schemas.microsoft.com/office/drawing/2014/main" id="{571A3424-5595-4F84-BE49-8BF5C7BA276B}"/>
            </a:ext>
          </a:extLst>
        </xdr:cNvPr>
        <xdr:cNvCxnSpPr>
          <a:stCxn id="12" idx="2"/>
        </xdr:cNvCxnSpPr>
      </xdr:nvCxnSpPr>
      <xdr:spPr>
        <a:xfrm flipH="1">
          <a:off x="5209761" y="2229318"/>
          <a:ext cx="966629" cy="12294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9</xdr:col>
      <xdr:colOff>22410</xdr:colOff>
      <xdr:row>36</xdr:row>
      <xdr:rowOff>212913</xdr:rowOff>
    </xdr:from>
    <xdr:ext cx="1759324" cy="864660"/>
    <xdr:sp macro="" textlink="">
      <xdr:nvSpPr>
        <xdr:cNvPr id="14" name="テキスト ボックス 13">
          <a:extLst>
            <a:ext uri="{FF2B5EF4-FFF2-40B4-BE49-F238E27FC236}">
              <a16:creationId xmlns:a16="http://schemas.microsoft.com/office/drawing/2014/main" id="{C5582A2B-4C66-466F-9BE8-0AB2D56242EE}"/>
            </a:ext>
          </a:extLst>
        </xdr:cNvPr>
        <xdr:cNvSpPr txBox="1"/>
      </xdr:nvSpPr>
      <xdr:spPr>
        <a:xfrm>
          <a:off x="2079810" y="7832913"/>
          <a:ext cx="1759324" cy="8646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200"/>
            <a:t>雪射出口の状態</a:t>
          </a:r>
          <a:endParaRPr kumimoji="1" lang="en-US" altLang="ja-JP" sz="1200"/>
        </a:p>
        <a:p>
          <a:r>
            <a:rPr kumimoji="1" lang="ja-JP" altLang="en-US" sz="1200"/>
            <a:t>　⇔</a:t>
          </a:r>
          <a:r>
            <a:rPr kumimoji="1" lang="en-US" altLang="ja-JP" sz="1200"/>
            <a:t>...</a:t>
          </a:r>
          <a:r>
            <a:rPr kumimoji="1" lang="ja-JP" altLang="en-US" sz="1200"/>
            <a:t>左右の状態</a:t>
          </a:r>
          <a:endParaRPr kumimoji="1" lang="en-US" altLang="ja-JP" sz="1200"/>
        </a:p>
        <a:p>
          <a:r>
            <a:rPr kumimoji="1" lang="ja-JP" altLang="en-US" sz="1200"/>
            <a:t>　⇕</a:t>
          </a:r>
          <a:r>
            <a:rPr kumimoji="1" lang="en-US" altLang="ja-JP" sz="1200"/>
            <a:t>...</a:t>
          </a:r>
          <a:r>
            <a:rPr kumimoji="1" lang="ja-JP" altLang="en-US" sz="1200"/>
            <a:t>上下の状態</a:t>
          </a:r>
          <a:endParaRPr kumimoji="1" lang="en-US" altLang="ja-JP" sz="1200"/>
        </a:p>
      </xdr:txBody>
    </xdr:sp>
    <xdr:clientData/>
  </xdr:oneCellAnchor>
  <xdr:twoCellAnchor>
    <xdr:from>
      <xdr:col>12</xdr:col>
      <xdr:colOff>11206</xdr:colOff>
      <xdr:row>35</xdr:row>
      <xdr:rowOff>33617</xdr:rowOff>
    </xdr:from>
    <xdr:to>
      <xdr:col>12</xdr:col>
      <xdr:colOff>67235</xdr:colOff>
      <xdr:row>37</xdr:row>
      <xdr:rowOff>0</xdr:rowOff>
    </xdr:to>
    <xdr:cxnSp macro="">
      <xdr:nvCxnSpPr>
        <xdr:cNvPr id="15" name="直線矢印コネクタ 14">
          <a:extLst>
            <a:ext uri="{FF2B5EF4-FFF2-40B4-BE49-F238E27FC236}">
              <a16:creationId xmlns:a16="http://schemas.microsoft.com/office/drawing/2014/main" id="{71A9A819-24EB-4A57-8B10-3BB420CDA50C}"/>
            </a:ext>
          </a:extLst>
        </xdr:cNvPr>
        <xdr:cNvCxnSpPr/>
      </xdr:nvCxnSpPr>
      <xdr:spPr>
        <a:xfrm flipV="1">
          <a:off x="2754406" y="7425017"/>
          <a:ext cx="56029" cy="42358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0</xdr:col>
      <xdr:colOff>0</xdr:colOff>
      <xdr:row>7</xdr:row>
      <xdr:rowOff>11207</xdr:rowOff>
    </xdr:from>
    <xdr:ext cx="1893794" cy="349776"/>
    <xdr:sp macro="" textlink="">
      <xdr:nvSpPr>
        <xdr:cNvPr id="16" name="テキスト ボックス 15">
          <a:extLst>
            <a:ext uri="{FF2B5EF4-FFF2-40B4-BE49-F238E27FC236}">
              <a16:creationId xmlns:a16="http://schemas.microsoft.com/office/drawing/2014/main" id="{2B00A25C-4236-4606-BD2D-8CBBCA36F66D}"/>
            </a:ext>
          </a:extLst>
        </xdr:cNvPr>
        <xdr:cNvSpPr txBox="1"/>
      </xdr:nvSpPr>
      <xdr:spPr>
        <a:xfrm>
          <a:off x="0" y="1230407"/>
          <a:ext cx="1893794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r"/>
          <a:r>
            <a:rPr kumimoji="1" lang="ja-JP" altLang="en-US" sz="1200"/>
            <a:t>クラッチとアクセル操作</a:t>
          </a:r>
          <a:endParaRPr kumimoji="1" lang="en-US" altLang="ja-JP" sz="1200"/>
        </a:p>
      </xdr:txBody>
    </xdr:sp>
    <xdr:clientData/>
  </xdr:oneCellAnchor>
  <xdr:oneCellAnchor>
    <xdr:from>
      <xdr:col>0</xdr:col>
      <xdr:colOff>0</xdr:colOff>
      <xdr:row>12</xdr:row>
      <xdr:rowOff>11207</xdr:rowOff>
    </xdr:from>
    <xdr:ext cx="1871382" cy="349776"/>
    <xdr:sp macro="" textlink="">
      <xdr:nvSpPr>
        <xdr:cNvPr id="17" name="テキスト ボックス 16">
          <a:extLst>
            <a:ext uri="{FF2B5EF4-FFF2-40B4-BE49-F238E27FC236}">
              <a16:creationId xmlns:a16="http://schemas.microsoft.com/office/drawing/2014/main" id="{6A7A894D-5387-407F-9BD8-3C4E61F16101}"/>
            </a:ext>
          </a:extLst>
        </xdr:cNvPr>
        <xdr:cNvSpPr txBox="1"/>
      </xdr:nvSpPr>
      <xdr:spPr>
        <a:xfrm>
          <a:off x="0" y="2373407"/>
          <a:ext cx="1871382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r"/>
          <a:r>
            <a:rPr kumimoji="1" lang="ja-JP" altLang="en-US" sz="1200"/>
            <a:t>移動操作</a:t>
          </a:r>
          <a:endParaRPr kumimoji="1" lang="en-US" altLang="ja-JP" sz="1200"/>
        </a:p>
      </xdr:txBody>
    </xdr:sp>
    <xdr:clientData/>
  </xdr:oneCellAnchor>
  <xdr:oneCellAnchor>
    <xdr:from>
      <xdr:col>0</xdr:col>
      <xdr:colOff>0</xdr:colOff>
      <xdr:row>26</xdr:row>
      <xdr:rowOff>22413</xdr:rowOff>
    </xdr:from>
    <xdr:ext cx="1848971" cy="349776"/>
    <xdr:sp macro="" textlink="">
      <xdr:nvSpPr>
        <xdr:cNvPr id="18" name="テキスト ボックス 17">
          <a:extLst>
            <a:ext uri="{FF2B5EF4-FFF2-40B4-BE49-F238E27FC236}">
              <a16:creationId xmlns:a16="http://schemas.microsoft.com/office/drawing/2014/main" id="{A3A9AE18-7B06-420C-A210-5CF3887A7815}"/>
            </a:ext>
          </a:extLst>
        </xdr:cNvPr>
        <xdr:cNvSpPr txBox="1"/>
      </xdr:nvSpPr>
      <xdr:spPr>
        <a:xfrm>
          <a:off x="0" y="5356413"/>
          <a:ext cx="1848971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r"/>
          <a:r>
            <a:rPr kumimoji="1" lang="ja-JP" altLang="en-US" sz="1200"/>
            <a:t>雪射出口の操作</a:t>
          </a:r>
          <a:endParaRPr kumimoji="1" lang="en-US" altLang="ja-JP" sz="1200"/>
        </a:p>
      </xdr:txBody>
    </xdr:sp>
    <xdr:clientData/>
  </xdr:oneCellAnchor>
  <xdr:oneCellAnchor>
    <xdr:from>
      <xdr:col>10</xdr:col>
      <xdr:colOff>207815</xdr:colOff>
      <xdr:row>21</xdr:row>
      <xdr:rowOff>184389</xdr:rowOff>
    </xdr:from>
    <xdr:ext cx="1759324" cy="349776"/>
    <xdr:sp macro="" textlink="">
      <xdr:nvSpPr>
        <xdr:cNvPr id="35" name="テキスト ボックス 34">
          <a:extLst>
            <a:ext uri="{FF2B5EF4-FFF2-40B4-BE49-F238E27FC236}">
              <a16:creationId xmlns:a16="http://schemas.microsoft.com/office/drawing/2014/main" id="{743E5129-0434-4DE1-8BD6-D3397300AE78}"/>
            </a:ext>
          </a:extLst>
        </xdr:cNvPr>
        <xdr:cNvSpPr txBox="1"/>
      </xdr:nvSpPr>
      <xdr:spPr>
        <a:xfrm>
          <a:off x="2493815" y="4375389"/>
          <a:ext cx="1759324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200"/>
            <a:t>歯の回転の状態</a:t>
          </a:r>
          <a:endParaRPr kumimoji="1" lang="en-US" altLang="ja-JP" sz="1200"/>
        </a:p>
      </xdr:txBody>
    </xdr:sp>
    <xdr:clientData/>
  </xdr:oneCellAnchor>
  <xdr:twoCellAnchor>
    <xdr:from>
      <xdr:col>15</xdr:col>
      <xdr:colOff>17319</xdr:colOff>
      <xdr:row>20</xdr:row>
      <xdr:rowOff>103909</xdr:rowOff>
    </xdr:from>
    <xdr:to>
      <xdr:col>17</xdr:col>
      <xdr:colOff>207818</xdr:colOff>
      <xdr:row>22</xdr:row>
      <xdr:rowOff>17318</xdr:rowOff>
    </xdr:to>
    <xdr:cxnSp macro="">
      <xdr:nvCxnSpPr>
        <xdr:cNvPr id="36" name="直線矢印コネクタ 35">
          <a:extLst>
            <a:ext uri="{FF2B5EF4-FFF2-40B4-BE49-F238E27FC236}">
              <a16:creationId xmlns:a16="http://schemas.microsoft.com/office/drawing/2014/main" id="{69268645-D445-49A8-9D18-C81583AE3241}"/>
            </a:ext>
          </a:extLst>
        </xdr:cNvPr>
        <xdr:cNvCxnSpPr/>
      </xdr:nvCxnSpPr>
      <xdr:spPr>
        <a:xfrm flipV="1">
          <a:off x="3446319" y="4066309"/>
          <a:ext cx="647699" cy="37060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100853</xdr:colOff>
      <xdr:row>7</xdr:row>
      <xdr:rowOff>186095</xdr:rowOff>
    </xdr:from>
    <xdr:to>
      <xdr:col>9</xdr:col>
      <xdr:colOff>134470</xdr:colOff>
      <xdr:row>8</xdr:row>
      <xdr:rowOff>145676</xdr:rowOff>
    </xdr:to>
    <xdr:cxnSp macro="">
      <xdr:nvCxnSpPr>
        <xdr:cNvPr id="37" name="直線矢印コネクタ 36">
          <a:extLst>
            <a:ext uri="{FF2B5EF4-FFF2-40B4-BE49-F238E27FC236}">
              <a16:creationId xmlns:a16="http://schemas.microsoft.com/office/drawing/2014/main" id="{B8886B79-3BDA-48CF-A539-3D369794EA96}"/>
            </a:ext>
          </a:extLst>
        </xdr:cNvPr>
        <xdr:cNvCxnSpPr>
          <a:stCxn id="16" idx="3"/>
        </xdr:cNvCxnSpPr>
      </xdr:nvCxnSpPr>
      <xdr:spPr>
        <a:xfrm>
          <a:off x="1929653" y="1405295"/>
          <a:ext cx="262217" cy="18818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78441</xdr:colOff>
      <xdr:row>12</xdr:row>
      <xdr:rowOff>186095</xdr:rowOff>
    </xdr:from>
    <xdr:to>
      <xdr:col>9</xdr:col>
      <xdr:colOff>134470</xdr:colOff>
      <xdr:row>13</xdr:row>
      <xdr:rowOff>89647</xdr:rowOff>
    </xdr:to>
    <xdr:cxnSp macro="">
      <xdr:nvCxnSpPr>
        <xdr:cNvPr id="38" name="直線矢印コネクタ 37">
          <a:extLst>
            <a:ext uri="{FF2B5EF4-FFF2-40B4-BE49-F238E27FC236}">
              <a16:creationId xmlns:a16="http://schemas.microsoft.com/office/drawing/2014/main" id="{428BB5BD-9B3F-4E08-9750-C12A2FF979AD}"/>
            </a:ext>
          </a:extLst>
        </xdr:cNvPr>
        <xdr:cNvCxnSpPr>
          <a:stCxn id="17" idx="3"/>
        </xdr:cNvCxnSpPr>
      </xdr:nvCxnSpPr>
      <xdr:spPr>
        <a:xfrm>
          <a:off x="1907241" y="2548295"/>
          <a:ext cx="284629" cy="13215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56030</xdr:colOff>
      <xdr:row>26</xdr:row>
      <xdr:rowOff>197301</xdr:rowOff>
    </xdr:from>
    <xdr:to>
      <xdr:col>9</xdr:col>
      <xdr:colOff>134470</xdr:colOff>
      <xdr:row>27</xdr:row>
      <xdr:rowOff>67235</xdr:rowOff>
    </xdr:to>
    <xdr:cxnSp macro="">
      <xdr:nvCxnSpPr>
        <xdr:cNvPr id="39" name="直線矢印コネクタ 38">
          <a:extLst>
            <a:ext uri="{FF2B5EF4-FFF2-40B4-BE49-F238E27FC236}">
              <a16:creationId xmlns:a16="http://schemas.microsoft.com/office/drawing/2014/main" id="{0DBE4590-4DD5-4B53-84BB-50AD8D7116FF}"/>
            </a:ext>
          </a:extLst>
        </xdr:cNvPr>
        <xdr:cNvCxnSpPr>
          <a:stCxn id="18" idx="3"/>
        </xdr:cNvCxnSpPr>
      </xdr:nvCxnSpPr>
      <xdr:spPr>
        <a:xfrm>
          <a:off x="1884830" y="5531301"/>
          <a:ext cx="307040" cy="9853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65</xdr:col>
      <xdr:colOff>138545</xdr:colOff>
      <xdr:row>29</xdr:row>
      <xdr:rowOff>34636</xdr:rowOff>
    </xdr:from>
    <xdr:to>
      <xdr:col>73</xdr:col>
      <xdr:colOff>207818</xdr:colOff>
      <xdr:row>37</xdr:row>
      <xdr:rowOff>136668</xdr:rowOff>
    </xdr:to>
    <xdr:grpSp>
      <xdr:nvGrpSpPr>
        <xdr:cNvPr id="40" name="グループ化 39">
          <a:extLst>
            <a:ext uri="{FF2B5EF4-FFF2-40B4-BE49-F238E27FC236}">
              <a16:creationId xmlns:a16="http://schemas.microsoft.com/office/drawing/2014/main" id="{166E3239-06AD-4409-A07E-8C11C2DD3E80}"/>
            </a:ext>
          </a:extLst>
        </xdr:cNvPr>
        <xdr:cNvGrpSpPr/>
      </xdr:nvGrpSpPr>
      <xdr:grpSpPr>
        <a:xfrm>
          <a:off x="14997545" y="6797386"/>
          <a:ext cx="1898073" cy="1930832"/>
          <a:chOff x="5724526" y="2114550"/>
          <a:chExt cx="1104900" cy="1123950"/>
        </a:xfrm>
      </xdr:grpSpPr>
      <xdr:sp macro="" textlink="">
        <xdr:nvSpPr>
          <xdr:cNvPr id="41" name="テキスト ボックス 40">
            <a:extLst>
              <a:ext uri="{FF2B5EF4-FFF2-40B4-BE49-F238E27FC236}">
                <a16:creationId xmlns:a16="http://schemas.microsoft.com/office/drawing/2014/main" id="{2FF2A96D-DCF3-5BAE-0848-AF9FEB6403D4}"/>
              </a:ext>
            </a:extLst>
          </xdr:cNvPr>
          <xdr:cNvSpPr txBox="1"/>
        </xdr:nvSpPr>
        <xdr:spPr>
          <a:xfrm>
            <a:off x="5724526" y="2447925"/>
            <a:ext cx="1104900" cy="79057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6600"/>
              <a:t>▲</a:t>
            </a:r>
          </a:p>
        </xdr:txBody>
      </xdr:sp>
      <xdr:sp macro="" textlink="">
        <xdr:nvSpPr>
          <xdr:cNvPr id="42" name="テキスト ボックス 41">
            <a:extLst>
              <a:ext uri="{FF2B5EF4-FFF2-40B4-BE49-F238E27FC236}">
                <a16:creationId xmlns:a16="http://schemas.microsoft.com/office/drawing/2014/main" id="{ABC62FC4-1F98-E017-0B45-0895E7FF432B}"/>
              </a:ext>
            </a:extLst>
          </xdr:cNvPr>
          <xdr:cNvSpPr txBox="1"/>
        </xdr:nvSpPr>
        <xdr:spPr>
          <a:xfrm>
            <a:off x="5895974" y="2114550"/>
            <a:ext cx="390525" cy="33337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2800"/>
              <a:t>◁</a:t>
            </a:r>
          </a:p>
        </xdr:txBody>
      </xdr:sp>
      <xdr:sp macro="" textlink="">
        <xdr:nvSpPr>
          <xdr:cNvPr id="43" name="テキスト ボックス 42">
            <a:extLst>
              <a:ext uri="{FF2B5EF4-FFF2-40B4-BE49-F238E27FC236}">
                <a16:creationId xmlns:a16="http://schemas.microsoft.com/office/drawing/2014/main" id="{6952F217-A62F-1386-74A8-38E6EA59CBE9}"/>
              </a:ext>
            </a:extLst>
          </xdr:cNvPr>
          <xdr:cNvSpPr txBox="1"/>
        </xdr:nvSpPr>
        <xdr:spPr>
          <a:xfrm>
            <a:off x="6276975" y="2114550"/>
            <a:ext cx="342900" cy="33337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2800"/>
              <a:t>△</a:t>
            </a:r>
          </a:p>
        </xdr:txBody>
      </xdr:sp>
    </xdr:grpSp>
    <xdr:clientData/>
  </xdr:twoCellAnchor>
  <xdr:oneCellAnchor>
    <xdr:from>
      <xdr:col>26</xdr:col>
      <xdr:colOff>103909</xdr:colOff>
      <xdr:row>9</xdr:row>
      <xdr:rowOff>132435</xdr:rowOff>
    </xdr:from>
    <xdr:ext cx="4364182" cy="624145"/>
    <xdr:sp macro="" textlink="">
      <xdr:nvSpPr>
        <xdr:cNvPr id="44" name="テキスト ボックス 43">
          <a:extLst>
            <a:ext uri="{FF2B5EF4-FFF2-40B4-BE49-F238E27FC236}">
              <a16:creationId xmlns:a16="http://schemas.microsoft.com/office/drawing/2014/main" id="{5DBC8D9D-D911-4542-A150-07A3910129C4}"/>
            </a:ext>
          </a:extLst>
        </xdr:cNvPr>
        <xdr:cNvSpPr txBox="1"/>
      </xdr:nvSpPr>
      <xdr:spPr>
        <a:xfrm>
          <a:off x="6047509" y="1808835"/>
          <a:ext cx="4364182" cy="62414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l"/>
          <a:r>
            <a:rPr kumimoji="1" lang="en-US" altLang="ja-JP" sz="1200"/>
            <a:t>※</a:t>
          </a:r>
          <a:r>
            <a:rPr kumimoji="1" lang="ja-JP" altLang="en-US" sz="1200"/>
            <a:t>仮想の除雪機の位置表示</a:t>
          </a:r>
          <a:endParaRPr kumimoji="1" lang="en-US" altLang="ja-JP" sz="1200"/>
        </a:p>
        <a:p>
          <a:pPr algn="l"/>
          <a:r>
            <a:rPr kumimoji="1" lang="ja-JP" altLang="en-US" sz="1200"/>
            <a:t>左のコントロールパネルを操作すると、▲が移動します。</a:t>
          </a:r>
          <a:endParaRPr kumimoji="1" lang="en-US" altLang="ja-JP" sz="1200"/>
        </a:p>
      </xdr:txBody>
    </xdr:sp>
    <xdr:clientData/>
  </xdr:oneCellAnchor>
  <xdr:oneCellAnchor>
    <xdr:from>
      <xdr:col>3</xdr:col>
      <xdr:colOff>750</xdr:colOff>
      <xdr:row>18</xdr:row>
      <xdr:rowOff>217519</xdr:rowOff>
    </xdr:from>
    <xdr:ext cx="1759324" cy="607218"/>
    <xdr:sp macro="" textlink="">
      <xdr:nvSpPr>
        <xdr:cNvPr id="45" name="テキスト ボックス 44">
          <a:extLst>
            <a:ext uri="{FF2B5EF4-FFF2-40B4-BE49-F238E27FC236}">
              <a16:creationId xmlns:a16="http://schemas.microsoft.com/office/drawing/2014/main" id="{E0C92F18-4E62-D350-29B9-B76380E8CF77}"/>
            </a:ext>
          </a:extLst>
        </xdr:cNvPr>
        <xdr:cNvSpPr txBox="1"/>
      </xdr:nvSpPr>
      <xdr:spPr>
        <a:xfrm>
          <a:off x="696489" y="4516193"/>
          <a:ext cx="1759324" cy="60721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200"/>
            <a:t>移動の状況を</a:t>
          </a:r>
          <a:endParaRPr kumimoji="1" lang="en-US" altLang="ja-JP" sz="1200"/>
        </a:p>
        <a:p>
          <a:r>
            <a:rPr kumimoji="1" lang="ja-JP" altLang="en-US" sz="1200"/>
            <a:t>数値で表示</a:t>
          </a:r>
          <a:endParaRPr kumimoji="1" lang="en-US" altLang="ja-JP" sz="1200"/>
        </a:p>
      </xdr:txBody>
    </xdr:sp>
    <xdr:clientData/>
  </xdr:oneCellAnchor>
  <xdr:twoCellAnchor>
    <xdr:from>
      <xdr:col>7</xdr:col>
      <xdr:colOff>42168</xdr:colOff>
      <xdr:row>17</xdr:row>
      <xdr:rowOff>137039</xdr:rowOff>
    </xdr:from>
    <xdr:to>
      <xdr:col>10</xdr:col>
      <xdr:colOff>754</xdr:colOff>
      <xdr:row>19</xdr:row>
      <xdr:rowOff>50448</xdr:rowOff>
    </xdr:to>
    <xdr:cxnSp macro="">
      <xdr:nvCxnSpPr>
        <xdr:cNvPr id="46" name="直線矢印コネクタ 45">
          <a:extLst>
            <a:ext uri="{FF2B5EF4-FFF2-40B4-BE49-F238E27FC236}">
              <a16:creationId xmlns:a16="http://schemas.microsoft.com/office/drawing/2014/main" id="{917053B2-498E-3ED0-4095-A2515BBDEECA}"/>
            </a:ext>
          </a:extLst>
        </xdr:cNvPr>
        <xdr:cNvCxnSpPr/>
      </xdr:nvCxnSpPr>
      <xdr:spPr>
        <a:xfrm flipV="1">
          <a:off x="1665559" y="4203800"/>
          <a:ext cx="654325" cy="37723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156881</xdr:colOff>
      <xdr:row>54</xdr:row>
      <xdr:rowOff>49696</xdr:rowOff>
    </xdr:from>
    <xdr:to>
      <xdr:col>29</xdr:col>
      <xdr:colOff>158344</xdr:colOff>
      <xdr:row>76</xdr:row>
      <xdr:rowOff>67002</xdr:rowOff>
    </xdr:to>
    <xdr:grpSp>
      <xdr:nvGrpSpPr>
        <xdr:cNvPr id="90" name="グループ化 89">
          <a:extLst>
            <a:ext uri="{FF2B5EF4-FFF2-40B4-BE49-F238E27FC236}">
              <a16:creationId xmlns:a16="http://schemas.microsoft.com/office/drawing/2014/main" id="{5B2E4EA3-980A-A26D-376E-A407FC857D40}"/>
            </a:ext>
          </a:extLst>
        </xdr:cNvPr>
        <xdr:cNvGrpSpPr/>
      </xdr:nvGrpSpPr>
      <xdr:grpSpPr>
        <a:xfrm>
          <a:off x="614081" y="12613171"/>
          <a:ext cx="6173663" cy="5046506"/>
          <a:chOff x="620707" y="12084326"/>
          <a:chExt cx="6263115" cy="5119393"/>
        </a:xfrm>
      </xdr:grpSpPr>
      <xdr:pic>
        <xdr:nvPicPr>
          <xdr:cNvPr id="11" name="図 10">
            <a:extLst>
              <a:ext uri="{FF2B5EF4-FFF2-40B4-BE49-F238E27FC236}">
                <a16:creationId xmlns:a16="http://schemas.microsoft.com/office/drawing/2014/main" id="{BF145389-7AB7-4BE7-943B-79FBCA22E71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1780273" y="12445836"/>
            <a:ext cx="3006871" cy="2959239"/>
          </a:xfrm>
          <a:prstGeom prst="rect">
            <a:avLst/>
          </a:prstGeom>
        </xdr:spPr>
      </xdr:pic>
      <xdr:sp macro="" textlink="">
        <xdr:nvSpPr>
          <xdr:cNvPr id="19" name="テキスト ボックス 18">
            <a:extLst>
              <a:ext uri="{FF2B5EF4-FFF2-40B4-BE49-F238E27FC236}">
                <a16:creationId xmlns:a16="http://schemas.microsoft.com/office/drawing/2014/main" id="{DD966238-57FB-4037-9456-6FD4584D47E7}"/>
              </a:ext>
            </a:extLst>
          </xdr:cNvPr>
          <xdr:cNvSpPr txBox="1"/>
        </xdr:nvSpPr>
        <xdr:spPr>
          <a:xfrm>
            <a:off x="5124498" y="12457043"/>
            <a:ext cx="1759324" cy="72552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kumimoji="1" lang="ja-JP" altLang="en-US" sz="1200"/>
              <a:t>クラッチ</a:t>
            </a:r>
            <a:endParaRPr kumimoji="1" lang="en-US" altLang="ja-JP" sz="1200"/>
          </a:p>
          <a:p>
            <a:r>
              <a:rPr kumimoji="1" lang="en-US" altLang="ja-JP" sz="1200"/>
              <a:t>B5</a:t>
            </a:r>
          </a:p>
          <a:p>
            <a:r>
              <a:rPr kumimoji="1" lang="en-US" altLang="ja-JP" sz="1200"/>
              <a:t>B7</a:t>
            </a:r>
          </a:p>
        </xdr:txBody>
      </xdr:sp>
      <xdr:cxnSp macro="">
        <xdr:nvCxnSpPr>
          <xdr:cNvPr id="20" name="直線矢印コネクタ 19">
            <a:extLst>
              <a:ext uri="{FF2B5EF4-FFF2-40B4-BE49-F238E27FC236}">
                <a16:creationId xmlns:a16="http://schemas.microsoft.com/office/drawing/2014/main" id="{8444E047-E500-4750-934C-419C1B61CFE1}"/>
              </a:ext>
            </a:extLst>
          </xdr:cNvPr>
          <xdr:cNvCxnSpPr>
            <a:stCxn id="19" idx="1"/>
          </xdr:cNvCxnSpPr>
        </xdr:nvCxnSpPr>
        <xdr:spPr>
          <a:xfrm flipH="1">
            <a:off x="4423667" y="12819803"/>
            <a:ext cx="700831" cy="43002"/>
          </a:xfrm>
          <a:prstGeom prst="straightConnector1">
            <a:avLst/>
          </a:prstGeom>
          <a:ln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1" name="テキスト ボックス 20">
            <a:extLst>
              <a:ext uri="{FF2B5EF4-FFF2-40B4-BE49-F238E27FC236}">
                <a16:creationId xmlns:a16="http://schemas.microsoft.com/office/drawing/2014/main" id="{B45BE369-3120-4D15-A366-9AE0278A30C3}"/>
              </a:ext>
            </a:extLst>
          </xdr:cNvPr>
          <xdr:cNvSpPr txBox="1"/>
        </xdr:nvSpPr>
        <xdr:spPr>
          <a:xfrm>
            <a:off x="620707" y="12576898"/>
            <a:ext cx="941295" cy="72552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r"/>
            <a:r>
              <a:rPr kumimoji="1" lang="ja-JP" altLang="en-US" sz="1200"/>
              <a:t>アクセル</a:t>
            </a:r>
            <a:endParaRPr kumimoji="1" lang="en-US" altLang="ja-JP" sz="1200"/>
          </a:p>
          <a:p>
            <a:pPr algn="r"/>
            <a:r>
              <a:rPr kumimoji="1" lang="en-US" altLang="ja-JP" sz="1200"/>
              <a:t>B4</a:t>
            </a:r>
          </a:p>
          <a:p>
            <a:pPr algn="r"/>
            <a:r>
              <a:rPr kumimoji="1" lang="en-US" altLang="ja-JP" sz="1200"/>
              <a:t>B6</a:t>
            </a:r>
          </a:p>
        </xdr:txBody>
      </xdr:sp>
      <xdr:cxnSp macro="">
        <xdr:nvCxnSpPr>
          <xdr:cNvPr id="22" name="直線矢印コネクタ 21">
            <a:extLst>
              <a:ext uri="{FF2B5EF4-FFF2-40B4-BE49-F238E27FC236}">
                <a16:creationId xmlns:a16="http://schemas.microsoft.com/office/drawing/2014/main" id="{CE1AB1AE-2450-4597-96CC-7DFD2C1613F0}"/>
              </a:ext>
            </a:extLst>
          </xdr:cNvPr>
          <xdr:cNvCxnSpPr>
            <a:stCxn id="21" idx="3"/>
          </xdr:cNvCxnSpPr>
        </xdr:nvCxnSpPr>
        <xdr:spPr>
          <a:xfrm>
            <a:off x="1562002" y="12939658"/>
            <a:ext cx="603656" cy="3624"/>
          </a:xfrm>
          <a:prstGeom prst="straightConnector1">
            <a:avLst/>
          </a:prstGeom>
          <a:ln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3" name="テキスト ボックス 22">
            <a:extLst>
              <a:ext uri="{FF2B5EF4-FFF2-40B4-BE49-F238E27FC236}">
                <a16:creationId xmlns:a16="http://schemas.microsoft.com/office/drawing/2014/main" id="{68CA7334-57BF-4387-A8AE-037617207276}"/>
              </a:ext>
            </a:extLst>
          </xdr:cNvPr>
          <xdr:cNvSpPr txBox="1"/>
        </xdr:nvSpPr>
        <xdr:spPr>
          <a:xfrm>
            <a:off x="620707" y="13758875"/>
            <a:ext cx="941295" cy="53764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r"/>
            <a:r>
              <a:rPr kumimoji="1" lang="ja-JP" altLang="en-US" sz="1200"/>
              <a:t>移動</a:t>
            </a:r>
            <a:endParaRPr kumimoji="1" lang="en-US" altLang="ja-JP" sz="1200"/>
          </a:p>
          <a:p>
            <a:pPr algn="r"/>
            <a:r>
              <a:rPr kumimoji="1" lang="en-US" altLang="ja-JP" sz="1200"/>
              <a:t>AXIS9</a:t>
            </a:r>
          </a:p>
        </xdr:txBody>
      </xdr:sp>
      <xdr:cxnSp macro="">
        <xdr:nvCxnSpPr>
          <xdr:cNvPr id="24" name="直線矢印コネクタ 23">
            <a:extLst>
              <a:ext uri="{FF2B5EF4-FFF2-40B4-BE49-F238E27FC236}">
                <a16:creationId xmlns:a16="http://schemas.microsoft.com/office/drawing/2014/main" id="{B7A01C88-A71C-474B-A69D-4DE9D9A9BC25}"/>
              </a:ext>
            </a:extLst>
          </xdr:cNvPr>
          <xdr:cNvCxnSpPr>
            <a:stCxn id="23" idx="3"/>
          </xdr:cNvCxnSpPr>
        </xdr:nvCxnSpPr>
        <xdr:spPr>
          <a:xfrm>
            <a:off x="1562002" y="14027699"/>
            <a:ext cx="779540" cy="63941"/>
          </a:xfrm>
          <a:prstGeom prst="straightConnector1">
            <a:avLst/>
          </a:prstGeom>
          <a:ln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5" name="テキスト ボックス 24">
            <a:extLst>
              <a:ext uri="{FF2B5EF4-FFF2-40B4-BE49-F238E27FC236}">
                <a16:creationId xmlns:a16="http://schemas.microsoft.com/office/drawing/2014/main" id="{E2F30AE0-165F-4BF6-811C-6F7A0E9BD746}"/>
              </a:ext>
            </a:extLst>
          </xdr:cNvPr>
          <xdr:cNvSpPr txBox="1"/>
        </xdr:nvSpPr>
        <xdr:spPr>
          <a:xfrm>
            <a:off x="5083083" y="13773137"/>
            <a:ext cx="1367119" cy="53764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kumimoji="1" lang="ja-JP" altLang="en-US" sz="1200"/>
              <a:t>歯の回転</a:t>
            </a:r>
            <a:r>
              <a:rPr kumimoji="1" lang="ja-JP" altLang="en-US" sz="1200" baseline="0"/>
              <a:t> </a:t>
            </a:r>
            <a:r>
              <a:rPr kumimoji="1" lang="en-US" altLang="ja-JP" sz="1200" baseline="0"/>
              <a:t>on</a:t>
            </a:r>
          </a:p>
          <a:p>
            <a:r>
              <a:rPr kumimoji="1" lang="en-US" altLang="ja-JP" sz="1200" baseline="0"/>
              <a:t>B3</a:t>
            </a:r>
            <a:endParaRPr kumimoji="1" lang="en-US" altLang="ja-JP" sz="1200"/>
          </a:p>
        </xdr:txBody>
      </xdr:sp>
      <xdr:cxnSp macro="">
        <xdr:nvCxnSpPr>
          <xdr:cNvPr id="26" name="直線矢印コネクタ 25">
            <a:extLst>
              <a:ext uri="{FF2B5EF4-FFF2-40B4-BE49-F238E27FC236}">
                <a16:creationId xmlns:a16="http://schemas.microsoft.com/office/drawing/2014/main" id="{B9B0B05C-47DE-4135-9815-7023E0ABC07E}"/>
              </a:ext>
            </a:extLst>
          </xdr:cNvPr>
          <xdr:cNvCxnSpPr>
            <a:stCxn id="25" idx="1"/>
          </xdr:cNvCxnSpPr>
        </xdr:nvCxnSpPr>
        <xdr:spPr>
          <a:xfrm flipH="1">
            <a:off x="4243708" y="14041961"/>
            <a:ext cx="839375" cy="83963"/>
          </a:xfrm>
          <a:prstGeom prst="straightConnector1">
            <a:avLst/>
          </a:prstGeom>
          <a:ln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7" name="テキスト ボックス 26">
            <a:extLst>
              <a:ext uri="{FF2B5EF4-FFF2-40B4-BE49-F238E27FC236}">
                <a16:creationId xmlns:a16="http://schemas.microsoft.com/office/drawing/2014/main" id="{1A86067C-81E5-4E08-A496-794F1C6DDDEF}"/>
              </a:ext>
            </a:extLst>
          </xdr:cNvPr>
          <xdr:cNvSpPr txBox="1"/>
        </xdr:nvSpPr>
        <xdr:spPr>
          <a:xfrm>
            <a:off x="5083083" y="14236963"/>
            <a:ext cx="1367119" cy="53764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kumimoji="1" lang="ja-JP" altLang="en-US" sz="1200"/>
              <a:t>歯の回転</a:t>
            </a:r>
            <a:r>
              <a:rPr kumimoji="1" lang="ja-JP" altLang="en-US" sz="1200" baseline="0"/>
              <a:t> </a:t>
            </a:r>
            <a:r>
              <a:rPr kumimoji="1" lang="en-US" altLang="ja-JP" sz="1200" baseline="0"/>
              <a:t>off</a:t>
            </a:r>
          </a:p>
          <a:p>
            <a:r>
              <a:rPr kumimoji="1" lang="en-US" altLang="ja-JP" sz="1200" baseline="0"/>
              <a:t>B2</a:t>
            </a:r>
            <a:endParaRPr kumimoji="1" lang="en-US" altLang="ja-JP" sz="1200"/>
          </a:p>
        </xdr:txBody>
      </xdr:sp>
      <xdr:cxnSp macro="">
        <xdr:nvCxnSpPr>
          <xdr:cNvPr id="28" name="直線矢印コネクタ 27">
            <a:extLst>
              <a:ext uri="{FF2B5EF4-FFF2-40B4-BE49-F238E27FC236}">
                <a16:creationId xmlns:a16="http://schemas.microsoft.com/office/drawing/2014/main" id="{858A7998-A213-4FEF-A83C-11E05E36567F}"/>
              </a:ext>
            </a:extLst>
          </xdr:cNvPr>
          <xdr:cNvCxnSpPr>
            <a:stCxn id="27" idx="1"/>
          </xdr:cNvCxnSpPr>
        </xdr:nvCxnSpPr>
        <xdr:spPr>
          <a:xfrm flipH="1" flipV="1">
            <a:off x="4174435" y="14345478"/>
            <a:ext cx="908648" cy="160309"/>
          </a:xfrm>
          <a:prstGeom prst="straightConnector1">
            <a:avLst/>
          </a:prstGeom>
          <a:ln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9" name="テキスト ボックス 28">
            <a:extLst>
              <a:ext uri="{FF2B5EF4-FFF2-40B4-BE49-F238E27FC236}">
                <a16:creationId xmlns:a16="http://schemas.microsoft.com/office/drawing/2014/main" id="{6C295402-84B8-4ADD-8047-A0F570C19763}"/>
              </a:ext>
            </a:extLst>
          </xdr:cNvPr>
          <xdr:cNvSpPr txBox="1"/>
        </xdr:nvSpPr>
        <xdr:spPr>
          <a:xfrm>
            <a:off x="1978566" y="15726239"/>
            <a:ext cx="1367119" cy="8646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ctr"/>
            <a:r>
              <a:rPr kumimoji="1" lang="ja-JP" altLang="en-US" sz="1200"/>
              <a:t>雪射出口の操作</a:t>
            </a:r>
            <a:endParaRPr kumimoji="1" lang="en-US" altLang="ja-JP" sz="1200"/>
          </a:p>
          <a:p>
            <a:pPr algn="ctr"/>
            <a:r>
              <a:rPr kumimoji="1" lang="en-US" altLang="ja-JP" sz="1200"/>
              <a:t>AXIS0(</a:t>
            </a:r>
            <a:r>
              <a:rPr kumimoji="1" lang="ja-JP" altLang="en-US" sz="1200"/>
              <a:t>左右</a:t>
            </a:r>
            <a:r>
              <a:rPr kumimoji="1" lang="en-US" altLang="ja-JP" sz="1200"/>
              <a:t>)</a:t>
            </a:r>
          </a:p>
          <a:p>
            <a:pPr algn="ctr"/>
            <a:r>
              <a:rPr kumimoji="1" lang="en-US" altLang="ja-JP" sz="1200"/>
              <a:t>AXIS1(</a:t>
            </a:r>
            <a:r>
              <a:rPr kumimoji="1" lang="ja-JP" altLang="en-US" sz="1200"/>
              <a:t>上下</a:t>
            </a:r>
            <a:r>
              <a:rPr kumimoji="1" lang="en-US" altLang="ja-JP" sz="1200"/>
              <a:t>)</a:t>
            </a:r>
          </a:p>
        </xdr:txBody>
      </xdr:sp>
      <xdr:cxnSp macro="">
        <xdr:nvCxnSpPr>
          <xdr:cNvPr id="30" name="直線矢印コネクタ 29">
            <a:extLst>
              <a:ext uri="{FF2B5EF4-FFF2-40B4-BE49-F238E27FC236}">
                <a16:creationId xmlns:a16="http://schemas.microsoft.com/office/drawing/2014/main" id="{A08C5B5A-AF24-41E4-A07B-55059E368E99}"/>
              </a:ext>
            </a:extLst>
          </xdr:cNvPr>
          <xdr:cNvCxnSpPr>
            <a:stCxn id="29" idx="0"/>
          </xdr:cNvCxnSpPr>
        </xdr:nvCxnSpPr>
        <xdr:spPr>
          <a:xfrm flipV="1">
            <a:off x="2662126" y="14664115"/>
            <a:ext cx="199272" cy="1062124"/>
          </a:xfrm>
          <a:prstGeom prst="straightConnector1">
            <a:avLst/>
          </a:prstGeom>
          <a:ln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1" name="テキスト ボックス 30">
            <a:extLst>
              <a:ext uri="{FF2B5EF4-FFF2-40B4-BE49-F238E27FC236}">
                <a16:creationId xmlns:a16="http://schemas.microsoft.com/office/drawing/2014/main" id="{7B280FA6-1FA8-486A-B6EE-23F049C142AB}"/>
              </a:ext>
            </a:extLst>
          </xdr:cNvPr>
          <xdr:cNvSpPr txBox="1"/>
        </xdr:nvSpPr>
        <xdr:spPr>
          <a:xfrm>
            <a:off x="3489899" y="15726239"/>
            <a:ext cx="1429971" cy="88158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ctr"/>
            <a:r>
              <a:rPr kumimoji="1" lang="en-US" altLang="ja-JP" sz="1200"/>
              <a:t>※</a:t>
            </a:r>
            <a:r>
              <a:rPr kumimoji="1" lang="ja-JP" altLang="en-US" sz="1200"/>
              <a:t>未使用</a:t>
            </a:r>
            <a:endParaRPr kumimoji="1" lang="en-US" altLang="ja-JP" sz="1200"/>
          </a:p>
          <a:p>
            <a:pPr algn="ctr"/>
            <a:r>
              <a:rPr kumimoji="1" lang="en-US" altLang="ja-JP" sz="1200"/>
              <a:t>AXIS2</a:t>
            </a:r>
            <a:r>
              <a:rPr kumimoji="1" lang="ja-JP" altLang="en-US" sz="1200"/>
              <a:t>（上下）</a:t>
            </a:r>
            <a:endParaRPr kumimoji="1" lang="en-US" altLang="ja-JP" sz="1200"/>
          </a:p>
          <a:p>
            <a:pPr algn="ctr"/>
            <a:r>
              <a:rPr kumimoji="1" lang="en-US" altLang="ja-JP" sz="1200"/>
              <a:t>AXIS5</a:t>
            </a:r>
            <a:r>
              <a:rPr kumimoji="1" lang="ja-JP" altLang="en-US" sz="1200"/>
              <a:t>（左右）</a:t>
            </a:r>
            <a:endParaRPr kumimoji="1" lang="en-US" altLang="ja-JP" sz="1200"/>
          </a:p>
        </xdr:txBody>
      </xdr:sp>
      <xdr:cxnSp macro="">
        <xdr:nvCxnSpPr>
          <xdr:cNvPr id="32" name="直線矢印コネクタ 31">
            <a:extLst>
              <a:ext uri="{FF2B5EF4-FFF2-40B4-BE49-F238E27FC236}">
                <a16:creationId xmlns:a16="http://schemas.microsoft.com/office/drawing/2014/main" id="{15D2C2A0-478F-4BBD-BAD3-83B97BDFCA93}"/>
              </a:ext>
            </a:extLst>
          </xdr:cNvPr>
          <xdr:cNvCxnSpPr>
            <a:stCxn id="31" idx="0"/>
          </xdr:cNvCxnSpPr>
        </xdr:nvCxnSpPr>
        <xdr:spPr>
          <a:xfrm flipH="1" flipV="1">
            <a:off x="3755433" y="14630497"/>
            <a:ext cx="449452" cy="1095742"/>
          </a:xfrm>
          <a:prstGeom prst="straightConnector1">
            <a:avLst/>
          </a:prstGeom>
          <a:ln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3" name="直線矢印コネクタ 32">
            <a:extLst>
              <a:ext uri="{FF2B5EF4-FFF2-40B4-BE49-F238E27FC236}">
                <a16:creationId xmlns:a16="http://schemas.microsoft.com/office/drawing/2014/main" id="{7172E967-396F-401C-A160-E0A2FE0BEA74}"/>
              </a:ext>
            </a:extLst>
          </xdr:cNvPr>
          <xdr:cNvCxnSpPr>
            <a:stCxn id="34" idx="0"/>
          </xdr:cNvCxnSpPr>
        </xdr:nvCxnSpPr>
        <xdr:spPr>
          <a:xfrm flipH="1" flipV="1">
            <a:off x="3325224" y="14488231"/>
            <a:ext cx="79658" cy="2177840"/>
          </a:xfrm>
          <a:prstGeom prst="straightConnector1">
            <a:avLst/>
          </a:prstGeom>
          <a:ln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4" name="テキスト ボックス 33">
            <a:extLst>
              <a:ext uri="{FF2B5EF4-FFF2-40B4-BE49-F238E27FC236}">
                <a16:creationId xmlns:a16="http://schemas.microsoft.com/office/drawing/2014/main" id="{D50DBECD-1201-4AF5-BADD-A511808D5727}"/>
              </a:ext>
            </a:extLst>
          </xdr:cNvPr>
          <xdr:cNvSpPr txBox="1"/>
        </xdr:nvSpPr>
        <xdr:spPr>
          <a:xfrm>
            <a:off x="2951042" y="16666071"/>
            <a:ext cx="907679" cy="53764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ctr"/>
            <a:r>
              <a:rPr kumimoji="1" lang="ja-JP" altLang="en-US" sz="1200"/>
              <a:t>緊急停止</a:t>
            </a:r>
            <a:endParaRPr kumimoji="1" lang="en-US" altLang="ja-JP" sz="1200"/>
          </a:p>
          <a:p>
            <a:pPr algn="ctr"/>
            <a:r>
              <a:rPr kumimoji="1" lang="en-US" altLang="ja-JP" sz="1200"/>
              <a:t>B12</a:t>
            </a:r>
          </a:p>
        </xdr:txBody>
      </xdr:sp>
      <xdr:sp macro="" textlink="">
        <xdr:nvSpPr>
          <xdr:cNvPr id="49" name="テキスト ボックス 48">
            <a:extLst>
              <a:ext uri="{FF2B5EF4-FFF2-40B4-BE49-F238E27FC236}">
                <a16:creationId xmlns:a16="http://schemas.microsoft.com/office/drawing/2014/main" id="{07E30392-732D-65E2-DB93-EC8C67490530}"/>
              </a:ext>
            </a:extLst>
          </xdr:cNvPr>
          <xdr:cNvSpPr txBox="1"/>
        </xdr:nvSpPr>
        <xdr:spPr>
          <a:xfrm>
            <a:off x="5083083" y="13309311"/>
            <a:ext cx="1367119" cy="53764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kumimoji="1" lang="ja-JP" altLang="en-US" sz="1200" baseline="0"/>
              <a:t>割り当てなし</a:t>
            </a:r>
            <a:endParaRPr kumimoji="1" lang="en-US" altLang="ja-JP" sz="1200" baseline="0"/>
          </a:p>
          <a:p>
            <a:r>
              <a:rPr kumimoji="1" lang="en-US" altLang="ja-JP" sz="1200" baseline="0"/>
              <a:t>B1</a:t>
            </a:r>
            <a:endParaRPr kumimoji="1" lang="en-US" altLang="ja-JP" sz="1200"/>
          </a:p>
        </xdr:txBody>
      </xdr:sp>
      <xdr:cxnSp macro="">
        <xdr:nvCxnSpPr>
          <xdr:cNvPr id="50" name="直線矢印コネクタ 49">
            <a:extLst>
              <a:ext uri="{FF2B5EF4-FFF2-40B4-BE49-F238E27FC236}">
                <a16:creationId xmlns:a16="http://schemas.microsoft.com/office/drawing/2014/main" id="{DF2E5AD7-2060-E785-245C-402D058DB554}"/>
              </a:ext>
            </a:extLst>
          </xdr:cNvPr>
          <xdr:cNvCxnSpPr>
            <a:stCxn id="49" idx="1"/>
          </xdr:cNvCxnSpPr>
        </xdr:nvCxnSpPr>
        <xdr:spPr>
          <a:xfrm flipH="1">
            <a:off x="4157870" y="13578135"/>
            <a:ext cx="925213" cy="419474"/>
          </a:xfrm>
          <a:prstGeom prst="straightConnector1">
            <a:avLst/>
          </a:prstGeom>
          <a:ln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2" name="テキスト ボックス 51">
            <a:extLst>
              <a:ext uri="{FF2B5EF4-FFF2-40B4-BE49-F238E27FC236}">
                <a16:creationId xmlns:a16="http://schemas.microsoft.com/office/drawing/2014/main" id="{CA2E93C2-B2B7-3984-2E8B-F421F19BDE64}"/>
              </a:ext>
            </a:extLst>
          </xdr:cNvPr>
          <xdr:cNvSpPr txBox="1"/>
        </xdr:nvSpPr>
        <xdr:spPr>
          <a:xfrm>
            <a:off x="4925714" y="15007247"/>
            <a:ext cx="1367119" cy="53764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kumimoji="1" lang="ja-JP" altLang="en-US" sz="1200" baseline="0"/>
              <a:t>割り当てなし</a:t>
            </a:r>
            <a:endParaRPr kumimoji="1" lang="en-US" altLang="ja-JP" sz="1200" baseline="0"/>
          </a:p>
          <a:p>
            <a:r>
              <a:rPr kumimoji="1" lang="en-US" altLang="ja-JP" sz="1200" baseline="0"/>
              <a:t>B0</a:t>
            </a:r>
            <a:endParaRPr kumimoji="1" lang="en-US" altLang="ja-JP" sz="1200"/>
          </a:p>
        </xdr:txBody>
      </xdr:sp>
      <xdr:cxnSp macro="">
        <xdr:nvCxnSpPr>
          <xdr:cNvPr id="53" name="直線矢印コネクタ 52">
            <a:extLst>
              <a:ext uri="{FF2B5EF4-FFF2-40B4-BE49-F238E27FC236}">
                <a16:creationId xmlns:a16="http://schemas.microsoft.com/office/drawing/2014/main" id="{2DB463E1-8AFE-AE6E-EDBB-FEE1BB209423}"/>
              </a:ext>
            </a:extLst>
          </xdr:cNvPr>
          <xdr:cNvCxnSpPr/>
        </xdr:nvCxnSpPr>
        <xdr:spPr>
          <a:xfrm flipH="1" flipV="1">
            <a:off x="3942522" y="14262652"/>
            <a:ext cx="1010478" cy="960783"/>
          </a:xfrm>
          <a:prstGeom prst="straightConnector1">
            <a:avLst/>
          </a:prstGeom>
          <a:ln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8" name="テキスト ボックス 57">
            <a:extLst>
              <a:ext uri="{FF2B5EF4-FFF2-40B4-BE49-F238E27FC236}">
                <a16:creationId xmlns:a16="http://schemas.microsoft.com/office/drawing/2014/main" id="{03D4D427-FAE6-E922-624C-6BB4E034215B}"/>
              </a:ext>
            </a:extLst>
          </xdr:cNvPr>
          <xdr:cNvSpPr txBox="1"/>
        </xdr:nvSpPr>
        <xdr:spPr>
          <a:xfrm>
            <a:off x="1416326" y="12084326"/>
            <a:ext cx="3965188" cy="34387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/>
              <a:t>※</a:t>
            </a:r>
            <a:r>
              <a:rPr kumimoji="1" lang="ja-JP" altLang="en-US" sz="1100"/>
              <a:t>実際は左右逆ですが、画面と合わせた説明にしています。</a:t>
            </a:r>
          </a:p>
        </xdr:txBody>
      </xdr:sp>
    </xdr:grpSp>
    <xdr:clientData/>
  </xdr:twoCellAnchor>
  <xdr:twoCellAnchor>
    <xdr:from>
      <xdr:col>2</xdr:col>
      <xdr:colOff>33131</xdr:colOff>
      <xdr:row>79</xdr:row>
      <xdr:rowOff>124238</xdr:rowOff>
    </xdr:from>
    <xdr:to>
      <xdr:col>12</xdr:col>
      <xdr:colOff>196618</xdr:colOff>
      <xdr:row>90</xdr:row>
      <xdr:rowOff>62360</xdr:rowOff>
    </xdr:to>
    <xdr:grpSp>
      <xdr:nvGrpSpPr>
        <xdr:cNvPr id="88" name="グループ化 87">
          <a:extLst>
            <a:ext uri="{FF2B5EF4-FFF2-40B4-BE49-F238E27FC236}">
              <a16:creationId xmlns:a16="http://schemas.microsoft.com/office/drawing/2014/main" id="{073A8454-3E4D-1449-6252-D95631096991}"/>
            </a:ext>
          </a:extLst>
        </xdr:cNvPr>
        <xdr:cNvGrpSpPr/>
      </xdr:nvGrpSpPr>
      <xdr:grpSpPr>
        <a:xfrm>
          <a:off x="490331" y="18402713"/>
          <a:ext cx="2449487" cy="2452722"/>
          <a:chOff x="836544" y="18031239"/>
          <a:chExt cx="2482618" cy="2489165"/>
        </a:xfrm>
      </xdr:grpSpPr>
      <xdr:sp macro="" textlink="">
        <xdr:nvSpPr>
          <xdr:cNvPr id="59" name="楕円 58">
            <a:extLst>
              <a:ext uri="{FF2B5EF4-FFF2-40B4-BE49-F238E27FC236}">
                <a16:creationId xmlns:a16="http://schemas.microsoft.com/office/drawing/2014/main" id="{14ECCFFD-4AED-C8A7-F583-6863F9D56202}"/>
              </a:ext>
            </a:extLst>
          </xdr:cNvPr>
          <xdr:cNvSpPr/>
        </xdr:nvSpPr>
        <xdr:spPr>
          <a:xfrm>
            <a:off x="1209261" y="18296282"/>
            <a:ext cx="1283804" cy="1283804"/>
          </a:xfrm>
          <a:prstGeom prst="ellipse">
            <a:avLst/>
          </a:prstGeom>
          <a:noFill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61" name="直線コネクタ 60">
            <a:extLst>
              <a:ext uri="{FF2B5EF4-FFF2-40B4-BE49-F238E27FC236}">
                <a16:creationId xmlns:a16="http://schemas.microsoft.com/office/drawing/2014/main" id="{88BE9194-7F6D-A8D2-CF40-041AD741F113}"/>
              </a:ext>
            </a:extLst>
          </xdr:cNvPr>
          <xdr:cNvCxnSpPr>
            <a:stCxn id="59" idx="2"/>
            <a:endCxn id="59" idx="6"/>
          </xdr:cNvCxnSpPr>
        </xdr:nvCxnSpPr>
        <xdr:spPr>
          <a:xfrm>
            <a:off x="1209261" y="18938184"/>
            <a:ext cx="1283804" cy="0"/>
          </a:xfrm>
          <a:prstGeom prst="line">
            <a:avLst/>
          </a:prstGeom>
        </xdr:spPr>
        <xdr:style>
          <a:lnRef idx="3">
            <a:schemeClr val="accent2"/>
          </a:lnRef>
          <a:fillRef idx="0">
            <a:schemeClr val="accent2"/>
          </a:fillRef>
          <a:effectRef idx="2">
            <a:schemeClr val="accent2"/>
          </a:effectRef>
          <a:fontRef idx="minor">
            <a:schemeClr val="tx1"/>
          </a:fontRef>
        </xdr:style>
      </xdr:cxnSp>
      <xdr:cxnSp macro="">
        <xdr:nvCxnSpPr>
          <xdr:cNvPr id="64" name="直線コネクタ 63">
            <a:extLst>
              <a:ext uri="{FF2B5EF4-FFF2-40B4-BE49-F238E27FC236}">
                <a16:creationId xmlns:a16="http://schemas.microsoft.com/office/drawing/2014/main" id="{B50B7743-E19A-403B-A219-59598FC7F3B7}"/>
              </a:ext>
            </a:extLst>
          </xdr:cNvPr>
          <xdr:cNvCxnSpPr>
            <a:stCxn id="59" idx="0"/>
            <a:endCxn id="59" idx="4"/>
          </xdr:cNvCxnSpPr>
        </xdr:nvCxnSpPr>
        <xdr:spPr>
          <a:xfrm>
            <a:off x="1851163" y="18296282"/>
            <a:ext cx="0" cy="1283804"/>
          </a:xfrm>
          <a:prstGeom prst="line">
            <a:avLst/>
          </a:prstGeom>
          <a:ln>
            <a:solidFill>
              <a:srgbClr val="00B0F0"/>
            </a:solidFill>
          </a:ln>
        </xdr:spPr>
        <xdr:style>
          <a:lnRef idx="3">
            <a:schemeClr val="accent2"/>
          </a:lnRef>
          <a:fillRef idx="0">
            <a:schemeClr val="accent2"/>
          </a:fillRef>
          <a:effectRef idx="2">
            <a:schemeClr val="accent2"/>
          </a:effectRef>
          <a:fontRef idx="minor">
            <a:schemeClr val="tx1"/>
          </a:fontRef>
        </xdr:style>
      </xdr:cxnSp>
      <xdr:sp macro="" textlink="">
        <xdr:nvSpPr>
          <xdr:cNvPr id="68" name="テキスト ボックス 67">
            <a:extLst>
              <a:ext uri="{FF2B5EF4-FFF2-40B4-BE49-F238E27FC236}">
                <a16:creationId xmlns:a16="http://schemas.microsoft.com/office/drawing/2014/main" id="{A04FE55C-D514-1071-99B2-24DF28838E7E}"/>
              </a:ext>
            </a:extLst>
          </xdr:cNvPr>
          <xdr:cNvSpPr txBox="1"/>
        </xdr:nvSpPr>
        <xdr:spPr>
          <a:xfrm>
            <a:off x="1689649" y="18031239"/>
            <a:ext cx="299377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/>
              <a:t>-1</a:t>
            </a:r>
            <a:endParaRPr kumimoji="1" lang="ja-JP" altLang="en-US" sz="1100"/>
          </a:p>
        </xdr:txBody>
      </xdr:sp>
      <xdr:sp macro="" textlink="">
        <xdr:nvSpPr>
          <xdr:cNvPr id="69" name="テキスト ボックス 68">
            <a:extLst>
              <a:ext uri="{FF2B5EF4-FFF2-40B4-BE49-F238E27FC236}">
                <a16:creationId xmlns:a16="http://schemas.microsoft.com/office/drawing/2014/main" id="{479377D4-1DCF-1C04-E8AE-DDEE764CE182}"/>
              </a:ext>
            </a:extLst>
          </xdr:cNvPr>
          <xdr:cNvSpPr txBox="1"/>
        </xdr:nvSpPr>
        <xdr:spPr>
          <a:xfrm>
            <a:off x="1731065" y="19613214"/>
            <a:ext cx="25616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/>
              <a:t>1</a:t>
            </a:r>
            <a:endParaRPr kumimoji="1" lang="ja-JP" altLang="en-US" sz="1100"/>
          </a:p>
        </xdr:txBody>
      </xdr:sp>
      <xdr:sp macro="" textlink="">
        <xdr:nvSpPr>
          <xdr:cNvPr id="70" name="テキスト ボックス 69">
            <a:extLst>
              <a:ext uri="{FF2B5EF4-FFF2-40B4-BE49-F238E27FC236}">
                <a16:creationId xmlns:a16="http://schemas.microsoft.com/office/drawing/2014/main" id="{8C0E47BE-C068-225A-C968-D581DB0B5DA4}"/>
              </a:ext>
            </a:extLst>
          </xdr:cNvPr>
          <xdr:cNvSpPr txBox="1"/>
        </xdr:nvSpPr>
        <xdr:spPr>
          <a:xfrm>
            <a:off x="836544" y="18793239"/>
            <a:ext cx="299377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/>
              <a:t>-1</a:t>
            </a:r>
            <a:endParaRPr kumimoji="1" lang="ja-JP" altLang="en-US" sz="1100"/>
          </a:p>
        </xdr:txBody>
      </xdr:sp>
      <xdr:sp macro="" textlink="">
        <xdr:nvSpPr>
          <xdr:cNvPr id="71" name="テキスト ボックス 70">
            <a:extLst>
              <a:ext uri="{FF2B5EF4-FFF2-40B4-BE49-F238E27FC236}">
                <a16:creationId xmlns:a16="http://schemas.microsoft.com/office/drawing/2014/main" id="{441635CB-9CCD-8F3E-715A-DC53797EF022}"/>
              </a:ext>
            </a:extLst>
          </xdr:cNvPr>
          <xdr:cNvSpPr txBox="1"/>
        </xdr:nvSpPr>
        <xdr:spPr>
          <a:xfrm>
            <a:off x="2484784" y="18793235"/>
            <a:ext cx="25616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/>
              <a:t>1</a:t>
            </a:r>
            <a:endParaRPr kumimoji="1" lang="ja-JP" altLang="en-US" sz="1100"/>
          </a:p>
        </xdr:txBody>
      </xdr:sp>
      <xdr:sp macro="" textlink="">
        <xdr:nvSpPr>
          <xdr:cNvPr id="73" name="テキスト ボックス 72">
            <a:extLst>
              <a:ext uri="{FF2B5EF4-FFF2-40B4-BE49-F238E27FC236}">
                <a16:creationId xmlns:a16="http://schemas.microsoft.com/office/drawing/2014/main" id="{EA2BAE7A-089E-6010-A199-CF94CC8203BD}"/>
              </a:ext>
            </a:extLst>
          </xdr:cNvPr>
          <xdr:cNvSpPr txBox="1"/>
        </xdr:nvSpPr>
        <xdr:spPr>
          <a:xfrm>
            <a:off x="2807804" y="18768391"/>
            <a:ext cx="511358" cy="60901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/>
              <a:t>AXIS0</a:t>
            </a:r>
          </a:p>
          <a:p>
            <a:r>
              <a:rPr kumimoji="1" lang="en-US" altLang="ja-JP" sz="1100"/>
              <a:t>AXIS5</a:t>
            </a:r>
          </a:p>
          <a:p>
            <a:endParaRPr kumimoji="1" lang="ja-JP" altLang="en-US" sz="1100"/>
          </a:p>
        </xdr:txBody>
      </xdr:sp>
      <xdr:sp macro="" textlink="">
        <xdr:nvSpPr>
          <xdr:cNvPr id="74" name="テキスト ボックス 73">
            <a:extLst>
              <a:ext uri="{FF2B5EF4-FFF2-40B4-BE49-F238E27FC236}">
                <a16:creationId xmlns:a16="http://schemas.microsoft.com/office/drawing/2014/main" id="{E0C11D20-5A45-997D-04B1-A28B1721B2A8}"/>
              </a:ext>
            </a:extLst>
          </xdr:cNvPr>
          <xdr:cNvSpPr txBox="1"/>
        </xdr:nvSpPr>
        <xdr:spPr>
          <a:xfrm>
            <a:off x="1615108" y="19911391"/>
            <a:ext cx="511358" cy="60901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/>
              <a:t>AXIS1</a:t>
            </a:r>
          </a:p>
          <a:p>
            <a:r>
              <a:rPr kumimoji="1" lang="en-US" altLang="ja-JP" sz="1100"/>
              <a:t>AXIS2</a:t>
            </a:r>
          </a:p>
          <a:p>
            <a:endParaRPr kumimoji="1" lang="ja-JP" altLang="en-US" sz="1100"/>
          </a:p>
        </xdr:txBody>
      </xdr:sp>
    </xdr:grpSp>
    <xdr:clientData/>
  </xdr:twoCellAnchor>
  <xdr:twoCellAnchor>
    <xdr:from>
      <xdr:col>14</xdr:col>
      <xdr:colOff>115956</xdr:colOff>
      <xdr:row>79</xdr:row>
      <xdr:rowOff>165651</xdr:rowOff>
    </xdr:from>
    <xdr:to>
      <xdr:col>25</xdr:col>
      <xdr:colOff>228609</xdr:colOff>
      <xdr:row>87</xdr:row>
      <xdr:rowOff>156882</xdr:rowOff>
    </xdr:to>
    <xdr:grpSp>
      <xdr:nvGrpSpPr>
        <xdr:cNvPr id="89" name="グループ化 88">
          <a:extLst>
            <a:ext uri="{FF2B5EF4-FFF2-40B4-BE49-F238E27FC236}">
              <a16:creationId xmlns:a16="http://schemas.microsoft.com/office/drawing/2014/main" id="{BA9CF19C-0FC4-9B88-0F81-0839EBDCF6CE}"/>
            </a:ext>
          </a:extLst>
        </xdr:cNvPr>
        <xdr:cNvGrpSpPr/>
      </xdr:nvGrpSpPr>
      <xdr:grpSpPr>
        <a:xfrm>
          <a:off x="3316356" y="18444126"/>
          <a:ext cx="2627253" cy="1820031"/>
          <a:chOff x="3462131" y="18031239"/>
          <a:chExt cx="2663696" cy="1846535"/>
        </a:xfrm>
      </xdr:grpSpPr>
      <xdr:sp macro="" textlink="">
        <xdr:nvSpPr>
          <xdr:cNvPr id="75" name="楕円 74">
            <a:extLst>
              <a:ext uri="{FF2B5EF4-FFF2-40B4-BE49-F238E27FC236}">
                <a16:creationId xmlns:a16="http://schemas.microsoft.com/office/drawing/2014/main" id="{CF3B7C06-9E72-5DF5-9C43-D43BB1F4F815}"/>
              </a:ext>
            </a:extLst>
          </xdr:cNvPr>
          <xdr:cNvSpPr/>
        </xdr:nvSpPr>
        <xdr:spPr>
          <a:xfrm>
            <a:off x="4157870" y="18296282"/>
            <a:ext cx="1283804" cy="1283804"/>
          </a:xfrm>
          <a:prstGeom prst="ellipse">
            <a:avLst/>
          </a:prstGeom>
          <a:noFill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76" name="直線コネクタ 75">
            <a:extLst>
              <a:ext uri="{FF2B5EF4-FFF2-40B4-BE49-F238E27FC236}">
                <a16:creationId xmlns:a16="http://schemas.microsoft.com/office/drawing/2014/main" id="{8FF4C1CF-6FA0-3024-A7D7-1C44DCA7F57C}"/>
              </a:ext>
            </a:extLst>
          </xdr:cNvPr>
          <xdr:cNvCxnSpPr>
            <a:stCxn id="75" idx="2"/>
            <a:endCxn id="75" idx="6"/>
          </xdr:cNvCxnSpPr>
        </xdr:nvCxnSpPr>
        <xdr:spPr>
          <a:xfrm>
            <a:off x="4157870" y="18938184"/>
            <a:ext cx="1283804" cy="0"/>
          </a:xfrm>
          <a:prstGeom prst="line">
            <a:avLst/>
          </a:prstGeom>
        </xdr:spPr>
        <xdr:style>
          <a:lnRef idx="3">
            <a:schemeClr val="accent2"/>
          </a:lnRef>
          <a:fillRef idx="0">
            <a:schemeClr val="accent2"/>
          </a:fillRef>
          <a:effectRef idx="2">
            <a:schemeClr val="accent2"/>
          </a:effectRef>
          <a:fontRef idx="minor">
            <a:schemeClr val="tx1"/>
          </a:fontRef>
        </xdr:style>
      </xdr:cxnSp>
      <xdr:cxnSp macro="">
        <xdr:nvCxnSpPr>
          <xdr:cNvPr id="77" name="直線コネクタ 76">
            <a:extLst>
              <a:ext uri="{FF2B5EF4-FFF2-40B4-BE49-F238E27FC236}">
                <a16:creationId xmlns:a16="http://schemas.microsoft.com/office/drawing/2014/main" id="{DDDD8FBE-0463-6EE0-900D-7DE42575D849}"/>
              </a:ext>
            </a:extLst>
          </xdr:cNvPr>
          <xdr:cNvCxnSpPr>
            <a:stCxn id="75" idx="0"/>
            <a:endCxn id="75" idx="4"/>
          </xdr:cNvCxnSpPr>
        </xdr:nvCxnSpPr>
        <xdr:spPr>
          <a:xfrm>
            <a:off x="4799772" y="18296282"/>
            <a:ext cx="0" cy="1283804"/>
          </a:xfrm>
          <a:prstGeom prst="line">
            <a:avLst/>
          </a:prstGeom>
          <a:ln>
            <a:solidFill>
              <a:srgbClr val="00B0F0"/>
            </a:solidFill>
          </a:ln>
        </xdr:spPr>
        <xdr:style>
          <a:lnRef idx="3">
            <a:schemeClr val="accent2"/>
          </a:lnRef>
          <a:fillRef idx="0">
            <a:schemeClr val="accent2"/>
          </a:fillRef>
          <a:effectRef idx="2">
            <a:schemeClr val="accent2"/>
          </a:effectRef>
          <a:fontRef idx="minor">
            <a:schemeClr val="tx1"/>
          </a:fontRef>
        </xdr:style>
      </xdr:cxnSp>
      <xdr:sp macro="" textlink="">
        <xdr:nvSpPr>
          <xdr:cNvPr id="78" name="テキスト ボックス 77">
            <a:extLst>
              <a:ext uri="{FF2B5EF4-FFF2-40B4-BE49-F238E27FC236}">
                <a16:creationId xmlns:a16="http://schemas.microsoft.com/office/drawing/2014/main" id="{846992BD-0203-EEA5-AED3-FCB151639594}"/>
              </a:ext>
            </a:extLst>
          </xdr:cNvPr>
          <xdr:cNvSpPr txBox="1"/>
        </xdr:nvSpPr>
        <xdr:spPr>
          <a:xfrm>
            <a:off x="4638258" y="18031239"/>
            <a:ext cx="299377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/>
              <a:t>-1</a:t>
            </a:r>
            <a:endParaRPr kumimoji="1" lang="ja-JP" altLang="en-US" sz="1100"/>
          </a:p>
        </xdr:txBody>
      </xdr:sp>
      <xdr:sp macro="" textlink="">
        <xdr:nvSpPr>
          <xdr:cNvPr id="79" name="テキスト ボックス 78">
            <a:extLst>
              <a:ext uri="{FF2B5EF4-FFF2-40B4-BE49-F238E27FC236}">
                <a16:creationId xmlns:a16="http://schemas.microsoft.com/office/drawing/2014/main" id="{95CD4FA1-C36B-5DC9-3C08-701AF7BB12B2}"/>
              </a:ext>
            </a:extLst>
          </xdr:cNvPr>
          <xdr:cNvSpPr txBox="1"/>
        </xdr:nvSpPr>
        <xdr:spPr>
          <a:xfrm>
            <a:off x="4679674" y="19613214"/>
            <a:ext cx="649217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/>
              <a:t>0.14286</a:t>
            </a:r>
            <a:endParaRPr kumimoji="1" lang="ja-JP" altLang="en-US" sz="1100"/>
          </a:p>
        </xdr:txBody>
      </xdr:sp>
      <xdr:sp macro="" textlink="">
        <xdr:nvSpPr>
          <xdr:cNvPr id="80" name="テキスト ボックス 79">
            <a:extLst>
              <a:ext uri="{FF2B5EF4-FFF2-40B4-BE49-F238E27FC236}">
                <a16:creationId xmlns:a16="http://schemas.microsoft.com/office/drawing/2014/main" id="{453DE128-771F-A626-7175-17832B68C706}"/>
              </a:ext>
            </a:extLst>
          </xdr:cNvPr>
          <xdr:cNvSpPr txBox="1"/>
        </xdr:nvSpPr>
        <xdr:spPr>
          <a:xfrm>
            <a:off x="3462131" y="18793239"/>
            <a:ext cx="649217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/>
              <a:t>0.71429</a:t>
            </a:r>
            <a:endParaRPr kumimoji="1" lang="ja-JP" altLang="en-US" sz="1100"/>
          </a:p>
        </xdr:txBody>
      </xdr:sp>
      <xdr:sp macro="" textlink="">
        <xdr:nvSpPr>
          <xdr:cNvPr id="81" name="テキスト ボックス 80">
            <a:extLst>
              <a:ext uri="{FF2B5EF4-FFF2-40B4-BE49-F238E27FC236}">
                <a16:creationId xmlns:a16="http://schemas.microsoft.com/office/drawing/2014/main" id="{9A53723E-E0E3-5A33-89B5-F9648826FEC3}"/>
              </a:ext>
            </a:extLst>
          </xdr:cNvPr>
          <xdr:cNvSpPr txBox="1"/>
        </xdr:nvSpPr>
        <xdr:spPr>
          <a:xfrm>
            <a:off x="5433393" y="18793235"/>
            <a:ext cx="692434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/>
              <a:t>-0.42857</a:t>
            </a:r>
            <a:endParaRPr kumimoji="1" lang="ja-JP" altLang="en-US" sz="1100"/>
          </a:p>
        </xdr:txBody>
      </xdr:sp>
      <xdr:sp macro="" textlink="">
        <xdr:nvSpPr>
          <xdr:cNvPr id="85" name="テキスト ボックス 84">
            <a:extLst>
              <a:ext uri="{FF2B5EF4-FFF2-40B4-BE49-F238E27FC236}">
                <a16:creationId xmlns:a16="http://schemas.microsoft.com/office/drawing/2014/main" id="{BC46F905-07DC-4EFD-9396-5CDB9EE7EC66}"/>
              </a:ext>
            </a:extLst>
          </xdr:cNvPr>
          <xdr:cNvSpPr txBox="1"/>
        </xdr:nvSpPr>
        <xdr:spPr>
          <a:xfrm>
            <a:off x="4881771" y="18548070"/>
            <a:ext cx="577722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/>
              <a:t>3.2857</a:t>
            </a:r>
            <a:endParaRPr kumimoji="1" lang="ja-JP" altLang="en-US" sz="1100"/>
          </a:p>
        </xdr:txBody>
      </xdr:sp>
      <xdr:cxnSp macro="">
        <xdr:nvCxnSpPr>
          <xdr:cNvPr id="87" name="直線矢印コネクタ 86">
            <a:extLst>
              <a:ext uri="{FF2B5EF4-FFF2-40B4-BE49-F238E27FC236}">
                <a16:creationId xmlns:a16="http://schemas.microsoft.com/office/drawing/2014/main" id="{C4AC970D-2847-C977-EA51-3F25D88F8292}"/>
              </a:ext>
            </a:extLst>
          </xdr:cNvPr>
          <xdr:cNvCxnSpPr/>
        </xdr:nvCxnSpPr>
        <xdr:spPr>
          <a:xfrm flipH="1">
            <a:off x="4803913" y="18751826"/>
            <a:ext cx="165652" cy="15737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156881</xdr:colOff>
      <xdr:row>96</xdr:row>
      <xdr:rowOff>49696</xdr:rowOff>
    </xdr:from>
    <xdr:to>
      <xdr:col>29</xdr:col>
      <xdr:colOff>158344</xdr:colOff>
      <xdr:row>118</xdr:row>
      <xdr:rowOff>67002</xdr:rowOff>
    </xdr:to>
    <xdr:grpSp>
      <xdr:nvGrpSpPr>
        <xdr:cNvPr id="91" name="グループ化 90">
          <a:extLst>
            <a:ext uri="{FF2B5EF4-FFF2-40B4-BE49-F238E27FC236}">
              <a16:creationId xmlns:a16="http://schemas.microsoft.com/office/drawing/2014/main" id="{9E295A0D-8003-4FF2-88CF-3DFB7B949398}"/>
            </a:ext>
          </a:extLst>
        </xdr:cNvPr>
        <xdr:cNvGrpSpPr/>
      </xdr:nvGrpSpPr>
      <xdr:grpSpPr>
        <a:xfrm>
          <a:off x="614081" y="22290571"/>
          <a:ext cx="6173663" cy="5046506"/>
          <a:chOff x="620707" y="12084326"/>
          <a:chExt cx="6263115" cy="5119393"/>
        </a:xfrm>
      </xdr:grpSpPr>
      <xdr:pic>
        <xdr:nvPicPr>
          <xdr:cNvPr id="92" name="図 91">
            <a:extLst>
              <a:ext uri="{FF2B5EF4-FFF2-40B4-BE49-F238E27FC236}">
                <a16:creationId xmlns:a16="http://schemas.microsoft.com/office/drawing/2014/main" id="{1763D792-B957-A409-33A8-B52E368BCAB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1780273" y="12445836"/>
            <a:ext cx="3006871" cy="2959239"/>
          </a:xfrm>
          <a:prstGeom prst="rect">
            <a:avLst/>
          </a:prstGeom>
        </xdr:spPr>
      </xdr:pic>
      <xdr:sp macro="" textlink="">
        <xdr:nvSpPr>
          <xdr:cNvPr id="93" name="テキスト ボックス 92">
            <a:extLst>
              <a:ext uri="{FF2B5EF4-FFF2-40B4-BE49-F238E27FC236}">
                <a16:creationId xmlns:a16="http://schemas.microsoft.com/office/drawing/2014/main" id="{65C6C53D-186B-BE9A-AA4D-D68C224CE567}"/>
              </a:ext>
            </a:extLst>
          </xdr:cNvPr>
          <xdr:cNvSpPr txBox="1"/>
        </xdr:nvSpPr>
        <xdr:spPr>
          <a:xfrm>
            <a:off x="5124498" y="12457043"/>
            <a:ext cx="1759324" cy="72552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kumimoji="1" lang="ja-JP" altLang="en-US" sz="1200"/>
              <a:t>クラッチ</a:t>
            </a:r>
            <a:endParaRPr kumimoji="1" lang="en-US" altLang="ja-JP" sz="1200"/>
          </a:p>
          <a:p>
            <a:r>
              <a:rPr kumimoji="1" lang="en-US" altLang="ja-JP" sz="1200"/>
              <a:t>B5</a:t>
            </a:r>
          </a:p>
          <a:p>
            <a:r>
              <a:rPr kumimoji="1" lang="en-US" altLang="ja-JP" sz="1200"/>
              <a:t>B7</a:t>
            </a:r>
          </a:p>
        </xdr:txBody>
      </xdr:sp>
      <xdr:cxnSp macro="">
        <xdr:nvCxnSpPr>
          <xdr:cNvPr id="94" name="直線矢印コネクタ 93">
            <a:extLst>
              <a:ext uri="{FF2B5EF4-FFF2-40B4-BE49-F238E27FC236}">
                <a16:creationId xmlns:a16="http://schemas.microsoft.com/office/drawing/2014/main" id="{EA2975A2-A3E4-157A-0CFB-B733AE213E8E}"/>
              </a:ext>
            </a:extLst>
          </xdr:cNvPr>
          <xdr:cNvCxnSpPr>
            <a:stCxn id="93" idx="1"/>
          </xdr:cNvCxnSpPr>
        </xdr:nvCxnSpPr>
        <xdr:spPr>
          <a:xfrm flipH="1">
            <a:off x="4423667" y="12819803"/>
            <a:ext cx="700831" cy="43002"/>
          </a:xfrm>
          <a:prstGeom prst="straightConnector1">
            <a:avLst/>
          </a:prstGeom>
          <a:ln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95" name="テキスト ボックス 94">
            <a:extLst>
              <a:ext uri="{FF2B5EF4-FFF2-40B4-BE49-F238E27FC236}">
                <a16:creationId xmlns:a16="http://schemas.microsoft.com/office/drawing/2014/main" id="{DEBF8A3E-0B9A-4D86-304D-6966A0EE47E3}"/>
              </a:ext>
            </a:extLst>
          </xdr:cNvPr>
          <xdr:cNvSpPr txBox="1"/>
        </xdr:nvSpPr>
        <xdr:spPr>
          <a:xfrm>
            <a:off x="620707" y="12576898"/>
            <a:ext cx="941295" cy="72552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r"/>
            <a:r>
              <a:rPr kumimoji="1" lang="ja-JP" altLang="en-US" sz="1200"/>
              <a:t>アクセル</a:t>
            </a:r>
            <a:endParaRPr kumimoji="1" lang="en-US" altLang="ja-JP" sz="1200"/>
          </a:p>
          <a:p>
            <a:pPr algn="r"/>
            <a:r>
              <a:rPr kumimoji="1" lang="en-US" altLang="ja-JP" sz="1200"/>
              <a:t>B4</a:t>
            </a:r>
          </a:p>
          <a:p>
            <a:pPr algn="r"/>
            <a:r>
              <a:rPr kumimoji="1" lang="en-US" altLang="ja-JP" sz="1200"/>
              <a:t>B6</a:t>
            </a:r>
          </a:p>
        </xdr:txBody>
      </xdr:sp>
      <xdr:cxnSp macro="">
        <xdr:nvCxnSpPr>
          <xdr:cNvPr id="96" name="直線矢印コネクタ 95">
            <a:extLst>
              <a:ext uri="{FF2B5EF4-FFF2-40B4-BE49-F238E27FC236}">
                <a16:creationId xmlns:a16="http://schemas.microsoft.com/office/drawing/2014/main" id="{7E654DF9-5018-45B3-1AA1-9BB60777B2E6}"/>
              </a:ext>
            </a:extLst>
          </xdr:cNvPr>
          <xdr:cNvCxnSpPr>
            <a:stCxn id="95" idx="3"/>
          </xdr:cNvCxnSpPr>
        </xdr:nvCxnSpPr>
        <xdr:spPr>
          <a:xfrm>
            <a:off x="1562002" y="12939658"/>
            <a:ext cx="603656" cy="3624"/>
          </a:xfrm>
          <a:prstGeom prst="straightConnector1">
            <a:avLst/>
          </a:prstGeom>
          <a:ln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97" name="テキスト ボックス 96">
            <a:extLst>
              <a:ext uri="{FF2B5EF4-FFF2-40B4-BE49-F238E27FC236}">
                <a16:creationId xmlns:a16="http://schemas.microsoft.com/office/drawing/2014/main" id="{5904FADF-95EC-52F5-8599-26660845BF65}"/>
              </a:ext>
            </a:extLst>
          </xdr:cNvPr>
          <xdr:cNvSpPr txBox="1"/>
        </xdr:nvSpPr>
        <xdr:spPr>
          <a:xfrm>
            <a:off x="620707" y="13758875"/>
            <a:ext cx="941295" cy="137954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r"/>
            <a:r>
              <a:rPr kumimoji="1" lang="ja-JP" altLang="en-US" sz="1200"/>
              <a:t>移動</a:t>
            </a:r>
            <a:endParaRPr kumimoji="1" lang="en-US" altLang="ja-JP" sz="1200"/>
          </a:p>
          <a:p>
            <a:pPr algn="r"/>
            <a:r>
              <a:rPr kumimoji="1" lang="ja-JP" altLang="en-US" sz="1200"/>
              <a:t>左：</a:t>
            </a:r>
            <a:r>
              <a:rPr kumimoji="1" lang="en-US" altLang="ja-JP" sz="1200"/>
              <a:t>B14</a:t>
            </a:r>
          </a:p>
          <a:p>
            <a:pPr algn="r"/>
            <a:r>
              <a:rPr kumimoji="1" lang="ja-JP" altLang="en-US" sz="1200"/>
              <a:t>上：</a:t>
            </a:r>
            <a:r>
              <a:rPr kumimoji="1" lang="en-US" altLang="ja-JP" sz="1200"/>
              <a:t>B12</a:t>
            </a:r>
          </a:p>
          <a:p>
            <a:pPr algn="r"/>
            <a:r>
              <a:rPr kumimoji="1" lang="ja-JP" altLang="en-US" sz="1200"/>
              <a:t>右：</a:t>
            </a:r>
            <a:r>
              <a:rPr kumimoji="1" lang="en-US" altLang="ja-JP" sz="1200"/>
              <a:t>B15</a:t>
            </a:r>
          </a:p>
          <a:p>
            <a:pPr algn="r"/>
            <a:r>
              <a:rPr kumimoji="1" lang="ja-JP" altLang="en-US" sz="1200"/>
              <a:t>下：</a:t>
            </a:r>
            <a:r>
              <a:rPr kumimoji="1" lang="en-US" altLang="ja-JP" sz="1200"/>
              <a:t>B13</a:t>
            </a:r>
          </a:p>
        </xdr:txBody>
      </xdr:sp>
      <xdr:cxnSp macro="">
        <xdr:nvCxnSpPr>
          <xdr:cNvPr id="98" name="直線矢印コネクタ 97">
            <a:extLst>
              <a:ext uri="{FF2B5EF4-FFF2-40B4-BE49-F238E27FC236}">
                <a16:creationId xmlns:a16="http://schemas.microsoft.com/office/drawing/2014/main" id="{FEE38135-B3D7-11FB-508F-2A357739E43E}"/>
              </a:ext>
            </a:extLst>
          </xdr:cNvPr>
          <xdr:cNvCxnSpPr>
            <a:stCxn id="97" idx="3"/>
          </xdr:cNvCxnSpPr>
        </xdr:nvCxnSpPr>
        <xdr:spPr>
          <a:xfrm flipV="1">
            <a:off x="1562002" y="14091640"/>
            <a:ext cx="779540" cy="357008"/>
          </a:xfrm>
          <a:prstGeom prst="straightConnector1">
            <a:avLst/>
          </a:prstGeom>
          <a:ln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99" name="テキスト ボックス 98">
            <a:extLst>
              <a:ext uri="{FF2B5EF4-FFF2-40B4-BE49-F238E27FC236}">
                <a16:creationId xmlns:a16="http://schemas.microsoft.com/office/drawing/2014/main" id="{DD163AA7-7709-E002-52CD-09D47DC36731}"/>
              </a:ext>
            </a:extLst>
          </xdr:cNvPr>
          <xdr:cNvSpPr txBox="1"/>
        </xdr:nvSpPr>
        <xdr:spPr>
          <a:xfrm>
            <a:off x="5083083" y="13773137"/>
            <a:ext cx="1367119" cy="53764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kumimoji="1" lang="ja-JP" altLang="en-US" sz="1200"/>
              <a:t>歯の回転</a:t>
            </a:r>
            <a:r>
              <a:rPr kumimoji="1" lang="ja-JP" altLang="en-US" sz="1200" baseline="0"/>
              <a:t> </a:t>
            </a:r>
            <a:r>
              <a:rPr kumimoji="1" lang="en-US" altLang="ja-JP" sz="1200" baseline="0"/>
              <a:t>on</a:t>
            </a:r>
          </a:p>
          <a:p>
            <a:r>
              <a:rPr kumimoji="1" lang="en-US" altLang="ja-JP" sz="1200" baseline="0"/>
              <a:t>B1</a:t>
            </a:r>
            <a:endParaRPr kumimoji="1" lang="en-US" altLang="ja-JP" sz="1200"/>
          </a:p>
        </xdr:txBody>
      </xdr:sp>
      <xdr:cxnSp macro="">
        <xdr:nvCxnSpPr>
          <xdr:cNvPr id="100" name="直線矢印コネクタ 99">
            <a:extLst>
              <a:ext uri="{FF2B5EF4-FFF2-40B4-BE49-F238E27FC236}">
                <a16:creationId xmlns:a16="http://schemas.microsoft.com/office/drawing/2014/main" id="{3A6AC3AB-F240-6576-74C5-1322BEF0E997}"/>
              </a:ext>
            </a:extLst>
          </xdr:cNvPr>
          <xdr:cNvCxnSpPr>
            <a:stCxn id="99" idx="1"/>
          </xdr:cNvCxnSpPr>
        </xdr:nvCxnSpPr>
        <xdr:spPr>
          <a:xfrm flipH="1">
            <a:off x="4243708" y="14041961"/>
            <a:ext cx="839375" cy="83963"/>
          </a:xfrm>
          <a:prstGeom prst="straightConnector1">
            <a:avLst/>
          </a:prstGeom>
          <a:ln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01" name="テキスト ボックス 100">
            <a:extLst>
              <a:ext uri="{FF2B5EF4-FFF2-40B4-BE49-F238E27FC236}">
                <a16:creationId xmlns:a16="http://schemas.microsoft.com/office/drawing/2014/main" id="{D9BD4B68-8881-E7D1-7EC4-C95365AC28EA}"/>
              </a:ext>
            </a:extLst>
          </xdr:cNvPr>
          <xdr:cNvSpPr txBox="1"/>
        </xdr:nvSpPr>
        <xdr:spPr>
          <a:xfrm>
            <a:off x="5083083" y="14236963"/>
            <a:ext cx="1367119" cy="53764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kumimoji="1" lang="ja-JP" altLang="en-US" sz="1200"/>
              <a:t>歯の回転</a:t>
            </a:r>
            <a:r>
              <a:rPr kumimoji="1" lang="ja-JP" altLang="en-US" sz="1200" baseline="0"/>
              <a:t> </a:t>
            </a:r>
            <a:r>
              <a:rPr kumimoji="1" lang="en-US" altLang="ja-JP" sz="1200" baseline="0"/>
              <a:t>off</a:t>
            </a:r>
          </a:p>
          <a:p>
            <a:r>
              <a:rPr kumimoji="1" lang="en-US" altLang="ja-JP" sz="1200" baseline="0"/>
              <a:t>B0</a:t>
            </a:r>
            <a:endParaRPr kumimoji="1" lang="en-US" altLang="ja-JP" sz="1200"/>
          </a:p>
        </xdr:txBody>
      </xdr:sp>
      <xdr:cxnSp macro="">
        <xdr:nvCxnSpPr>
          <xdr:cNvPr id="102" name="直線矢印コネクタ 101">
            <a:extLst>
              <a:ext uri="{FF2B5EF4-FFF2-40B4-BE49-F238E27FC236}">
                <a16:creationId xmlns:a16="http://schemas.microsoft.com/office/drawing/2014/main" id="{81C7AE5B-C986-E251-7AA2-4854D5C141EF}"/>
              </a:ext>
            </a:extLst>
          </xdr:cNvPr>
          <xdr:cNvCxnSpPr>
            <a:stCxn id="101" idx="1"/>
          </xdr:cNvCxnSpPr>
        </xdr:nvCxnSpPr>
        <xdr:spPr>
          <a:xfrm flipH="1" flipV="1">
            <a:off x="4174435" y="14345478"/>
            <a:ext cx="908648" cy="160309"/>
          </a:xfrm>
          <a:prstGeom prst="straightConnector1">
            <a:avLst/>
          </a:prstGeom>
          <a:ln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03" name="テキスト ボックス 102">
            <a:extLst>
              <a:ext uri="{FF2B5EF4-FFF2-40B4-BE49-F238E27FC236}">
                <a16:creationId xmlns:a16="http://schemas.microsoft.com/office/drawing/2014/main" id="{E514372C-B254-2210-F4C7-CAF1542D2881}"/>
              </a:ext>
            </a:extLst>
          </xdr:cNvPr>
          <xdr:cNvSpPr txBox="1"/>
        </xdr:nvSpPr>
        <xdr:spPr>
          <a:xfrm>
            <a:off x="1978566" y="15726239"/>
            <a:ext cx="1367119" cy="8646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ctr"/>
            <a:r>
              <a:rPr kumimoji="1" lang="ja-JP" altLang="en-US" sz="1200"/>
              <a:t>雪射出口の操作</a:t>
            </a:r>
            <a:endParaRPr kumimoji="1" lang="en-US" altLang="ja-JP" sz="1200"/>
          </a:p>
          <a:p>
            <a:pPr algn="ctr"/>
            <a:r>
              <a:rPr kumimoji="1" lang="en-US" altLang="ja-JP" sz="1200"/>
              <a:t>AXIS0(</a:t>
            </a:r>
            <a:r>
              <a:rPr kumimoji="1" lang="ja-JP" altLang="en-US" sz="1200"/>
              <a:t>左右</a:t>
            </a:r>
            <a:r>
              <a:rPr kumimoji="1" lang="en-US" altLang="ja-JP" sz="1200"/>
              <a:t>)</a:t>
            </a:r>
          </a:p>
          <a:p>
            <a:pPr algn="ctr"/>
            <a:r>
              <a:rPr kumimoji="1" lang="en-US" altLang="ja-JP" sz="1200"/>
              <a:t>AXIS1(</a:t>
            </a:r>
            <a:r>
              <a:rPr kumimoji="1" lang="ja-JP" altLang="en-US" sz="1200"/>
              <a:t>上下</a:t>
            </a:r>
            <a:r>
              <a:rPr kumimoji="1" lang="en-US" altLang="ja-JP" sz="1200"/>
              <a:t>)</a:t>
            </a:r>
          </a:p>
        </xdr:txBody>
      </xdr:sp>
      <xdr:cxnSp macro="">
        <xdr:nvCxnSpPr>
          <xdr:cNvPr id="104" name="直線矢印コネクタ 103">
            <a:extLst>
              <a:ext uri="{FF2B5EF4-FFF2-40B4-BE49-F238E27FC236}">
                <a16:creationId xmlns:a16="http://schemas.microsoft.com/office/drawing/2014/main" id="{788B7BCA-5333-B5CD-D978-508D456C892E}"/>
              </a:ext>
            </a:extLst>
          </xdr:cNvPr>
          <xdr:cNvCxnSpPr>
            <a:stCxn id="103" idx="0"/>
          </xdr:cNvCxnSpPr>
        </xdr:nvCxnSpPr>
        <xdr:spPr>
          <a:xfrm flipV="1">
            <a:off x="2662126" y="14664115"/>
            <a:ext cx="199272" cy="1062124"/>
          </a:xfrm>
          <a:prstGeom prst="straightConnector1">
            <a:avLst/>
          </a:prstGeom>
          <a:ln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05" name="テキスト ボックス 104">
            <a:extLst>
              <a:ext uri="{FF2B5EF4-FFF2-40B4-BE49-F238E27FC236}">
                <a16:creationId xmlns:a16="http://schemas.microsoft.com/office/drawing/2014/main" id="{03A07203-DB56-00DC-FBF8-28AECC956122}"/>
              </a:ext>
            </a:extLst>
          </xdr:cNvPr>
          <xdr:cNvSpPr txBox="1"/>
        </xdr:nvSpPr>
        <xdr:spPr>
          <a:xfrm>
            <a:off x="3489899" y="15726239"/>
            <a:ext cx="1429971" cy="88158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ctr"/>
            <a:r>
              <a:rPr kumimoji="1" lang="en-US" altLang="ja-JP" sz="1200"/>
              <a:t>※</a:t>
            </a:r>
            <a:r>
              <a:rPr kumimoji="1" lang="ja-JP" altLang="en-US" sz="1200"/>
              <a:t>未使用</a:t>
            </a:r>
            <a:endParaRPr kumimoji="1" lang="en-US" altLang="ja-JP" sz="1200"/>
          </a:p>
          <a:p>
            <a:pPr algn="ctr"/>
            <a:r>
              <a:rPr kumimoji="1" lang="en-US" altLang="ja-JP" sz="1200"/>
              <a:t>AXIS3</a:t>
            </a:r>
            <a:r>
              <a:rPr kumimoji="1" lang="ja-JP" altLang="en-US" sz="1200"/>
              <a:t>（上下）</a:t>
            </a:r>
            <a:endParaRPr kumimoji="1" lang="en-US" altLang="ja-JP" sz="1200"/>
          </a:p>
          <a:p>
            <a:pPr algn="ctr"/>
            <a:r>
              <a:rPr kumimoji="1" lang="en-US" altLang="ja-JP" sz="1200"/>
              <a:t>AXIS2</a:t>
            </a:r>
            <a:r>
              <a:rPr kumimoji="1" lang="ja-JP" altLang="en-US" sz="1200"/>
              <a:t>（左右）</a:t>
            </a:r>
            <a:endParaRPr kumimoji="1" lang="en-US" altLang="ja-JP" sz="1200"/>
          </a:p>
        </xdr:txBody>
      </xdr:sp>
      <xdr:cxnSp macro="">
        <xdr:nvCxnSpPr>
          <xdr:cNvPr id="106" name="直線矢印コネクタ 105">
            <a:extLst>
              <a:ext uri="{FF2B5EF4-FFF2-40B4-BE49-F238E27FC236}">
                <a16:creationId xmlns:a16="http://schemas.microsoft.com/office/drawing/2014/main" id="{961A3994-4D7B-DFD4-C381-01B71B3F3EEB}"/>
              </a:ext>
            </a:extLst>
          </xdr:cNvPr>
          <xdr:cNvCxnSpPr>
            <a:stCxn id="105" idx="0"/>
          </xdr:cNvCxnSpPr>
        </xdr:nvCxnSpPr>
        <xdr:spPr>
          <a:xfrm flipH="1" flipV="1">
            <a:off x="3755433" y="14630497"/>
            <a:ext cx="449452" cy="1095742"/>
          </a:xfrm>
          <a:prstGeom prst="straightConnector1">
            <a:avLst/>
          </a:prstGeom>
          <a:ln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7" name="直線矢印コネクタ 106">
            <a:extLst>
              <a:ext uri="{FF2B5EF4-FFF2-40B4-BE49-F238E27FC236}">
                <a16:creationId xmlns:a16="http://schemas.microsoft.com/office/drawing/2014/main" id="{6394C3FA-F990-9016-E94F-241952E506CF}"/>
              </a:ext>
            </a:extLst>
          </xdr:cNvPr>
          <xdr:cNvCxnSpPr>
            <a:stCxn id="108" idx="0"/>
          </xdr:cNvCxnSpPr>
        </xdr:nvCxnSpPr>
        <xdr:spPr>
          <a:xfrm flipV="1">
            <a:off x="3404882" y="14270934"/>
            <a:ext cx="115227" cy="2395137"/>
          </a:xfrm>
          <a:prstGeom prst="straightConnector1">
            <a:avLst/>
          </a:prstGeom>
          <a:ln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08" name="テキスト ボックス 107">
            <a:extLst>
              <a:ext uri="{FF2B5EF4-FFF2-40B4-BE49-F238E27FC236}">
                <a16:creationId xmlns:a16="http://schemas.microsoft.com/office/drawing/2014/main" id="{1C4842C1-A705-78FC-F19F-28B1BD1D3649}"/>
              </a:ext>
            </a:extLst>
          </xdr:cNvPr>
          <xdr:cNvSpPr txBox="1"/>
        </xdr:nvSpPr>
        <xdr:spPr>
          <a:xfrm>
            <a:off x="2951042" y="16666071"/>
            <a:ext cx="907679" cy="53764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ctr"/>
            <a:r>
              <a:rPr kumimoji="1" lang="ja-JP" altLang="en-US" sz="1200"/>
              <a:t>緊急停止</a:t>
            </a:r>
            <a:endParaRPr kumimoji="1" lang="en-US" altLang="ja-JP" sz="1200"/>
          </a:p>
          <a:p>
            <a:pPr algn="ctr"/>
            <a:r>
              <a:rPr kumimoji="1" lang="en-US" altLang="ja-JP" sz="1200"/>
              <a:t>B9</a:t>
            </a:r>
          </a:p>
        </xdr:txBody>
      </xdr:sp>
      <xdr:sp macro="" textlink="">
        <xdr:nvSpPr>
          <xdr:cNvPr id="109" name="テキスト ボックス 108">
            <a:extLst>
              <a:ext uri="{FF2B5EF4-FFF2-40B4-BE49-F238E27FC236}">
                <a16:creationId xmlns:a16="http://schemas.microsoft.com/office/drawing/2014/main" id="{E822EAAF-CFF3-BEA5-45A0-F46591A0440E}"/>
              </a:ext>
            </a:extLst>
          </xdr:cNvPr>
          <xdr:cNvSpPr txBox="1"/>
        </xdr:nvSpPr>
        <xdr:spPr>
          <a:xfrm>
            <a:off x="5083083" y="13309311"/>
            <a:ext cx="1367119" cy="53764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kumimoji="1" lang="ja-JP" altLang="en-US" sz="1200" baseline="0"/>
              <a:t>割り当てなし</a:t>
            </a:r>
            <a:endParaRPr kumimoji="1" lang="en-US" altLang="ja-JP" sz="1200" baseline="0"/>
          </a:p>
          <a:p>
            <a:r>
              <a:rPr kumimoji="1" lang="en-US" altLang="ja-JP" sz="1200" baseline="0"/>
              <a:t>B3</a:t>
            </a:r>
            <a:endParaRPr kumimoji="1" lang="en-US" altLang="ja-JP" sz="1200"/>
          </a:p>
        </xdr:txBody>
      </xdr:sp>
      <xdr:cxnSp macro="">
        <xdr:nvCxnSpPr>
          <xdr:cNvPr id="110" name="直線矢印コネクタ 109">
            <a:extLst>
              <a:ext uri="{FF2B5EF4-FFF2-40B4-BE49-F238E27FC236}">
                <a16:creationId xmlns:a16="http://schemas.microsoft.com/office/drawing/2014/main" id="{A58B22CC-7561-B4B4-AA62-48072E829C7C}"/>
              </a:ext>
            </a:extLst>
          </xdr:cNvPr>
          <xdr:cNvCxnSpPr>
            <a:stCxn id="109" idx="1"/>
          </xdr:cNvCxnSpPr>
        </xdr:nvCxnSpPr>
        <xdr:spPr>
          <a:xfrm flipH="1">
            <a:off x="4157870" y="13578135"/>
            <a:ext cx="925213" cy="419474"/>
          </a:xfrm>
          <a:prstGeom prst="straightConnector1">
            <a:avLst/>
          </a:prstGeom>
          <a:ln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11" name="テキスト ボックス 110">
            <a:extLst>
              <a:ext uri="{FF2B5EF4-FFF2-40B4-BE49-F238E27FC236}">
                <a16:creationId xmlns:a16="http://schemas.microsoft.com/office/drawing/2014/main" id="{5FF215DC-ACE8-5D1C-30C8-3C6D1E75B0AE}"/>
              </a:ext>
            </a:extLst>
          </xdr:cNvPr>
          <xdr:cNvSpPr txBox="1"/>
        </xdr:nvSpPr>
        <xdr:spPr>
          <a:xfrm>
            <a:off x="4925714" y="15007247"/>
            <a:ext cx="1367119" cy="53764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kumimoji="1" lang="ja-JP" altLang="en-US" sz="1200" baseline="0"/>
              <a:t>割り当てなし</a:t>
            </a:r>
            <a:endParaRPr kumimoji="1" lang="en-US" altLang="ja-JP" sz="1200" baseline="0"/>
          </a:p>
          <a:p>
            <a:r>
              <a:rPr kumimoji="1" lang="en-US" altLang="ja-JP" sz="1200" baseline="0"/>
              <a:t>B2</a:t>
            </a:r>
            <a:endParaRPr kumimoji="1" lang="en-US" altLang="ja-JP" sz="1200"/>
          </a:p>
        </xdr:txBody>
      </xdr:sp>
      <xdr:cxnSp macro="">
        <xdr:nvCxnSpPr>
          <xdr:cNvPr id="112" name="直線矢印コネクタ 111">
            <a:extLst>
              <a:ext uri="{FF2B5EF4-FFF2-40B4-BE49-F238E27FC236}">
                <a16:creationId xmlns:a16="http://schemas.microsoft.com/office/drawing/2014/main" id="{E59EE826-A92B-B22E-FB70-975CDD1E1437}"/>
              </a:ext>
            </a:extLst>
          </xdr:cNvPr>
          <xdr:cNvCxnSpPr/>
        </xdr:nvCxnSpPr>
        <xdr:spPr>
          <a:xfrm flipH="1" flipV="1">
            <a:off x="3942522" y="14262652"/>
            <a:ext cx="1010478" cy="960783"/>
          </a:xfrm>
          <a:prstGeom prst="straightConnector1">
            <a:avLst/>
          </a:prstGeom>
          <a:ln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13" name="テキスト ボックス 112">
            <a:extLst>
              <a:ext uri="{FF2B5EF4-FFF2-40B4-BE49-F238E27FC236}">
                <a16:creationId xmlns:a16="http://schemas.microsoft.com/office/drawing/2014/main" id="{FE981934-3BD6-BA95-D65C-4E00955586BC}"/>
              </a:ext>
            </a:extLst>
          </xdr:cNvPr>
          <xdr:cNvSpPr txBox="1"/>
        </xdr:nvSpPr>
        <xdr:spPr>
          <a:xfrm>
            <a:off x="1416326" y="12084326"/>
            <a:ext cx="3965188" cy="34387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/>
              <a:t>※</a:t>
            </a:r>
            <a:r>
              <a:rPr kumimoji="1" lang="ja-JP" altLang="en-US" sz="1100"/>
              <a:t>実際は左右逆ですが、画面と合わせた説明にしています。</a:t>
            </a:r>
          </a:p>
        </xdr:txBody>
      </xdr:sp>
      <xdr:cxnSp macro="">
        <xdr:nvCxnSpPr>
          <xdr:cNvPr id="135" name="直線矢印コネクタ 134">
            <a:extLst>
              <a:ext uri="{FF2B5EF4-FFF2-40B4-BE49-F238E27FC236}">
                <a16:creationId xmlns:a16="http://schemas.microsoft.com/office/drawing/2014/main" id="{0A113616-916C-1415-0497-14957C68955E}"/>
              </a:ext>
            </a:extLst>
          </xdr:cNvPr>
          <xdr:cNvCxnSpPr>
            <a:stCxn id="136" idx="0"/>
          </xdr:cNvCxnSpPr>
        </xdr:nvCxnSpPr>
        <xdr:spPr>
          <a:xfrm flipH="1" flipV="1">
            <a:off x="3105978" y="14312347"/>
            <a:ext cx="42143" cy="846289"/>
          </a:xfrm>
          <a:prstGeom prst="straightConnector1">
            <a:avLst/>
          </a:prstGeom>
          <a:ln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36" name="テキスト ボックス 135">
            <a:extLst>
              <a:ext uri="{FF2B5EF4-FFF2-40B4-BE49-F238E27FC236}">
                <a16:creationId xmlns:a16="http://schemas.microsoft.com/office/drawing/2014/main" id="{434636E9-3063-A0A6-105A-CB139A867763}"/>
              </a:ext>
            </a:extLst>
          </xdr:cNvPr>
          <xdr:cNvSpPr txBox="1"/>
        </xdr:nvSpPr>
        <xdr:spPr>
          <a:xfrm>
            <a:off x="2694281" y="15158636"/>
            <a:ext cx="907679" cy="53764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ctr"/>
            <a:r>
              <a:rPr kumimoji="1" lang="ja-JP" altLang="en-US" sz="1200"/>
              <a:t>未割当</a:t>
            </a:r>
            <a:endParaRPr kumimoji="1" lang="en-US" altLang="ja-JP" sz="1200"/>
          </a:p>
          <a:p>
            <a:pPr algn="ctr"/>
            <a:r>
              <a:rPr kumimoji="1" lang="en-US" altLang="ja-JP" sz="1200"/>
              <a:t>B8</a:t>
            </a:r>
          </a:p>
        </xdr:txBody>
      </xdr:sp>
    </xdr:grpSp>
    <xdr:clientData/>
  </xdr:twoCellAnchor>
  <xdr:twoCellAnchor>
    <xdr:from>
      <xdr:col>2</xdr:col>
      <xdr:colOff>33131</xdr:colOff>
      <xdr:row>122</xdr:row>
      <xdr:rowOff>124238</xdr:rowOff>
    </xdr:from>
    <xdr:to>
      <xdr:col>12</xdr:col>
      <xdr:colOff>196618</xdr:colOff>
      <xdr:row>133</xdr:row>
      <xdr:rowOff>62360</xdr:rowOff>
    </xdr:to>
    <xdr:grpSp>
      <xdr:nvGrpSpPr>
        <xdr:cNvPr id="114" name="グループ化 113">
          <a:extLst>
            <a:ext uri="{FF2B5EF4-FFF2-40B4-BE49-F238E27FC236}">
              <a16:creationId xmlns:a16="http://schemas.microsoft.com/office/drawing/2014/main" id="{24E19040-B0A2-4427-85A3-AB2287662B70}"/>
            </a:ext>
          </a:extLst>
        </xdr:cNvPr>
        <xdr:cNvGrpSpPr/>
      </xdr:nvGrpSpPr>
      <xdr:grpSpPr>
        <a:xfrm>
          <a:off x="490331" y="28308713"/>
          <a:ext cx="2449487" cy="2452722"/>
          <a:chOff x="836544" y="18031239"/>
          <a:chExt cx="2482618" cy="2489165"/>
        </a:xfrm>
      </xdr:grpSpPr>
      <xdr:sp macro="" textlink="">
        <xdr:nvSpPr>
          <xdr:cNvPr id="115" name="楕円 114">
            <a:extLst>
              <a:ext uri="{FF2B5EF4-FFF2-40B4-BE49-F238E27FC236}">
                <a16:creationId xmlns:a16="http://schemas.microsoft.com/office/drawing/2014/main" id="{C962B558-0218-83C7-32B4-22C66222A4F6}"/>
              </a:ext>
            </a:extLst>
          </xdr:cNvPr>
          <xdr:cNvSpPr/>
        </xdr:nvSpPr>
        <xdr:spPr>
          <a:xfrm>
            <a:off x="1209261" y="18296282"/>
            <a:ext cx="1283804" cy="1283804"/>
          </a:xfrm>
          <a:prstGeom prst="ellipse">
            <a:avLst/>
          </a:prstGeom>
          <a:noFill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116" name="直線コネクタ 115">
            <a:extLst>
              <a:ext uri="{FF2B5EF4-FFF2-40B4-BE49-F238E27FC236}">
                <a16:creationId xmlns:a16="http://schemas.microsoft.com/office/drawing/2014/main" id="{C1A55F69-FE59-A605-37A2-1CBDD0946DCB}"/>
              </a:ext>
            </a:extLst>
          </xdr:cNvPr>
          <xdr:cNvCxnSpPr>
            <a:stCxn id="115" idx="2"/>
            <a:endCxn id="115" idx="6"/>
          </xdr:cNvCxnSpPr>
        </xdr:nvCxnSpPr>
        <xdr:spPr>
          <a:xfrm>
            <a:off x="1209261" y="18938184"/>
            <a:ext cx="1283804" cy="0"/>
          </a:xfrm>
          <a:prstGeom prst="line">
            <a:avLst/>
          </a:prstGeom>
        </xdr:spPr>
        <xdr:style>
          <a:lnRef idx="3">
            <a:schemeClr val="accent2"/>
          </a:lnRef>
          <a:fillRef idx="0">
            <a:schemeClr val="accent2"/>
          </a:fillRef>
          <a:effectRef idx="2">
            <a:schemeClr val="accent2"/>
          </a:effectRef>
          <a:fontRef idx="minor">
            <a:schemeClr val="tx1"/>
          </a:fontRef>
        </xdr:style>
      </xdr:cxnSp>
      <xdr:cxnSp macro="">
        <xdr:nvCxnSpPr>
          <xdr:cNvPr id="117" name="直線コネクタ 116">
            <a:extLst>
              <a:ext uri="{FF2B5EF4-FFF2-40B4-BE49-F238E27FC236}">
                <a16:creationId xmlns:a16="http://schemas.microsoft.com/office/drawing/2014/main" id="{7399FFD7-3E10-F7CF-D6D5-4A17E6C23974}"/>
              </a:ext>
            </a:extLst>
          </xdr:cNvPr>
          <xdr:cNvCxnSpPr>
            <a:stCxn id="115" idx="0"/>
            <a:endCxn id="115" idx="4"/>
          </xdr:cNvCxnSpPr>
        </xdr:nvCxnSpPr>
        <xdr:spPr>
          <a:xfrm>
            <a:off x="1851163" y="18296282"/>
            <a:ext cx="0" cy="1283804"/>
          </a:xfrm>
          <a:prstGeom prst="line">
            <a:avLst/>
          </a:prstGeom>
          <a:ln>
            <a:solidFill>
              <a:srgbClr val="00B0F0"/>
            </a:solidFill>
          </a:ln>
        </xdr:spPr>
        <xdr:style>
          <a:lnRef idx="3">
            <a:schemeClr val="accent2"/>
          </a:lnRef>
          <a:fillRef idx="0">
            <a:schemeClr val="accent2"/>
          </a:fillRef>
          <a:effectRef idx="2">
            <a:schemeClr val="accent2"/>
          </a:effectRef>
          <a:fontRef idx="minor">
            <a:schemeClr val="tx1"/>
          </a:fontRef>
        </xdr:style>
      </xdr:cxnSp>
      <xdr:sp macro="" textlink="">
        <xdr:nvSpPr>
          <xdr:cNvPr id="118" name="テキスト ボックス 117">
            <a:extLst>
              <a:ext uri="{FF2B5EF4-FFF2-40B4-BE49-F238E27FC236}">
                <a16:creationId xmlns:a16="http://schemas.microsoft.com/office/drawing/2014/main" id="{1893CBED-5AA4-BF2F-3529-FFC8E3BED777}"/>
              </a:ext>
            </a:extLst>
          </xdr:cNvPr>
          <xdr:cNvSpPr txBox="1"/>
        </xdr:nvSpPr>
        <xdr:spPr>
          <a:xfrm>
            <a:off x="1689649" y="18031239"/>
            <a:ext cx="299377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/>
              <a:t>-1</a:t>
            </a:r>
            <a:endParaRPr kumimoji="1" lang="ja-JP" altLang="en-US" sz="1100"/>
          </a:p>
        </xdr:txBody>
      </xdr:sp>
      <xdr:sp macro="" textlink="">
        <xdr:nvSpPr>
          <xdr:cNvPr id="119" name="テキスト ボックス 118">
            <a:extLst>
              <a:ext uri="{FF2B5EF4-FFF2-40B4-BE49-F238E27FC236}">
                <a16:creationId xmlns:a16="http://schemas.microsoft.com/office/drawing/2014/main" id="{B2DC13FC-383D-CFBD-F6E1-4DA19E870AB6}"/>
              </a:ext>
            </a:extLst>
          </xdr:cNvPr>
          <xdr:cNvSpPr txBox="1"/>
        </xdr:nvSpPr>
        <xdr:spPr>
          <a:xfrm>
            <a:off x="1731065" y="19613214"/>
            <a:ext cx="25616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/>
              <a:t>1</a:t>
            </a:r>
            <a:endParaRPr kumimoji="1" lang="ja-JP" altLang="en-US" sz="1100"/>
          </a:p>
        </xdr:txBody>
      </xdr:sp>
      <xdr:sp macro="" textlink="">
        <xdr:nvSpPr>
          <xdr:cNvPr id="120" name="テキスト ボックス 119">
            <a:extLst>
              <a:ext uri="{FF2B5EF4-FFF2-40B4-BE49-F238E27FC236}">
                <a16:creationId xmlns:a16="http://schemas.microsoft.com/office/drawing/2014/main" id="{2512300C-7A52-5AA7-680C-8AF476D8F103}"/>
              </a:ext>
            </a:extLst>
          </xdr:cNvPr>
          <xdr:cNvSpPr txBox="1"/>
        </xdr:nvSpPr>
        <xdr:spPr>
          <a:xfrm>
            <a:off x="836544" y="18793239"/>
            <a:ext cx="299377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/>
              <a:t>-1</a:t>
            </a:r>
            <a:endParaRPr kumimoji="1" lang="ja-JP" altLang="en-US" sz="1100"/>
          </a:p>
        </xdr:txBody>
      </xdr:sp>
      <xdr:sp macro="" textlink="">
        <xdr:nvSpPr>
          <xdr:cNvPr id="121" name="テキスト ボックス 120">
            <a:extLst>
              <a:ext uri="{FF2B5EF4-FFF2-40B4-BE49-F238E27FC236}">
                <a16:creationId xmlns:a16="http://schemas.microsoft.com/office/drawing/2014/main" id="{F725E079-7392-6271-BAEC-2AD896F2C5C0}"/>
              </a:ext>
            </a:extLst>
          </xdr:cNvPr>
          <xdr:cNvSpPr txBox="1"/>
        </xdr:nvSpPr>
        <xdr:spPr>
          <a:xfrm>
            <a:off x="2484784" y="18793235"/>
            <a:ext cx="25616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/>
              <a:t>1</a:t>
            </a:r>
            <a:endParaRPr kumimoji="1" lang="ja-JP" altLang="en-US" sz="1100"/>
          </a:p>
        </xdr:txBody>
      </xdr:sp>
      <xdr:sp macro="" textlink="">
        <xdr:nvSpPr>
          <xdr:cNvPr id="122" name="テキスト ボックス 121">
            <a:extLst>
              <a:ext uri="{FF2B5EF4-FFF2-40B4-BE49-F238E27FC236}">
                <a16:creationId xmlns:a16="http://schemas.microsoft.com/office/drawing/2014/main" id="{E92FF139-CE9B-E6E5-DE9F-758E9F7B363A}"/>
              </a:ext>
            </a:extLst>
          </xdr:cNvPr>
          <xdr:cNvSpPr txBox="1"/>
        </xdr:nvSpPr>
        <xdr:spPr>
          <a:xfrm>
            <a:off x="2807804" y="18768391"/>
            <a:ext cx="511358" cy="60901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/>
              <a:t>AXIS0</a:t>
            </a:r>
          </a:p>
          <a:p>
            <a:r>
              <a:rPr kumimoji="1" lang="en-US" altLang="ja-JP" sz="1100"/>
              <a:t>AXIS2</a:t>
            </a:r>
          </a:p>
          <a:p>
            <a:endParaRPr kumimoji="1" lang="ja-JP" altLang="en-US" sz="1100"/>
          </a:p>
        </xdr:txBody>
      </xdr:sp>
      <xdr:sp macro="" textlink="">
        <xdr:nvSpPr>
          <xdr:cNvPr id="123" name="テキスト ボックス 122">
            <a:extLst>
              <a:ext uri="{FF2B5EF4-FFF2-40B4-BE49-F238E27FC236}">
                <a16:creationId xmlns:a16="http://schemas.microsoft.com/office/drawing/2014/main" id="{7481812F-AF8E-F224-4472-BBFB565FBA4A}"/>
              </a:ext>
            </a:extLst>
          </xdr:cNvPr>
          <xdr:cNvSpPr txBox="1"/>
        </xdr:nvSpPr>
        <xdr:spPr>
          <a:xfrm>
            <a:off x="1615108" y="19911391"/>
            <a:ext cx="511358" cy="60901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/>
              <a:t>AXIS1</a:t>
            </a:r>
          </a:p>
          <a:p>
            <a:r>
              <a:rPr kumimoji="1" lang="en-US" altLang="ja-JP" sz="1100"/>
              <a:t>AXIS3</a:t>
            </a:r>
          </a:p>
          <a:p>
            <a:endParaRPr kumimoji="1" lang="ja-JP" altLang="en-US" sz="1100"/>
          </a:p>
        </xdr:txBody>
      </xdr:sp>
    </xdr:grpSp>
    <xdr:clientData/>
  </xdr:twoCellAnchor>
  <xdr:twoCellAnchor>
    <xdr:from>
      <xdr:col>15</xdr:col>
      <xdr:colOff>132522</xdr:colOff>
      <xdr:row>119</xdr:row>
      <xdr:rowOff>107669</xdr:rowOff>
    </xdr:from>
    <xdr:to>
      <xdr:col>41</xdr:col>
      <xdr:colOff>191920</xdr:colOff>
      <xdr:row>131</xdr:row>
      <xdr:rowOff>198784</xdr:rowOff>
    </xdr:to>
    <xdr:grpSp>
      <xdr:nvGrpSpPr>
        <xdr:cNvPr id="175" name="グループ化 174">
          <a:extLst>
            <a:ext uri="{FF2B5EF4-FFF2-40B4-BE49-F238E27FC236}">
              <a16:creationId xmlns:a16="http://schemas.microsoft.com/office/drawing/2014/main" id="{6666CBA0-7D5B-8406-DFC2-26B868CE766B}"/>
            </a:ext>
          </a:extLst>
        </xdr:cNvPr>
        <xdr:cNvGrpSpPr/>
      </xdr:nvGrpSpPr>
      <xdr:grpSpPr>
        <a:xfrm>
          <a:off x="3561522" y="27606344"/>
          <a:ext cx="6002998" cy="2834315"/>
          <a:chOff x="3611218" y="27986930"/>
          <a:chExt cx="6089137" cy="2874071"/>
        </a:xfrm>
      </xdr:grpSpPr>
      <xdr:grpSp>
        <xdr:nvGrpSpPr>
          <xdr:cNvPr id="138" name="グループ化 137">
            <a:extLst>
              <a:ext uri="{FF2B5EF4-FFF2-40B4-BE49-F238E27FC236}">
                <a16:creationId xmlns:a16="http://schemas.microsoft.com/office/drawing/2014/main" id="{4B17A4D0-8A50-5647-9932-9B5C1C69F36A}"/>
              </a:ext>
            </a:extLst>
          </xdr:cNvPr>
          <xdr:cNvGrpSpPr/>
        </xdr:nvGrpSpPr>
        <xdr:grpSpPr>
          <a:xfrm>
            <a:off x="3611218" y="27986930"/>
            <a:ext cx="6089137" cy="2874071"/>
            <a:chOff x="91110" y="17318922"/>
            <a:chExt cx="6089137" cy="2874068"/>
          </a:xfrm>
        </xdr:grpSpPr>
        <xdr:sp macro="" textlink="">
          <xdr:nvSpPr>
            <xdr:cNvPr id="139" name="楕円 138">
              <a:extLst>
                <a:ext uri="{FF2B5EF4-FFF2-40B4-BE49-F238E27FC236}">
                  <a16:creationId xmlns:a16="http://schemas.microsoft.com/office/drawing/2014/main" id="{E4B97A9A-C8F3-88F9-2F4F-DA8EF4DE0C38}"/>
                </a:ext>
              </a:extLst>
            </xdr:cNvPr>
            <xdr:cNvSpPr/>
          </xdr:nvSpPr>
          <xdr:spPr>
            <a:xfrm>
              <a:off x="1209261" y="18296282"/>
              <a:ext cx="1283804" cy="1283804"/>
            </a:xfrm>
            <a:prstGeom prst="ellipse">
              <a:avLst/>
            </a:prstGeom>
            <a:noFill/>
            <a:ln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cxnSp macro="">
          <xdr:nvCxnSpPr>
            <xdr:cNvPr id="140" name="直線コネクタ 139">
              <a:extLst>
                <a:ext uri="{FF2B5EF4-FFF2-40B4-BE49-F238E27FC236}">
                  <a16:creationId xmlns:a16="http://schemas.microsoft.com/office/drawing/2014/main" id="{9621F163-B4D0-247D-86A3-76B076470914}"/>
                </a:ext>
              </a:extLst>
            </xdr:cNvPr>
            <xdr:cNvCxnSpPr/>
          </xdr:nvCxnSpPr>
          <xdr:spPr>
            <a:xfrm>
              <a:off x="1109871" y="18196892"/>
              <a:ext cx="1424609" cy="1424609"/>
            </a:xfrm>
            <a:prstGeom prst="line">
              <a:avLst/>
            </a:prstGeom>
            <a:ln>
              <a:prstDash val="sysDash"/>
            </a:ln>
          </xdr:spPr>
          <xdr:style>
            <a:lnRef idx="3">
              <a:schemeClr val="accent2"/>
            </a:lnRef>
            <a:fillRef idx="0">
              <a:schemeClr val="accent2"/>
            </a:fillRef>
            <a:effectRef idx="2">
              <a:schemeClr val="accent2"/>
            </a:effectRef>
            <a:fontRef idx="minor">
              <a:schemeClr val="tx1"/>
            </a:fontRef>
          </xdr:style>
        </xdr:cxnSp>
        <xdr:cxnSp macro="">
          <xdr:nvCxnSpPr>
            <xdr:cNvPr id="141" name="直線コネクタ 140">
              <a:extLst>
                <a:ext uri="{FF2B5EF4-FFF2-40B4-BE49-F238E27FC236}">
                  <a16:creationId xmlns:a16="http://schemas.microsoft.com/office/drawing/2014/main" id="{BEF4BCB1-7369-4EEB-62D4-259687DBE16F}"/>
                </a:ext>
              </a:extLst>
            </xdr:cNvPr>
            <xdr:cNvCxnSpPr/>
          </xdr:nvCxnSpPr>
          <xdr:spPr>
            <a:xfrm>
              <a:off x="1851163" y="18105774"/>
              <a:ext cx="0" cy="1648237"/>
            </a:xfrm>
            <a:prstGeom prst="line">
              <a:avLst/>
            </a:prstGeom>
            <a:ln>
              <a:solidFill>
                <a:schemeClr val="bg1">
                  <a:lumMod val="65000"/>
                </a:schemeClr>
              </a:solidFill>
            </a:ln>
          </xdr:spPr>
          <xdr:style>
            <a:lnRef idx="3">
              <a:schemeClr val="accent2"/>
            </a:lnRef>
            <a:fillRef idx="0">
              <a:schemeClr val="accent2"/>
            </a:fillRef>
            <a:effectRef idx="2">
              <a:schemeClr val="accent2"/>
            </a:effectRef>
            <a:fontRef idx="minor">
              <a:schemeClr val="tx1"/>
            </a:fontRef>
          </xdr:style>
        </xdr:cxnSp>
        <xdr:sp macro="" textlink="">
          <xdr:nvSpPr>
            <xdr:cNvPr id="142" name="テキスト ボックス 141">
              <a:extLst>
                <a:ext uri="{FF2B5EF4-FFF2-40B4-BE49-F238E27FC236}">
                  <a16:creationId xmlns:a16="http://schemas.microsoft.com/office/drawing/2014/main" id="{305FBC3F-DA16-1B29-E086-EEA8F8918C38}"/>
                </a:ext>
              </a:extLst>
            </xdr:cNvPr>
            <xdr:cNvSpPr txBox="1"/>
          </xdr:nvSpPr>
          <xdr:spPr>
            <a:xfrm>
              <a:off x="1697931" y="17617096"/>
              <a:ext cx="299377" cy="3059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pPr algn="ctr"/>
              <a:r>
                <a:rPr kumimoji="1" lang="en-US" altLang="ja-JP" sz="1100"/>
                <a:t>0</a:t>
              </a:r>
              <a:endParaRPr kumimoji="1" lang="ja-JP" altLang="en-US" sz="1100"/>
            </a:p>
          </xdr:txBody>
        </xdr:sp>
        <xdr:sp macro="" textlink="">
          <xdr:nvSpPr>
            <xdr:cNvPr id="143" name="テキスト ボックス 142">
              <a:extLst>
                <a:ext uri="{FF2B5EF4-FFF2-40B4-BE49-F238E27FC236}">
                  <a16:creationId xmlns:a16="http://schemas.microsoft.com/office/drawing/2014/main" id="{DBB6ABF5-24F2-0592-E2BE-DEBDF2447377}"/>
                </a:ext>
              </a:extLst>
            </xdr:cNvPr>
            <xdr:cNvSpPr txBox="1"/>
          </xdr:nvSpPr>
          <xdr:spPr>
            <a:xfrm>
              <a:off x="1714499" y="19919671"/>
              <a:ext cx="25616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kumimoji="1" lang="en-US" altLang="ja-JP" sz="1100"/>
                <a:t>0</a:t>
              </a:r>
              <a:endParaRPr kumimoji="1" lang="ja-JP" altLang="en-US" sz="1100"/>
            </a:p>
          </xdr:txBody>
        </xdr:sp>
        <xdr:sp macro="" textlink="">
          <xdr:nvSpPr>
            <xdr:cNvPr id="148" name="テキスト ボックス 147">
              <a:extLst>
                <a:ext uri="{FF2B5EF4-FFF2-40B4-BE49-F238E27FC236}">
                  <a16:creationId xmlns:a16="http://schemas.microsoft.com/office/drawing/2014/main" id="{05A517D0-F591-5B81-6B88-3E66D69EE81B}"/>
                </a:ext>
              </a:extLst>
            </xdr:cNvPr>
            <xdr:cNvSpPr txBox="1"/>
          </xdr:nvSpPr>
          <xdr:spPr>
            <a:xfrm>
              <a:off x="430696" y="18793239"/>
              <a:ext cx="299377" cy="43678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kumimoji="1" lang="en-US" altLang="ja-JP" sz="1100"/>
                <a:t>-1</a:t>
              </a:r>
            </a:p>
            <a:p>
              <a:endParaRPr kumimoji="1" lang="ja-JP" altLang="en-US" sz="1100"/>
            </a:p>
          </xdr:txBody>
        </xdr:sp>
        <xdr:sp macro="" textlink="">
          <xdr:nvSpPr>
            <xdr:cNvPr id="163" name="テキスト ボックス 162">
              <a:extLst>
                <a:ext uri="{FF2B5EF4-FFF2-40B4-BE49-F238E27FC236}">
                  <a16:creationId xmlns:a16="http://schemas.microsoft.com/office/drawing/2014/main" id="{FD795D79-E26C-24E6-D25E-985F2E23DFE1}"/>
                </a:ext>
              </a:extLst>
            </xdr:cNvPr>
            <xdr:cNvSpPr txBox="1"/>
          </xdr:nvSpPr>
          <xdr:spPr>
            <a:xfrm>
              <a:off x="847441" y="17882137"/>
              <a:ext cx="299377" cy="4367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kumimoji="1" lang="en-US" altLang="ja-JP" sz="1100"/>
                <a:t>-1</a:t>
              </a:r>
            </a:p>
            <a:p>
              <a:endParaRPr kumimoji="1" lang="ja-JP" altLang="en-US" sz="1100"/>
            </a:p>
          </xdr:txBody>
        </xdr:sp>
        <xdr:sp macro="" textlink="">
          <xdr:nvSpPr>
            <xdr:cNvPr id="166" name="テキスト ボックス 165">
              <a:extLst>
                <a:ext uri="{FF2B5EF4-FFF2-40B4-BE49-F238E27FC236}">
                  <a16:creationId xmlns:a16="http://schemas.microsoft.com/office/drawing/2014/main" id="{0FE9E032-4B8E-B10A-164A-B73115275D57}"/>
                </a:ext>
              </a:extLst>
            </xdr:cNvPr>
            <xdr:cNvSpPr txBox="1"/>
          </xdr:nvSpPr>
          <xdr:spPr>
            <a:xfrm>
              <a:off x="91110" y="17318922"/>
              <a:ext cx="1013098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kumimoji="1" lang="en-US" altLang="ja-JP" sz="1400" b="1"/>
                <a:t>Joystick [0]</a:t>
              </a:r>
              <a:endParaRPr kumimoji="1" lang="ja-JP" altLang="en-US" sz="1400" b="1"/>
            </a:p>
          </xdr:txBody>
        </xdr:sp>
        <xdr:sp macro="" textlink="">
          <xdr:nvSpPr>
            <xdr:cNvPr id="168" name="テキスト ボックス 167">
              <a:extLst>
                <a:ext uri="{FF2B5EF4-FFF2-40B4-BE49-F238E27FC236}">
                  <a16:creationId xmlns:a16="http://schemas.microsoft.com/office/drawing/2014/main" id="{25719BAB-A3E5-356E-E715-E67086A29FC9}"/>
                </a:ext>
              </a:extLst>
            </xdr:cNvPr>
            <xdr:cNvSpPr txBox="1"/>
          </xdr:nvSpPr>
          <xdr:spPr>
            <a:xfrm>
              <a:off x="2561944" y="17940118"/>
              <a:ext cx="256160" cy="4367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kumimoji="1" lang="en-US" altLang="ja-JP" sz="1100"/>
                <a:t>1</a:t>
              </a:r>
            </a:p>
            <a:p>
              <a:endParaRPr kumimoji="1" lang="ja-JP" altLang="en-US" sz="1100"/>
            </a:p>
          </xdr:txBody>
        </xdr:sp>
        <xdr:sp macro="" textlink="">
          <xdr:nvSpPr>
            <xdr:cNvPr id="170" name="テキスト ボックス 169">
              <a:extLst>
                <a:ext uri="{FF2B5EF4-FFF2-40B4-BE49-F238E27FC236}">
                  <a16:creationId xmlns:a16="http://schemas.microsoft.com/office/drawing/2014/main" id="{88B56195-BA3B-A783-435F-B753DFC209D1}"/>
                </a:ext>
              </a:extLst>
            </xdr:cNvPr>
            <xdr:cNvSpPr txBox="1"/>
          </xdr:nvSpPr>
          <xdr:spPr>
            <a:xfrm>
              <a:off x="2847825" y="18792030"/>
              <a:ext cx="256160" cy="43678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kumimoji="1" lang="en-US" altLang="ja-JP" sz="1100"/>
                <a:t>1</a:t>
              </a:r>
            </a:p>
            <a:p>
              <a:endParaRPr kumimoji="1" lang="ja-JP" altLang="en-US" sz="1100"/>
            </a:p>
          </xdr:txBody>
        </xdr:sp>
        <xdr:sp macro="" textlink="">
          <xdr:nvSpPr>
            <xdr:cNvPr id="172" name="テキスト ボックス 171">
              <a:extLst>
                <a:ext uri="{FF2B5EF4-FFF2-40B4-BE49-F238E27FC236}">
                  <a16:creationId xmlns:a16="http://schemas.microsoft.com/office/drawing/2014/main" id="{2119C4C1-F197-ED9D-7DF7-DCF9FE58784D}"/>
                </a:ext>
              </a:extLst>
            </xdr:cNvPr>
            <xdr:cNvSpPr txBox="1"/>
          </xdr:nvSpPr>
          <xdr:spPr>
            <a:xfrm>
              <a:off x="822595" y="19646330"/>
              <a:ext cx="299377" cy="4367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kumimoji="1" lang="en-US" altLang="ja-JP" sz="1100"/>
                <a:t>-1</a:t>
              </a:r>
            </a:p>
            <a:p>
              <a:endParaRPr kumimoji="1" lang="ja-JP" altLang="en-US" sz="1100"/>
            </a:p>
          </xdr:txBody>
        </xdr:sp>
        <xdr:sp macro="" textlink="">
          <xdr:nvSpPr>
            <xdr:cNvPr id="173" name="テキスト ボックス 172">
              <a:extLst>
                <a:ext uri="{FF2B5EF4-FFF2-40B4-BE49-F238E27FC236}">
                  <a16:creationId xmlns:a16="http://schemas.microsoft.com/office/drawing/2014/main" id="{9049C053-A699-3CED-C386-13589D8D3824}"/>
                </a:ext>
              </a:extLst>
            </xdr:cNvPr>
            <xdr:cNvSpPr txBox="1"/>
          </xdr:nvSpPr>
          <xdr:spPr>
            <a:xfrm>
              <a:off x="2553659" y="19629767"/>
              <a:ext cx="256160" cy="4367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kumimoji="1" lang="en-US" altLang="ja-JP" sz="1100"/>
                <a:t>1</a:t>
              </a:r>
            </a:p>
            <a:p>
              <a:endParaRPr kumimoji="1" lang="ja-JP" altLang="en-US" sz="1100"/>
            </a:p>
          </xdr:txBody>
        </xdr:sp>
        <xdr:sp macro="" textlink="">
          <xdr:nvSpPr>
            <xdr:cNvPr id="212" name="テキスト ボックス 211">
              <a:extLst>
                <a:ext uri="{FF2B5EF4-FFF2-40B4-BE49-F238E27FC236}">
                  <a16:creationId xmlns:a16="http://schemas.microsoft.com/office/drawing/2014/main" id="{C451B5E3-B149-2913-6A8B-951899E2B328}"/>
                </a:ext>
              </a:extLst>
            </xdr:cNvPr>
            <xdr:cNvSpPr txBox="1"/>
          </xdr:nvSpPr>
          <xdr:spPr>
            <a:xfrm>
              <a:off x="1187027" y="17699920"/>
              <a:ext cx="406458" cy="4367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kumimoji="1" lang="en-US" altLang="ja-JP" sz="1100"/>
                <a:t>-0.5</a:t>
              </a:r>
            </a:p>
            <a:p>
              <a:endParaRPr kumimoji="1" lang="ja-JP" altLang="en-US" sz="1100"/>
            </a:p>
          </xdr:txBody>
        </xdr:sp>
        <xdr:sp macro="" textlink="">
          <xdr:nvSpPr>
            <xdr:cNvPr id="213" name="テキスト ボックス 212">
              <a:extLst>
                <a:ext uri="{FF2B5EF4-FFF2-40B4-BE49-F238E27FC236}">
                  <a16:creationId xmlns:a16="http://schemas.microsoft.com/office/drawing/2014/main" id="{907A12F5-6A85-DA6F-B9E6-A3A509BC8AC5}"/>
                </a:ext>
              </a:extLst>
            </xdr:cNvPr>
            <xdr:cNvSpPr txBox="1"/>
          </xdr:nvSpPr>
          <xdr:spPr>
            <a:xfrm>
              <a:off x="2073267" y="17716486"/>
              <a:ext cx="363241" cy="4367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kumimoji="1" lang="en-US" altLang="ja-JP" sz="1100"/>
                <a:t>0.5</a:t>
              </a:r>
            </a:p>
            <a:p>
              <a:endParaRPr kumimoji="1" lang="ja-JP" altLang="en-US" sz="1100"/>
            </a:p>
          </xdr:txBody>
        </xdr:sp>
        <xdr:sp macro="" textlink="">
          <xdr:nvSpPr>
            <xdr:cNvPr id="223" name="テキスト ボックス 222">
              <a:extLst>
                <a:ext uri="{FF2B5EF4-FFF2-40B4-BE49-F238E27FC236}">
                  <a16:creationId xmlns:a16="http://schemas.microsoft.com/office/drawing/2014/main" id="{9E9CAC38-603B-8333-B48E-E7E458E77689}"/>
                </a:ext>
              </a:extLst>
            </xdr:cNvPr>
            <xdr:cNvSpPr txBox="1"/>
          </xdr:nvSpPr>
          <xdr:spPr>
            <a:xfrm>
              <a:off x="3522723" y="18345962"/>
              <a:ext cx="406458" cy="4367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kumimoji="1" lang="en-US" altLang="ja-JP" sz="1100"/>
                <a:t>-0.5</a:t>
              </a:r>
            </a:p>
            <a:p>
              <a:endParaRPr kumimoji="1" lang="ja-JP" altLang="en-US" sz="1100"/>
            </a:p>
          </xdr:txBody>
        </xdr:sp>
        <xdr:sp macro="" textlink="">
          <xdr:nvSpPr>
            <xdr:cNvPr id="224" name="テキスト ボックス 223">
              <a:extLst>
                <a:ext uri="{FF2B5EF4-FFF2-40B4-BE49-F238E27FC236}">
                  <a16:creationId xmlns:a16="http://schemas.microsoft.com/office/drawing/2014/main" id="{7329D667-48B2-7D7F-247F-A819DC1D7A9C}"/>
                </a:ext>
              </a:extLst>
            </xdr:cNvPr>
            <xdr:cNvSpPr txBox="1"/>
          </xdr:nvSpPr>
          <xdr:spPr>
            <a:xfrm>
              <a:off x="3522723" y="19165940"/>
              <a:ext cx="363241" cy="4367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kumimoji="1" lang="en-US" altLang="ja-JP" sz="1100"/>
                <a:t>0.5</a:t>
              </a:r>
            </a:p>
            <a:p>
              <a:endParaRPr kumimoji="1" lang="ja-JP" altLang="en-US" sz="1100"/>
            </a:p>
          </xdr:txBody>
        </xdr:sp>
        <xdr:sp macro="" textlink="">
          <xdr:nvSpPr>
            <xdr:cNvPr id="225" name="テキスト ボックス 224">
              <a:extLst>
                <a:ext uri="{FF2B5EF4-FFF2-40B4-BE49-F238E27FC236}">
                  <a16:creationId xmlns:a16="http://schemas.microsoft.com/office/drawing/2014/main" id="{6BE71FD1-9156-3336-13C7-019CC5DFE281}"/>
                </a:ext>
              </a:extLst>
            </xdr:cNvPr>
            <xdr:cNvSpPr txBox="1"/>
          </xdr:nvSpPr>
          <xdr:spPr>
            <a:xfrm>
              <a:off x="5759027" y="18345962"/>
              <a:ext cx="406458" cy="4367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kumimoji="1" lang="en-US" altLang="ja-JP" sz="1100"/>
                <a:t>-0.5</a:t>
              </a:r>
            </a:p>
            <a:p>
              <a:endParaRPr kumimoji="1" lang="ja-JP" altLang="en-US" sz="1100"/>
            </a:p>
          </xdr:txBody>
        </xdr:sp>
        <xdr:sp macro="" textlink="">
          <xdr:nvSpPr>
            <xdr:cNvPr id="226" name="テキスト ボックス 225">
              <a:extLst>
                <a:ext uri="{FF2B5EF4-FFF2-40B4-BE49-F238E27FC236}">
                  <a16:creationId xmlns:a16="http://schemas.microsoft.com/office/drawing/2014/main" id="{9851E81B-CA22-57A4-2EF4-0379C63E8CE6}"/>
                </a:ext>
              </a:extLst>
            </xdr:cNvPr>
            <xdr:cNvSpPr txBox="1"/>
          </xdr:nvSpPr>
          <xdr:spPr>
            <a:xfrm>
              <a:off x="5817006" y="19165940"/>
              <a:ext cx="363241" cy="4367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kumimoji="1" lang="en-US" altLang="ja-JP" sz="1100"/>
                <a:t>0.5</a:t>
              </a:r>
            </a:p>
            <a:p>
              <a:endParaRPr kumimoji="1" lang="ja-JP" altLang="en-US" sz="1100"/>
            </a:p>
          </xdr:txBody>
        </xdr:sp>
        <xdr:sp macro="" textlink="">
          <xdr:nvSpPr>
            <xdr:cNvPr id="227" name="テキスト ボックス 226">
              <a:extLst>
                <a:ext uri="{FF2B5EF4-FFF2-40B4-BE49-F238E27FC236}">
                  <a16:creationId xmlns:a16="http://schemas.microsoft.com/office/drawing/2014/main" id="{826E81DE-4773-BBE1-3124-BDA27C1C0A14}"/>
                </a:ext>
              </a:extLst>
            </xdr:cNvPr>
            <xdr:cNvSpPr txBox="1"/>
          </xdr:nvSpPr>
          <xdr:spPr>
            <a:xfrm>
              <a:off x="1187027" y="19919656"/>
              <a:ext cx="406458" cy="2733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kumimoji="1" lang="en-US" altLang="ja-JP" sz="1100"/>
                <a:t>-0.5</a:t>
              </a:r>
            </a:p>
            <a:p>
              <a:endParaRPr kumimoji="1" lang="ja-JP" altLang="en-US" sz="1100"/>
            </a:p>
          </xdr:txBody>
        </xdr:sp>
        <xdr:sp macro="" textlink="">
          <xdr:nvSpPr>
            <xdr:cNvPr id="228" name="テキスト ボックス 227">
              <a:extLst>
                <a:ext uri="{FF2B5EF4-FFF2-40B4-BE49-F238E27FC236}">
                  <a16:creationId xmlns:a16="http://schemas.microsoft.com/office/drawing/2014/main" id="{CDF6570B-AE3F-5AA6-50DD-FD3BF88D5AF5}"/>
                </a:ext>
              </a:extLst>
            </xdr:cNvPr>
            <xdr:cNvSpPr txBox="1"/>
          </xdr:nvSpPr>
          <xdr:spPr>
            <a:xfrm>
              <a:off x="2073267" y="19936222"/>
              <a:ext cx="363241" cy="24848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kumimoji="1" lang="en-US" altLang="ja-JP" sz="1100"/>
                <a:t>0.5</a:t>
              </a:r>
            </a:p>
            <a:p>
              <a:endParaRPr kumimoji="1" lang="ja-JP" altLang="en-US" sz="1100"/>
            </a:p>
          </xdr:txBody>
        </xdr:sp>
      </xdr:grpSp>
      <xdr:sp macro="" textlink="">
        <xdr:nvSpPr>
          <xdr:cNvPr id="149" name="円弧 148">
            <a:extLst>
              <a:ext uri="{FF2B5EF4-FFF2-40B4-BE49-F238E27FC236}">
                <a16:creationId xmlns:a16="http://schemas.microsoft.com/office/drawing/2014/main" id="{7CBCAB79-4ED2-F550-7C79-EF100EB5918C}"/>
              </a:ext>
            </a:extLst>
          </xdr:cNvPr>
          <xdr:cNvSpPr/>
        </xdr:nvSpPr>
        <xdr:spPr>
          <a:xfrm rot="16200000">
            <a:off x="4323520" y="28624690"/>
            <a:ext cx="1929850" cy="1929850"/>
          </a:xfrm>
          <a:prstGeom prst="arc">
            <a:avLst>
              <a:gd name="adj1" fmla="val 13536667"/>
              <a:gd name="adj2" fmla="val 19041313"/>
            </a:avLst>
          </a:prstGeom>
          <a:ln w="22225">
            <a:headEnd type="triangle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151" name="直線コネクタ 150">
            <a:extLst>
              <a:ext uri="{FF2B5EF4-FFF2-40B4-BE49-F238E27FC236}">
                <a16:creationId xmlns:a16="http://schemas.microsoft.com/office/drawing/2014/main" id="{E5A791A8-68F2-43D0-8BD9-1251DD16B8D5}"/>
              </a:ext>
            </a:extLst>
          </xdr:cNvPr>
          <xdr:cNvCxnSpPr/>
        </xdr:nvCxnSpPr>
        <xdr:spPr>
          <a:xfrm flipV="1">
            <a:off x="4514022" y="29591622"/>
            <a:ext cx="1681369" cy="16700"/>
          </a:xfrm>
          <a:prstGeom prst="line">
            <a:avLst/>
          </a:prstGeom>
          <a:ln>
            <a:solidFill>
              <a:schemeClr val="bg1">
                <a:lumMod val="65000"/>
              </a:schemeClr>
            </a:solidFill>
          </a:ln>
        </xdr:spPr>
        <xdr:style>
          <a:lnRef idx="3">
            <a:schemeClr val="accent2"/>
          </a:lnRef>
          <a:fillRef idx="0">
            <a:schemeClr val="accent2"/>
          </a:fillRef>
          <a:effectRef idx="2">
            <a:schemeClr val="accent2"/>
          </a:effectRef>
          <a:fontRef idx="minor">
            <a:schemeClr val="tx1"/>
          </a:fontRef>
        </xdr:style>
      </xdr:cxnSp>
      <xdr:sp macro="" textlink="">
        <xdr:nvSpPr>
          <xdr:cNvPr id="162" name="円弧 161">
            <a:extLst>
              <a:ext uri="{FF2B5EF4-FFF2-40B4-BE49-F238E27FC236}">
                <a16:creationId xmlns:a16="http://schemas.microsoft.com/office/drawing/2014/main" id="{4FD42AB4-66F0-46C0-811F-9D8AE0C56773}"/>
              </a:ext>
            </a:extLst>
          </xdr:cNvPr>
          <xdr:cNvSpPr/>
        </xdr:nvSpPr>
        <xdr:spPr>
          <a:xfrm rot="18900000">
            <a:off x="4403115" y="28597584"/>
            <a:ext cx="1833728" cy="1772986"/>
          </a:xfrm>
          <a:prstGeom prst="arc">
            <a:avLst>
              <a:gd name="adj1" fmla="val 16143362"/>
              <a:gd name="adj2" fmla="val 381142"/>
            </a:avLst>
          </a:prstGeom>
          <a:ln w="22225">
            <a:headEnd type="triangle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164" name="直線コネクタ 163">
            <a:extLst>
              <a:ext uri="{FF2B5EF4-FFF2-40B4-BE49-F238E27FC236}">
                <a16:creationId xmlns:a16="http://schemas.microsoft.com/office/drawing/2014/main" id="{0CE0C343-A6E7-4C86-96E5-2DB36CE63322}"/>
              </a:ext>
            </a:extLst>
          </xdr:cNvPr>
          <xdr:cNvCxnSpPr/>
        </xdr:nvCxnSpPr>
        <xdr:spPr>
          <a:xfrm rot="-5400000">
            <a:off x="4679674" y="28864889"/>
            <a:ext cx="1424609" cy="1424609"/>
          </a:xfrm>
          <a:prstGeom prst="line">
            <a:avLst/>
          </a:prstGeom>
          <a:ln>
            <a:prstDash val="sysDash"/>
          </a:ln>
        </xdr:spPr>
        <xdr:style>
          <a:lnRef idx="3">
            <a:schemeClr val="accent2"/>
          </a:lnRef>
          <a:fillRef idx="0">
            <a:schemeClr val="accent2"/>
          </a:fillRef>
          <a:effectRef idx="2">
            <a:schemeClr val="accent2"/>
          </a:effectRef>
          <a:fontRef idx="minor">
            <a:schemeClr val="tx1"/>
          </a:fontRef>
        </xdr:style>
      </xdr:cxnSp>
      <xdr:sp macro="" textlink="">
        <xdr:nvSpPr>
          <xdr:cNvPr id="169" name="円弧 168">
            <a:extLst>
              <a:ext uri="{FF2B5EF4-FFF2-40B4-BE49-F238E27FC236}">
                <a16:creationId xmlns:a16="http://schemas.microsoft.com/office/drawing/2014/main" id="{786FF6DA-FA3D-4A99-8ABB-E169508798F9}"/>
              </a:ext>
            </a:extLst>
          </xdr:cNvPr>
          <xdr:cNvSpPr/>
        </xdr:nvSpPr>
        <xdr:spPr>
          <a:xfrm rot="2700000">
            <a:off x="4452050" y="28650101"/>
            <a:ext cx="1892288" cy="1892288"/>
          </a:xfrm>
          <a:prstGeom prst="arc">
            <a:avLst>
              <a:gd name="adj1" fmla="val 16338262"/>
              <a:gd name="adj2" fmla="val 21459477"/>
            </a:avLst>
          </a:prstGeom>
          <a:ln w="22225">
            <a:headEnd type="triangle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71" name="円弧 170">
            <a:extLst>
              <a:ext uri="{FF2B5EF4-FFF2-40B4-BE49-F238E27FC236}">
                <a16:creationId xmlns:a16="http://schemas.microsoft.com/office/drawing/2014/main" id="{C62BC4AC-4D4E-4754-88AD-00E7FB1D1675}"/>
              </a:ext>
            </a:extLst>
          </xdr:cNvPr>
          <xdr:cNvSpPr/>
        </xdr:nvSpPr>
        <xdr:spPr>
          <a:xfrm rot="2700000" flipV="1">
            <a:off x="4421257" y="28755554"/>
            <a:ext cx="1863588" cy="1863588"/>
          </a:xfrm>
          <a:prstGeom prst="arc">
            <a:avLst>
              <a:gd name="adj1" fmla="val 16143362"/>
              <a:gd name="adj2" fmla="val 191891"/>
            </a:avLst>
          </a:prstGeom>
          <a:ln w="22225">
            <a:headEnd type="triangle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28</xdr:col>
      <xdr:colOff>132522</xdr:colOff>
      <xdr:row>119</xdr:row>
      <xdr:rowOff>107669</xdr:rowOff>
    </xdr:from>
    <xdr:to>
      <xdr:col>41</xdr:col>
      <xdr:colOff>166081</xdr:colOff>
      <xdr:row>131</xdr:row>
      <xdr:rowOff>190025</xdr:rowOff>
    </xdr:to>
    <xdr:grpSp>
      <xdr:nvGrpSpPr>
        <xdr:cNvPr id="176" name="グループ化 175">
          <a:extLst>
            <a:ext uri="{FF2B5EF4-FFF2-40B4-BE49-F238E27FC236}">
              <a16:creationId xmlns:a16="http://schemas.microsoft.com/office/drawing/2014/main" id="{3F44558A-0440-F9DF-D02F-83BDD0842439}"/>
            </a:ext>
          </a:extLst>
        </xdr:cNvPr>
        <xdr:cNvGrpSpPr/>
      </xdr:nvGrpSpPr>
      <xdr:grpSpPr>
        <a:xfrm>
          <a:off x="6533322" y="27606344"/>
          <a:ext cx="3005359" cy="2825556"/>
          <a:chOff x="3611218" y="27986930"/>
          <a:chExt cx="3048429" cy="2865312"/>
        </a:xfrm>
      </xdr:grpSpPr>
      <xdr:grpSp>
        <xdr:nvGrpSpPr>
          <xdr:cNvPr id="177" name="グループ化 176">
            <a:extLst>
              <a:ext uri="{FF2B5EF4-FFF2-40B4-BE49-F238E27FC236}">
                <a16:creationId xmlns:a16="http://schemas.microsoft.com/office/drawing/2014/main" id="{1FF1A098-A978-BD94-A299-E48C56514357}"/>
              </a:ext>
            </a:extLst>
          </xdr:cNvPr>
          <xdr:cNvGrpSpPr/>
        </xdr:nvGrpSpPr>
        <xdr:grpSpPr>
          <a:xfrm>
            <a:off x="3611218" y="27986930"/>
            <a:ext cx="3048429" cy="2865312"/>
            <a:chOff x="91110" y="17318922"/>
            <a:chExt cx="3048429" cy="2865309"/>
          </a:xfrm>
        </xdr:grpSpPr>
        <xdr:sp macro="" textlink="">
          <xdr:nvSpPr>
            <xdr:cNvPr id="184" name="楕円 183">
              <a:extLst>
                <a:ext uri="{FF2B5EF4-FFF2-40B4-BE49-F238E27FC236}">
                  <a16:creationId xmlns:a16="http://schemas.microsoft.com/office/drawing/2014/main" id="{46432346-57FB-6956-EF11-1B9C792935A3}"/>
                </a:ext>
              </a:extLst>
            </xdr:cNvPr>
            <xdr:cNvSpPr/>
          </xdr:nvSpPr>
          <xdr:spPr>
            <a:xfrm>
              <a:off x="1209261" y="18296282"/>
              <a:ext cx="1283804" cy="1283804"/>
            </a:xfrm>
            <a:prstGeom prst="ellipse">
              <a:avLst/>
            </a:prstGeom>
            <a:noFill/>
            <a:ln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cxnSp macro="">
          <xdr:nvCxnSpPr>
            <xdr:cNvPr id="185" name="直線コネクタ 184">
              <a:extLst>
                <a:ext uri="{FF2B5EF4-FFF2-40B4-BE49-F238E27FC236}">
                  <a16:creationId xmlns:a16="http://schemas.microsoft.com/office/drawing/2014/main" id="{E6E96C7A-D56F-BCF7-3579-E42045F8614B}"/>
                </a:ext>
              </a:extLst>
            </xdr:cNvPr>
            <xdr:cNvCxnSpPr/>
          </xdr:nvCxnSpPr>
          <xdr:spPr>
            <a:xfrm>
              <a:off x="1109871" y="18196892"/>
              <a:ext cx="1424609" cy="1424609"/>
            </a:xfrm>
            <a:prstGeom prst="line">
              <a:avLst/>
            </a:prstGeom>
            <a:ln>
              <a:prstDash val="sysDash"/>
            </a:ln>
          </xdr:spPr>
          <xdr:style>
            <a:lnRef idx="3">
              <a:schemeClr val="accent2"/>
            </a:lnRef>
            <a:fillRef idx="0">
              <a:schemeClr val="accent2"/>
            </a:fillRef>
            <a:effectRef idx="2">
              <a:schemeClr val="accent2"/>
            </a:effectRef>
            <a:fontRef idx="minor">
              <a:schemeClr val="tx1"/>
            </a:fontRef>
          </xdr:style>
        </xdr:cxnSp>
        <xdr:cxnSp macro="">
          <xdr:nvCxnSpPr>
            <xdr:cNvPr id="186" name="直線コネクタ 185">
              <a:extLst>
                <a:ext uri="{FF2B5EF4-FFF2-40B4-BE49-F238E27FC236}">
                  <a16:creationId xmlns:a16="http://schemas.microsoft.com/office/drawing/2014/main" id="{3D86C94F-25F5-2A80-6219-275B5DDC2721}"/>
                </a:ext>
              </a:extLst>
            </xdr:cNvPr>
            <xdr:cNvCxnSpPr/>
          </xdr:nvCxnSpPr>
          <xdr:spPr>
            <a:xfrm>
              <a:off x="1851163" y="18105784"/>
              <a:ext cx="0" cy="1656521"/>
            </a:xfrm>
            <a:prstGeom prst="line">
              <a:avLst/>
            </a:prstGeom>
            <a:ln>
              <a:solidFill>
                <a:schemeClr val="bg1">
                  <a:lumMod val="65000"/>
                </a:schemeClr>
              </a:solidFill>
            </a:ln>
          </xdr:spPr>
          <xdr:style>
            <a:lnRef idx="3">
              <a:schemeClr val="accent2"/>
            </a:lnRef>
            <a:fillRef idx="0">
              <a:schemeClr val="accent2"/>
            </a:fillRef>
            <a:effectRef idx="2">
              <a:schemeClr val="accent2"/>
            </a:effectRef>
            <a:fontRef idx="minor">
              <a:schemeClr val="tx1"/>
            </a:fontRef>
          </xdr:style>
        </xdr:cxnSp>
        <xdr:sp macro="" textlink="">
          <xdr:nvSpPr>
            <xdr:cNvPr id="187" name="テキスト ボックス 186">
              <a:extLst>
                <a:ext uri="{FF2B5EF4-FFF2-40B4-BE49-F238E27FC236}">
                  <a16:creationId xmlns:a16="http://schemas.microsoft.com/office/drawing/2014/main" id="{DEA9C61F-8613-E947-2DF6-7FC102E76F8F}"/>
                </a:ext>
              </a:extLst>
            </xdr:cNvPr>
            <xdr:cNvSpPr txBox="1"/>
          </xdr:nvSpPr>
          <xdr:spPr>
            <a:xfrm>
              <a:off x="1697931" y="17617096"/>
              <a:ext cx="299377" cy="3059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pPr algn="ctr"/>
              <a:r>
                <a:rPr kumimoji="1" lang="en-US" altLang="ja-JP" sz="1100"/>
                <a:t>-1</a:t>
              </a:r>
              <a:endParaRPr kumimoji="1" lang="ja-JP" altLang="en-US" sz="1100"/>
            </a:p>
          </xdr:txBody>
        </xdr:sp>
        <xdr:sp macro="" textlink="">
          <xdr:nvSpPr>
            <xdr:cNvPr id="188" name="テキスト ボックス 187">
              <a:extLst>
                <a:ext uri="{FF2B5EF4-FFF2-40B4-BE49-F238E27FC236}">
                  <a16:creationId xmlns:a16="http://schemas.microsoft.com/office/drawing/2014/main" id="{C37280DB-3246-E5BF-B2FD-E79A05E66984}"/>
                </a:ext>
              </a:extLst>
            </xdr:cNvPr>
            <xdr:cNvSpPr txBox="1"/>
          </xdr:nvSpPr>
          <xdr:spPr>
            <a:xfrm>
              <a:off x="1714499" y="19919671"/>
              <a:ext cx="25616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kumimoji="1" lang="en-US" altLang="ja-JP" sz="1100"/>
                <a:t>1</a:t>
              </a:r>
              <a:endParaRPr kumimoji="1" lang="ja-JP" altLang="en-US" sz="1100"/>
            </a:p>
          </xdr:txBody>
        </xdr:sp>
        <xdr:sp macro="" textlink="">
          <xdr:nvSpPr>
            <xdr:cNvPr id="191" name="テキスト ボックス 190">
              <a:extLst>
                <a:ext uri="{FF2B5EF4-FFF2-40B4-BE49-F238E27FC236}">
                  <a16:creationId xmlns:a16="http://schemas.microsoft.com/office/drawing/2014/main" id="{BA74CD88-FD97-52DC-EFA2-B5F6525676E5}"/>
                </a:ext>
              </a:extLst>
            </xdr:cNvPr>
            <xdr:cNvSpPr txBox="1"/>
          </xdr:nvSpPr>
          <xdr:spPr>
            <a:xfrm>
              <a:off x="91110" y="17318922"/>
              <a:ext cx="1013098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kumimoji="1" lang="en-US" altLang="ja-JP" sz="1400" b="1"/>
                <a:t>Joystick [1]</a:t>
              </a:r>
              <a:endParaRPr kumimoji="1" lang="ja-JP" altLang="en-US" sz="1400" b="1"/>
            </a:p>
          </xdr:txBody>
        </xdr:sp>
        <xdr:sp macro="" textlink="">
          <xdr:nvSpPr>
            <xdr:cNvPr id="199" name="テキスト ボックス 198">
              <a:extLst>
                <a:ext uri="{FF2B5EF4-FFF2-40B4-BE49-F238E27FC236}">
                  <a16:creationId xmlns:a16="http://schemas.microsoft.com/office/drawing/2014/main" id="{6DFA8450-814A-9E28-F0C0-07C21DE4D7C5}"/>
                </a:ext>
              </a:extLst>
            </xdr:cNvPr>
            <xdr:cNvSpPr txBox="1"/>
          </xdr:nvSpPr>
          <xdr:spPr>
            <a:xfrm>
              <a:off x="489705" y="18635870"/>
              <a:ext cx="256160" cy="60901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pPr algn="ctr"/>
              <a:endParaRPr kumimoji="1" lang="en-US" altLang="ja-JP" sz="1100"/>
            </a:p>
            <a:p>
              <a:pPr algn="ctr"/>
              <a:r>
                <a:rPr kumimoji="1" lang="en-US" altLang="ja-JP" sz="1100"/>
                <a:t>0</a:t>
              </a:r>
            </a:p>
            <a:p>
              <a:pPr algn="ctr"/>
              <a:endParaRPr kumimoji="1" lang="ja-JP" altLang="en-US" sz="1100"/>
            </a:p>
          </xdr:txBody>
        </xdr:sp>
        <xdr:sp macro="" textlink="">
          <xdr:nvSpPr>
            <xdr:cNvPr id="215" name="テキスト ボックス 214">
              <a:extLst>
                <a:ext uri="{FF2B5EF4-FFF2-40B4-BE49-F238E27FC236}">
                  <a16:creationId xmlns:a16="http://schemas.microsoft.com/office/drawing/2014/main" id="{4F4FB5FC-5C65-C415-28C1-7168042A39A0}"/>
                </a:ext>
              </a:extLst>
            </xdr:cNvPr>
            <xdr:cNvSpPr txBox="1"/>
          </xdr:nvSpPr>
          <xdr:spPr>
            <a:xfrm>
              <a:off x="854141" y="19406152"/>
              <a:ext cx="256160" cy="60901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pPr algn="ctr"/>
              <a:endParaRPr kumimoji="1" lang="en-US" altLang="ja-JP" sz="1100"/>
            </a:p>
            <a:p>
              <a:pPr algn="ctr"/>
              <a:r>
                <a:rPr kumimoji="1" lang="en-US" altLang="ja-JP" sz="1100"/>
                <a:t>1</a:t>
              </a:r>
            </a:p>
            <a:p>
              <a:pPr algn="ctr"/>
              <a:endParaRPr kumimoji="1" lang="ja-JP" altLang="en-US" sz="1100"/>
            </a:p>
          </xdr:txBody>
        </xdr:sp>
        <xdr:sp macro="" textlink="">
          <xdr:nvSpPr>
            <xdr:cNvPr id="216" name="テキスト ボックス 215">
              <a:extLst>
                <a:ext uri="{FF2B5EF4-FFF2-40B4-BE49-F238E27FC236}">
                  <a16:creationId xmlns:a16="http://schemas.microsoft.com/office/drawing/2014/main" id="{B5581AA3-C6AC-519D-C698-8BFE96DE4C73}"/>
                </a:ext>
              </a:extLst>
            </xdr:cNvPr>
            <xdr:cNvSpPr txBox="1"/>
          </xdr:nvSpPr>
          <xdr:spPr>
            <a:xfrm>
              <a:off x="832532" y="17774480"/>
              <a:ext cx="299377" cy="60901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pPr algn="ctr"/>
              <a:endParaRPr kumimoji="1" lang="en-US" altLang="ja-JP" sz="1100"/>
            </a:p>
            <a:p>
              <a:pPr algn="ctr"/>
              <a:r>
                <a:rPr kumimoji="1" lang="en-US" altLang="ja-JP" sz="1100"/>
                <a:t>-1</a:t>
              </a:r>
            </a:p>
            <a:p>
              <a:pPr algn="ctr"/>
              <a:endParaRPr kumimoji="1" lang="ja-JP" altLang="en-US" sz="1100"/>
            </a:p>
          </xdr:txBody>
        </xdr:sp>
        <xdr:sp macro="" textlink="">
          <xdr:nvSpPr>
            <xdr:cNvPr id="217" name="テキスト ボックス 216">
              <a:extLst>
                <a:ext uri="{FF2B5EF4-FFF2-40B4-BE49-F238E27FC236}">
                  <a16:creationId xmlns:a16="http://schemas.microsoft.com/office/drawing/2014/main" id="{62D0DC0B-05AD-F5CC-2D5C-8587B510CA2E}"/>
                </a:ext>
              </a:extLst>
            </xdr:cNvPr>
            <xdr:cNvSpPr txBox="1"/>
          </xdr:nvSpPr>
          <xdr:spPr>
            <a:xfrm>
              <a:off x="2883379" y="18635870"/>
              <a:ext cx="256160" cy="60901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pPr algn="ctr"/>
              <a:endParaRPr kumimoji="1" lang="en-US" altLang="ja-JP" sz="1100"/>
            </a:p>
            <a:p>
              <a:pPr algn="ctr"/>
              <a:r>
                <a:rPr kumimoji="1" lang="en-US" altLang="ja-JP" sz="1100"/>
                <a:t>0</a:t>
              </a:r>
            </a:p>
            <a:p>
              <a:pPr algn="ctr"/>
              <a:endParaRPr kumimoji="1" lang="ja-JP" altLang="en-US" sz="1100"/>
            </a:p>
          </xdr:txBody>
        </xdr:sp>
        <xdr:sp macro="" textlink="">
          <xdr:nvSpPr>
            <xdr:cNvPr id="218" name="テキスト ボックス 217">
              <a:extLst>
                <a:ext uri="{FF2B5EF4-FFF2-40B4-BE49-F238E27FC236}">
                  <a16:creationId xmlns:a16="http://schemas.microsoft.com/office/drawing/2014/main" id="{DD1802EA-9EBD-21DF-DACB-89193427BA19}"/>
                </a:ext>
              </a:extLst>
            </xdr:cNvPr>
            <xdr:cNvSpPr txBox="1"/>
          </xdr:nvSpPr>
          <xdr:spPr>
            <a:xfrm>
              <a:off x="2530466" y="17774480"/>
              <a:ext cx="299377" cy="60901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pPr algn="ctr"/>
              <a:endParaRPr kumimoji="1" lang="en-US" altLang="ja-JP" sz="1100"/>
            </a:p>
            <a:p>
              <a:pPr algn="ctr"/>
              <a:r>
                <a:rPr kumimoji="1" lang="en-US" altLang="ja-JP" sz="1100"/>
                <a:t>-1</a:t>
              </a:r>
            </a:p>
            <a:p>
              <a:pPr algn="ctr"/>
              <a:endParaRPr kumimoji="1" lang="ja-JP" altLang="en-US" sz="1100"/>
            </a:p>
          </xdr:txBody>
        </xdr:sp>
        <xdr:sp macro="" textlink="">
          <xdr:nvSpPr>
            <xdr:cNvPr id="219" name="テキスト ボックス 218">
              <a:extLst>
                <a:ext uri="{FF2B5EF4-FFF2-40B4-BE49-F238E27FC236}">
                  <a16:creationId xmlns:a16="http://schemas.microsoft.com/office/drawing/2014/main" id="{5422A431-1214-E490-6899-5114D8EBDF75}"/>
                </a:ext>
              </a:extLst>
            </xdr:cNvPr>
            <xdr:cNvSpPr txBox="1"/>
          </xdr:nvSpPr>
          <xdr:spPr>
            <a:xfrm>
              <a:off x="2576924" y="19406152"/>
              <a:ext cx="256160" cy="60901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pPr algn="ctr"/>
              <a:endParaRPr kumimoji="1" lang="en-US" altLang="ja-JP" sz="1100"/>
            </a:p>
            <a:p>
              <a:pPr algn="ctr"/>
              <a:r>
                <a:rPr kumimoji="1" lang="en-US" altLang="ja-JP" sz="1100"/>
                <a:t>1</a:t>
              </a:r>
            </a:p>
            <a:p>
              <a:pPr algn="ctr"/>
              <a:endParaRPr kumimoji="1" lang="ja-JP" altLang="en-US" sz="1100"/>
            </a:p>
          </xdr:txBody>
        </xdr:sp>
      </xdr:grpSp>
      <xdr:sp macro="" textlink="">
        <xdr:nvSpPr>
          <xdr:cNvPr id="178" name="円弧 177">
            <a:extLst>
              <a:ext uri="{FF2B5EF4-FFF2-40B4-BE49-F238E27FC236}">
                <a16:creationId xmlns:a16="http://schemas.microsoft.com/office/drawing/2014/main" id="{A693F5B4-3606-5A34-315B-EAD79E45B6A3}"/>
              </a:ext>
            </a:extLst>
          </xdr:cNvPr>
          <xdr:cNvSpPr/>
        </xdr:nvSpPr>
        <xdr:spPr>
          <a:xfrm rot="16200000">
            <a:off x="4323520" y="28624690"/>
            <a:ext cx="1929850" cy="1929850"/>
          </a:xfrm>
          <a:prstGeom prst="arc">
            <a:avLst>
              <a:gd name="adj1" fmla="val 13536667"/>
              <a:gd name="adj2" fmla="val 19041313"/>
            </a:avLst>
          </a:prstGeom>
          <a:ln w="22225">
            <a:headEnd type="triangle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179" name="直線コネクタ 178">
            <a:extLst>
              <a:ext uri="{FF2B5EF4-FFF2-40B4-BE49-F238E27FC236}">
                <a16:creationId xmlns:a16="http://schemas.microsoft.com/office/drawing/2014/main" id="{EF66F157-57C7-0088-CF79-90349CBB1FA9}"/>
              </a:ext>
            </a:extLst>
          </xdr:cNvPr>
          <xdr:cNvCxnSpPr/>
        </xdr:nvCxnSpPr>
        <xdr:spPr>
          <a:xfrm flipV="1">
            <a:off x="4498896" y="29590717"/>
            <a:ext cx="1670213" cy="20073"/>
          </a:xfrm>
          <a:prstGeom prst="line">
            <a:avLst/>
          </a:prstGeom>
          <a:ln>
            <a:solidFill>
              <a:schemeClr val="bg1">
                <a:lumMod val="65000"/>
              </a:schemeClr>
            </a:solidFill>
          </a:ln>
        </xdr:spPr>
        <xdr:style>
          <a:lnRef idx="3">
            <a:schemeClr val="accent2"/>
          </a:lnRef>
          <a:fillRef idx="0">
            <a:schemeClr val="accent2"/>
          </a:fillRef>
          <a:effectRef idx="2">
            <a:schemeClr val="accent2"/>
          </a:effectRef>
          <a:fontRef idx="minor">
            <a:schemeClr val="tx1"/>
          </a:fontRef>
        </xdr:style>
      </xdr:cxnSp>
      <xdr:sp macro="" textlink="">
        <xdr:nvSpPr>
          <xdr:cNvPr id="180" name="円弧 179">
            <a:extLst>
              <a:ext uri="{FF2B5EF4-FFF2-40B4-BE49-F238E27FC236}">
                <a16:creationId xmlns:a16="http://schemas.microsoft.com/office/drawing/2014/main" id="{F8C772EC-1C3B-57AF-C79F-A8F44F833D8D}"/>
              </a:ext>
            </a:extLst>
          </xdr:cNvPr>
          <xdr:cNvSpPr/>
        </xdr:nvSpPr>
        <xdr:spPr>
          <a:xfrm rot="18900000">
            <a:off x="4403115" y="28597584"/>
            <a:ext cx="1833728" cy="1772986"/>
          </a:xfrm>
          <a:prstGeom prst="arc">
            <a:avLst>
              <a:gd name="adj1" fmla="val 16143362"/>
              <a:gd name="adj2" fmla="val 381142"/>
            </a:avLst>
          </a:prstGeom>
          <a:ln w="22225">
            <a:headEnd type="triangle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181" name="直線コネクタ 180">
            <a:extLst>
              <a:ext uri="{FF2B5EF4-FFF2-40B4-BE49-F238E27FC236}">
                <a16:creationId xmlns:a16="http://schemas.microsoft.com/office/drawing/2014/main" id="{A508AFCF-8E6E-B512-FB1D-B8E7C6806EC9}"/>
              </a:ext>
            </a:extLst>
          </xdr:cNvPr>
          <xdr:cNvCxnSpPr/>
        </xdr:nvCxnSpPr>
        <xdr:spPr>
          <a:xfrm rot="-5400000">
            <a:off x="4679674" y="28864889"/>
            <a:ext cx="1424609" cy="1424609"/>
          </a:xfrm>
          <a:prstGeom prst="line">
            <a:avLst/>
          </a:prstGeom>
          <a:ln>
            <a:prstDash val="sysDash"/>
          </a:ln>
        </xdr:spPr>
        <xdr:style>
          <a:lnRef idx="3">
            <a:schemeClr val="accent2"/>
          </a:lnRef>
          <a:fillRef idx="0">
            <a:schemeClr val="accent2"/>
          </a:fillRef>
          <a:effectRef idx="2">
            <a:schemeClr val="accent2"/>
          </a:effectRef>
          <a:fontRef idx="minor">
            <a:schemeClr val="tx1"/>
          </a:fontRef>
        </xdr:style>
      </xdr:cxnSp>
      <xdr:sp macro="" textlink="">
        <xdr:nvSpPr>
          <xdr:cNvPr id="182" name="円弧 181">
            <a:extLst>
              <a:ext uri="{FF2B5EF4-FFF2-40B4-BE49-F238E27FC236}">
                <a16:creationId xmlns:a16="http://schemas.microsoft.com/office/drawing/2014/main" id="{C6C82152-435E-4546-1128-7AADA0F47C37}"/>
              </a:ext>
            </a:extLst>
          </xdr:cNvPr>
          <xdr:cNvSpPr/>
        </xdr:nvSpPr>
        <xdr:spPr>
          <a:xfrm rot="2700000">
            <a:off x="4452050" y="28650101"/>
            <a:ext cx="1892288" cy="1892288"/>
          </a:xfrm>
          <a:prstGeom prst="arc">
            <a:avLst>
              <a:gd name="adj1" fmla="val 16338262"/>
              <a:gd name="adj2" fmla="val 21459477"/>
            </a:avLst>
          </a:prstGeom>
          <a:ln w="22225">
            <a:headEnd type="triangle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83" name="円弧 182">
            <a:extLst>
              <a:ext uri="{FF2B5EF4-FFF2-40B4-BE49-F238E27FC236}">
                <a16:creationId xmlns:a16="http://schemas.microsoft.com/office/drawing/2014/main" id="{0204E9B2-E7FD-D955-EA2F-A00809D47854}"/>
              </a:ext>
            </a:extLst>
          </xdr:cNvPr>
          <xdr:cNvSpPr/>
        </xdr:nvSpPr>
        <xdr:spPr>
          <a:xfrm rot="2700000" flipV="1">
            <a:off x="4421257" y="28755554"/>
            <a:ext cx="1863588" cy="1863588"/>
          </a:xfrm>
          <a:prstGeom prst="arc">
            <a:avLst>
              <a:gd name="adj1" fmla="val 16143362"/>
              <a:gd name="adj2" fmla="val 191891"/>
            </a:avLst>
          </a:prstGeom>
          <a:ln w="22225">
            <a:headEnd type="triangle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20</xdr:col>
      <xdr:colOff>3314</xdr:colOff>
      <xdr:row>122</xdr:row>
      <xdr:rowOff>61746</xdr:rowOff>
    </xdr:from>
    <xdr:to>
      <xdr:col>26</xdr:col>
      <xdr:colOff>36446</xdr:colOff>
      <xdr:row>130</xdr:row>
      <xdr:rowOff>121279</xdr:rowOff>
    </xdr:to>
    <xdr:grpSp>
      <xdr:nvGrpSpPr>
        <xdr:cNvPr id="208" name="グループ化 207">
          <a:extLst>
            <a:ext uri="{FF2B5EF4-FFF2-40B4-BE49-F238E27FC236}">
              <a16:creationId xmlns:a16="http://schemas.microsoft.com/office/drawing/2014/main" id="{DC94825F-F6C0-4879-9525-F13D56CF3845}"/>
            </a:ext>
          </a:extLst>
        </xdr:cNvPr>
        <xdr:cNvGrpSpPr/>
      </xdr:nvGrpSpPr>
      <xdr:grpSpPr>
        <a:xfrm>
          <a:off x="4575314" y="28246221"/>
          <a:ext cx="1404732" cy="1888333"/>
          <a:chOff x="4641575" y="28636746"/>
          <a:chExt cx="1424610" cy="1914837"/>
        </a:xfrm>
      </xdr:grpSpPr>
      <xdr:cxnSp macro="">
        <xdr:nvCxnSpPr>
          <xdr:cNvPr id="200" name="直線コネクタ 199">
            <a:extLst>
              <a:ext uri="{FF2B5EF4-FFF2-40B4-BE49-F238E27FC236}">
                <a16:creationId xmlns:a16="http://schemas.microsoft.com/office/drawing/2014/main" id="{104EBCE7-3EBE-4608-8A7F-6CA955FA4662}"/>
              </a:ext>
            </a:extLst>
          </xdr:cNvPr>
          <xdr:cNvCxnSpPr/>
        </xdr:nvCxnSpPr>
        <xdr:spPr>
          <a:xfrm>
            <a:off x="4997848" y="28636746"/>
            <a:ext cx="735036" cy="1914837"/>
          </a:xfrm>
          <a:prstGeom prst="line">
            <a:avLst/>
          </a:prstGeom>
          <a:ln>
            <a:solidFill>
              <a:schemeClr val="accent6">
                <a:lumMod val="75000"/>
              </a:schemeClr>
            </a:solidFill>
          </a:ln>
        </xdr:spPr>
        <xdr:style>
          <a:lnRef idx="3">
            <a:schemeClr val="accent2"/>
          </a:lnRef>
          <a:fillRef idx="0">
            <a:schemeClr val="accent2"/>
          </a:fillRef>
          <a:effectRef idx="2">
            <a:schemeClr val="accent2"/>
          </a:effectRef>
          <a:fontRef idx="minor">
            <a:schemeClr val="tx1"/>
          </a:fontRef>
        </xdr:style>
      </xdr:cxnSp>
      <xdr:cxnSp macro="">
        <xdr:nvCxnSpPr>
          <xdr:cNvPr id="201" name="直線コネクタ 200">
            <a:extLst>
              <a:ext uri="{FF2B5EF4-FFF2-40B4-BE49-F238E27FC236}">
                <a16:creationId xmlns:a16="http://schemas.microsoft.com/office/drawing/2014/main" id="{0968496A-C57F-4B81-971A-CD17EA689438}"/>
              </a:ext>
            </a:extLst>
          </xdr:cNvPr>
          <xdr:cNvCxnSpPr/>
        </xdr:nvCxnSpPr>
        <xdr:spPr>
          <a:xfrm rot="4020000">
            <a:off x="4641575" y="28884763"/>
            <a:ext cx="1424609" cy="1424610"/>
          </a:xfrm>
          <a:prstGeom prst="line">
            <a:avLst/>
          </a:prstGeom>
          <a:ln>
            <a:solidFill>
              <a:schemeClr val="accent6">
                <a:lumMod val="75000"/>
              </a:schemeClr>
            </a:solidFill>
          </a:ln>
        </xdr:spPr>
        <xdr:style>
          <a:lnRef idx="3">
            <a:schemeClr val="accent2"/>
          </a:lnRef>
          <a:fillRef idx="0">
            <a:schemeClr val="accent2"/>
          </a:fillRef>
          <a:effectRef idx="2">
            <a:schemeClr val="accent2"/>
          </a:effectRef>
          <a:fontRef idx="minor">
            <a:schemeClr val="tx1"/>
          </a:fontRef>
        </xdr:style>
      </xdr:cxnSp>
    </xdr:grpSp>
    <xdr:clientData/>
  </xdr:twoCellAnchor>
  <xdr:twoCellAnchor>
    <xdr:from>
      <xdr:col>32</xdr:col>
      <xdr:colOff>9992</xdr:colOff>
      <xdr:row>123</xdr:row>
      <xdr:rowOff>86544</xdr:rowOff>
    </xdr:from>
    <xdr:to>
      <xdr:col>40</xdr:col>
      <xdr:colOff>69524</xdr:colOff>
      <xdr:row>129</xdr:row>
      <xdr:rowOff>119676</xdr:rowOff>
    </xdr:to>
    <xdr:grpSp>
      <xdr:nvGrpSpPr>
        <xdr:cNvPr id="220" name="グループ化 219">
          <a:extLst>
            <a:ext uri="{FF2B5EF4-FFF2-40B4-BE49-F238E27FC236}">
              <a16:creationId xmlns:a16="http://schemas.microsoft.com/office/drawing/2014/main" id="{17710B7C-DDE6-49DD-9D22-379ACFB71AFF}"/>
            </a:ext>
          </a:extLst>
        </xdr:cNvPr>
        <xdr:cNvGrpSpPr/>
      </xdr:nvGrpSpPr>
      <xdr:grpSpPr>
        <a:xfrm rot="16200000">
          <a:off x="7566992" y="28257819"/>
          <a:ext cx="1404732" cy="1888332"/>
          <a:chOff x="4641575" y="28636746"/>
          <a:chExt cx="1424610" cy="1914837"/>
        </a:xfrm>
      </xdr:grpSpPr>
      <xdr:cxnSp macro="">
        <xdr:nvCxnSpPr>
          <xdr:cNvPr id="221" name="直線コネクタ 220">
            <a:extLst>
              <a:ext uri="{FF2B5EF4-FFF2-40B4-BE49-F238E27FC236}">
                <a16:creationId xmlns:a16="http://schemas.microsoft.com/office/drawing/2014/main" id="{B79B5995-CF20-3D7C-EDA0-AE1E784402CC}"/>
              </a:ext>
            </a:extLst>
          </xdr:cNvPr>
          <xdr:cNvCxnSpPr/>
        </xdr:nvCxnSpPr>
        <xdr:spPr>
          <a:xfrm>
            <a:off x="4997848" y="28636746"/>
            <a:ext cx="735036" cy="1914837"/>
          </a:xfrm>
          <a:prstGeom prst="line">
            <a:avLst/>
          </a:prstGeom>
          <a:ln>
            <a:solidFill>
              <a:schemeClr val="accent6">
                <a:lumMod val="75000"/>
              </a:schemeClr>
            </a:solidFill>
          </a:ln>
        </xdr:spPr>
        <xdr:style>
          <a:lnRef idx="3">
            <a:schemeClr val="accent2"/>
          </a:lnRef>
          <a:fillRef idx="0">
            <a:schemeClr val="accent2"/>
          </a:fillRef>
          <a:effectRef idx="2">
            <a:schemeClr val="accent2"/>
          </a:effectRef>
          <a:fontRef idx="minor">
            <a:schemeClr val="tx1"/>
          </a:fontRef>
        </xdr:style>
      </xdr:cxnSp>
      <xdr:cxnSp macro="">
        <xdr:nvCxnSpPr>
          <xdr:cNvPr id="222" name="直線コネクタ 221">
            <a:extLst>
              <a:ext uri="{FF2B5EF4-FFF2-40B4-BE49-F238E27FC236}">
                <a16:creationId xmlns:a16="http://schemas.microsoft.com/office/drawing/2014/main" id="{34662565-D58D-9609-F766-D89768ED136E}"/>
              </a:ext>
            </a:extLst>
          </xdr:cNvPr>
          <xdr:cNvCxnSpPr/>
        </xdr:nvCxnSpPr>
        <xdr:spPr>
          <a:xfrm rot="4020000">
            <a:off x="4641575" y="28884763"/>
            <a:ext cx="1424609" cy="1424610"/>
          </a:xfrm>
          <a:prstGeom prst="line">
            <a:avLst/>
          </a:prstGeom>
          <a:ln>
            <a:solidFill>
              <a:schemeClr val="accent6">
                <a:lumMod val="75000"/>
              </a:schemeClr>
            </a:solidFill>
          </a:ln>
        </xdr:spPr>
        <xdr:style>
          <a:lnRef idx="3">
            <a:schemeClr val="accent2"/>
          </a:lnRef>
          <a:fillRef idx="0">
            <a:schemeClr val="accent2"/>
          </a:fillRef>
          <a:effectRef idx="2">
            <a:schemeClr val="accent2"/>
          </a:effectRef>
          <a:fontRef idx="minor">
            <a:schemeClr val="tx1"/>
          </a:fontRef>
        </xdr:style>
      </xdr:cxnSp>
    </xdr:grpSp>
    <xdr:clientData/>
  </xdr:twoCellAnchor>
  <xdr:twoCellAnchor>
    <xdr:from>
      <xdr:col>47</xdr:col>
      <xdr:colOff>190499</xdr:colOff>
      <xdr:row>119</xdr:row>
      <xdr:rowOff>157370</xdr:rowOff>
    </xdr:from>
    <xdr:to>
      <xdr:col>52</xdr:col>
      <xdr:colOff>44032</xdr:colOff>
      <xdr:row>121</xdr:row>
      <xdr:rowOff>5040</xdr:rowOff>
    </xdr:to>
    <xdr:sp macro="" textlink="">
      <xdr:nvSpPr>
        <xdr:cNvPr id="48" name="テキスト ボックス 47">
          <a:extLst>
            <a:ext uri="{FF2B5EF4-FFF2-40B4-BE49-F238E27FC236}">
              <a16:creationId xmlns:a16="http://schemas.microsoft.com/office/drawing/2014/main" id="{7E98CA79-7571-4BF8-BE84-6C2639BA6E72}"/>
            </a:ext>
          </a:extLst>
        </xdr:cNvPr>
        <xdr:cNvSpPr txBox="1"/>
      </xdr:nvSpPr>
      <xdr:spPr>
        <a:xfrm>
          <a:off x="11090412" y="28036631"/>
          <a:ext cx="1013098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kumimoji="1" lang="en-US" altLang="ja-JP" sz="1400" b="1"/>
            <a:t>Joystick [0]</a:t>
          </a:r>
          <a:endParaRPr kumimoji="1" lang="ja-JP" altLang="en-US" sz="1400" b="1"/>
        </a:p>
      </xdr:txBody>
    </xdr:sp>
    <xdr:clientData/>
  </xdr:twoCellAnchor>
  <xdr:oneCellAnchor>
    <xdr:from>
      <xdr:col>57</xdr:col>
      <xdr:colOff>207069</xdr:colOff>
      <xdr:row>124</xdr:row>
      <xdr:rowOff>165654</xdr:rowOff>
    </xdr:from>
    <xdr:ext cx="256160" cy="264560"/>
    <xdr:sp macro="" textlink="">
      <xdr:nvSpPr>
        <xdr:cNvPr id="51" name="テキスト ボックス 50">
          <a:extLst>
            <a:ext uri="{FF2B5EF4-FFF2-40B4-BE49-F238E27FC236}">
              <a16:creationId xmlns:a16="http://schemas.microsoft.com/office/drawing/2014/main" id="{A575D936-76DA-C612-0E2F-E2D872B8955D}"/>
            </a:ext>
          </a:extLst>
        </xdr:cNvPr>
        <xdr:cNvSpPr txBox="1"/>
      </xdr:nvSpPr>
      <xdr:spPr>
        <a:xfrm>
          <a:off x="13426112" y="28276828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oneCellAnchor>
  <xdr:oneCellAnchor>
    <xdr:from>
      <xdr:col>52</xdr:col>
      <xdr:colOff>107675</xdr:colOff>
      <xdr:row>125</xdr:row>
      <xdr:rowOff>41414</xdr:rowOff>
    </xdr:from>
    <xdr:ext cx="256160" cy="264560"/>
    <xdr:sp macro="" textlink="">
      <xdr:nvSpPr>
        <xdr:cNvPr id="54" name="テキスト ボックス 53">
          <a:extLst>
            <a:ext uri="{FF2B5EF4-FFF2-40B4-BE49-F238E27FC236}">
              <a16:creationId xmlns:a16="http://schemas.microsoft.com/office/drawing/2014/main" id="{3FF4F9BC-641F-1839-6580-DF4EF7DE6699}"/>
            </a:ext>
          </a:extLst>
        </xdr:cNvPr>
        <xdr:cNvSpPr txBox="1"/>
      </xdr:nvSpPr>
      <xdr:spPr>
        <a:xfrm>
          <a:off x="12167153" y="28384501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0</a:t>
          </a:r>
          <a:endParaRPr kumimoji="1" lang="ja-JP" altLang="en-US" sz="1100"/>
        </a:p>
      </xdr:txBody>
    </xdr:sp>
    <xdr:clientData/>
  </xdr:oneCellAnchor>
  <xdr:oneCellAnchor>
    <xdr:from>
      <xdr:col>46</xdr:col>
      <xdr:colOff>198783</xdr:colOff>
      <xdr:row>120</xdr:row>
      <xdr:rowOff>182218</xdr:rowOff>
    </xdr:from>
    <xdr:ext cx="299377" cy="264560"/>
    <xdr:sp macro="" textlink="">
      <xdr:nvSpPr>
        <xdr:cNvPr id="55" name="テキスト ボックス 54">
          <a:extLst>
            <a:ext uri="{FF2B5EF4-FFF2-40B4-BE49-F238E27FC236}">
              <a16:creationId xmlns:a16="http://schemas.microsoft.com/office/drawing/2014/main" id="{19D34325-3AF5-7655-EB5C-90A36FF95839}"/>
            </a:ext>
          </a:extLst>
        </xdr:cNvPr>
        <xdr:cNvSpPr txBox="1"/>
      </xdr:nvSpPr>
      <xdr:spPr>
        <a:xfrm>
          <a:off x="10866783" y="28293392"/>
          <a:ext cx="29937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-1</a:t>
          </a:r>
          <a:endParaRPr kumimoji="1" lang="ja-JP" altLang="en-US" sz="1100"/>
        </a:p>
      </xdr:txBody>
    </xdr:sp>
    <xdr:clientData/>
  </xdr:oneCellAnchor>
  <xdr:twoCellAnchor>
    <xdr:from>
      <xdr:col>48</xdr:col>
      <xdr:colOff>8283</xdr:colOff>
      <xdr:row>121</xdr:row>
      <xdr:rowOff>74543</xdr:rowOff>
    </xdr:from>
    <xdr:to>
      <xdr:col>58</xdr:col>
      <xdr:colOff>8282</xdr:colOff>
      <xdr:row>121</xdr:row>
      <xdr:rowOff>74543</xdr:rowOff>
    </xdr:to>
    <xdr:cxnSp macro="">
      <xdr:nvCxnSpPr>
        <xdr:cNvPr id="57" name="直線矢印コネクタ 56">
          <a:extLst>
            <a:ext uri="{FF2B5EF4-FFF2-40B4-BE49-F238E27FC236}">
              <a16:creationId xmlns:a16="http://schemas.microsoft.com/office/drawing/2014/main" id="{BD309121-0BDE-A22E-CFB6-611F279AABAB}"/>
            </a:ext>
          </a:extLst>
        </xdr:cNvPr>
        <xdr:cNvCxnSpPr/>
      </xdr:nvCxnSpPr>
      <xdr:spPr>
        <a:xfrm>
          <a:off x="11140109" y="28417630"/>
          <a:ext cx="2319130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60</xdr:col>
      <xdr:colOff>66261</xdr:colOff>
      <xdr:row>124</xdr:row>
      <xdr:rowOff>8283</xdr:rowOff>
    </xdr:from>
    <xdr:to>
      <xdr:col>64</xdr:col>
      <xdr:colOff>151707</xdr:colOff>
      <xdr:row>125</xdr:row>
      <xdr:rowOff>87866</xdr:rowOff>
    </xdr:to>
    <xdr:sp macro="" textlink="">
      <xdr:nvSpPr>
        <xdr:cNvPr id="60" name="テキスト ボックス 59">
          <a:extLst>
            <a:ext uri="{FF2B5EF4-FFF2-40B4-BE49-F238E27FC236}">
              <a16:creationId xmlns:a16="http://schemas.microsoft.com/office/drawing/2014/main" id="{8D333F6E-19CA-5C13-8E1D-B0E0DB6B45C3}"/>
            </a:ext>
          </a:extLst>
        </xdr:cNvPr>
        <xdr:cNvSpPr txBox="1"/>
      </xdr:nvSpPr>
      <xdr:spPr>
        <a:xfrm>
          <a:off x="13981044" y="28583283"/>
          <a:ext cx="1013098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kumimoji="1" lang="en-US" altLang="ja-JP" sz="1400" b="1"/>
            <a:t>Joystick [1]</a:t>
          </a:r>
          <a:endParaRPr kumimoji="1" lang="ja-JP" altLang="en-US" sz="1400" b="1"/>
        </a:p>
      </xdr:txBody>
    </xdr:sp>
    <xdr:clientData/>
  </xdr:twoCellAnchor>
  <xdr:twoCellAnchor>
    <xdr:from>
      <xdr:col>59</xdr:col>
      <xdr:colOff>185530</xdr:colOff>
      <xdr:row>125</xdr:row>
      <xdr:rowOff>218661</xdr:rowOff>
    </xdr:from>
    <xdr:to>
      <xdr:col>59</xdr:col>
      <xdr:colOff>185530</xdr:colOff>
      <xdr:row>135</xdr:row>
      <xdr:rowOff>218661</xdr:rowOff>
    </xdr:to>
    <xdr:cxnSp macro="">
      <xdr:nvCxnSpPr>
        <xdr:cNvPr id="62" name="直線矢印コネクタ 61">
          <a:extLst>
            <a:ext uri="{FF2B5EF4-FFF2-40B4-BE49-F238E27FC236}">
              <a16:creationId xmlns:a16="http://schemas.microsoft.com/office/drawing/2014/main" id="{FD801BC0-20A9-4A4D-93F4-2B5D0606F2C2}"/>
            </a:ext>
          </a:extLst>
        </xdr:cNvPr>
        <xdr:cNvCxnSpPr/>
      </xdr:nvCxnSpPr>
      <xdr:spPr>
        <a:xfrm rot="5400000">
          <a:off x="12708835" y="29721313"/>
          <a:ext cx="2319130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59</xdr:col>
      <xdr:colOff>41416</xdr:colOff>
      <xdr:row>124</xdr:row>
      <xdr:rowOff>165654</xdr:rowOff>
    </xdr:from>
    <xdr:ext cx="299377" cy="264560"/>
    <xdr:sp macro="" textlink="">
      <xdr:nvSpPr>
        <xdr:cNvPr id="63" name="テキスト ボックス 62">
          <a:extLst>
            <a:ext uri="{FF2B5EF4-FFF2-40B4-BE49-F238E27FC236}">
              <a16:creationId xmlns:a16="http://schemas.microsoft.com/office/drawing/2014/main" id="{EB1E2A0E-C957-9854-7BE0-3C1AB3886852}"/>
            </a:ext>
          </a:extLst>
        </xdr:cNvPr>
        <xdr:cNvSpPr txBox="1"/>
      </xdr:nvSpPr>
      <xdr:spPr>
        <a:xfrm>
          <a:off x="13724286" y="28276828"/>
          <a:ext cx="29937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-1</a:t>
          </a:r>
          <a:endParaRPr kumimoji="1" lang="ja-JP" altLang="en-US" sz="1100"/>
        </a:p>
      </xdr:txBody>
    </xdr:sp>
    <xdr:clientData/>
  </xdr:oneCellAnchor>
  <xdr:oneCellAnchor>
    <xdr:from>
      <xdr:col>59</xdr:col>
      <xdr:colOff>41416</xdr:colOff>
      <xdr:row>136</xdr:row>
      <xdr:rowOff>16567</xdr:rowOff>
    </xdr:from>
    <xdr:ext cx="256160" cy="264560"/>
    <xdr:sp macro="" textlink="">
      <xdr:nvSpPr>
        <xdr:cNvPr id="65" name="テキスト ボックス 64">
          <a:extLst>
            <a:ext uri="{FF2B5EF4-FFF2-40B4-BE49-F238E27FC236}">
              <a16:creationId xmlns:a16="http://schemas.microsoft.com/office/drawing/2014/main" id="{07E6C8B7-3F48-C142-9EFA-3BAB6D5F85A5}"/>
            </a:ext>
          </a:extLst>
        </xdr:cNvPr>
        <xdr:cNvSpPr txBox="1"/>
      </xdr:nvSpPr>
      <xdr:spPr>
        <a:xfrm>
          <a:off x="13724286" y="30910697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oneCellAnchor>
  <xdr:oneCellAnchor>
    <xdr:from>
      <xdr:col>58</xdr:col>
      <xdr:colOff>190500</xdr:colOff>
      <xdr:row>130</xdr:row>
      <xdr:rowOff>66262</xdr:rowOff>
    </xdr:from>
    <xdr:ext cx="256160" cy="264560"/>
    <xdr:sp macro="" textlink="">
      <xdr:nvSpPr>
        <xdr:cNvPr id="66" name="テキスト ボックス 65">
          <a:extLst>
            <a:ext uri="{FF2B5EF4-FFF2-40B4-BE49-F238E27FC236}">
              <a16:creationId xmlns:a16="http://schemas.microsoft.com/office/drawing/2014/main" id="{E83F349E-BD76-B1C3-023A-9BF45CF3BF92}"/>
            </a:ext>
          </a:extLst>
        </xdr:cNvPr>
        <xdr:cNvSpPr txBox="1"/>
      </xdr:nvSpPr>
      <xdr:spPr>
        <a:xfrm>
          <a:off x="13641457" y="29568914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0</a:t>
          </a:r>
          <a:endParaRPr kumimoji="1" lang="ja-JP" altLang="en-US" sz="1100"/>
        </a:p>
      </xdr:txBody>
    </xdr:sp>
    <xdr:clientData/>
  </xdr:oneCellAnchor>
  <xdr:twoCellAnchor>
    <xdr:from>
      <xdr:col>48</xdr:col>
      <xdr:colOff>0</xdr:colOff>
      <xdr:row>122</xdr:row>
      <xdr:rowOff>8283</xdr:rowOff>
    </xdr:from>
    <xdr:to>
      <xdr:col>58</xdr:col>
      <xdr:colOff>0</xdr:colOff>
      <xdr:row>132</xdr:row>
      <xdr:rowOff>0</xdr:rowOff>
    </xdr:to>
    <xdr:grpSp>
      <xdr:nvGrpSpPr>
        <xdr:cNvPr id="134" name="グループ化 133">
          <a:extLst>
            <a:ext uri="{FF2B5EF4-FFF2-40B4-BE49-F238E27FC236}">
              <a16:creationId xmlns:a16="http://schemas.microsoft.com/office/drawing/2014/main" id="{09F7538B-3785-474E-9231-1BA38D6702BA}"/>
            </a:ext>
          </a:extLst>
        </xdr:cNvPr>
        <xdr:cNvGrpSpPr/>
      </xdr:nvGrpSpPr>
      <xdr:grpSpPr>
        <a:xfrm>
          <a:off x="10972800" y="28192758"/>
          <a:ext cx="2286000" cy="2277717"/>
          <a:chOff x="11131826" y="28583283"/>
          <a:chExt cx="2319131" cy="2310847"/>
        </a:xfrm>
      </xdr:grpSpPr>
      <xdr:cxnSp macro="">
        <xdr:nvCxnSpPr>
          <xdr:cNvPr id="127" name="直線矢印コネクタ 126">
            <a:extLst>
              <a:ext uri="{FF2B5EF4-FFF2-40B4-BE49-F238E27FC236}">
                <a16:creationId xmlns:a16="http://schemas.microsoft.com/office/drawing/2014/main" id="{1F401B05-E68B-3664-0CCC-E449726EFA21}"/>
              </a:ext>
            </a:extLst>
          </xdr:cNvPr>
          <xdr:cNvCxnSpPr/>
        </xdr:nvCxnSpPr>
        <xdr:spPr>
          <a:xfrm flipH="1" flipV="1">
            <a:off x="11131826" y="29146500"/>
            <a:ext cx="2319131" cy="1159565"/>
          </a:xfrm>
          <a:prstGeom prst="straightConnector1">
            <a:avLst/>
          </a:prstGeom>
          <a:ln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8" name="直線矢印コネクタ 127">
            <a:extLst>
              <a:ext uri="{FF2B5EF4-FFF2-40B4-BE49-F238E27FC236}">
                <a16:creationId xmlns:a16="http://schemas.microsoft.com/office/drawing/2014/main" id="{42923878-A170-4151-9327-DF483EA564F2}"/>
              </a:ext>
            </a:extLst>
          </xdr:cNvPr>
          <xdr:cNvCxnSpPr/>
        </xdr:nvCxnSpPr>
        <xdr:spPr>
          <a:xfrm flipH="1" flipV="1">
            <a:off x="11719891" y="28583283"/>
            <a:ext cx="1159566" cy="2310847"/>
          </a:xfrm>
          <a:prstGeom prst="straightConnector1">
            <a:avLst/>
          </a:prstGeom>
          <a:ln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48</xdr:col>
      <xdr:colOff>7452</xdr:colOff>
      <xdr:row>122</xdr:row>
      <xdr:rowOff>7452</xdr:rowOff>
    </xdr:from>
    <xdr:to>
      <xdr:col>57</xdr:col>
      <xdr:colOff>231082</xdr:colOff>
      <xdr:row>132</xdr:row>
      <xdr:rowOff>7453</xdr:rowOff>
    </xdr:to>
    <xdr:grpSp>
      <xdr:nvGrpSpPr>
        <xdr:cNvPr id="137" name="グループ化 136">
          <a:extLst>
            <a:ext uri="{FF2B5EF4-FFF2-40B4-BE49-F238E27FC236}">
              <a16:creationId xmlns:a16="http://schemas.microsoft.com/office/drawing/2014/main" id="{1AD8AA76-C9CB-4BC4-90F3-1D77F5A7F1CC}"/>
            </a:ext>
          </a:extLst>
        </xdr:cNvPr>
        <xdr:cNvGrpSpPr/>
      </xdr:nvGrpSpPr>
      <xdr:grpSpPr>
        <a:xfrm rot="16200000">
          <a:off x="10977766" y="28194413"/>
          <a:ext cx="2286001" cy="2281030"/>
          <a:chOff x="11131826" y="28583283"/>
          <a:chExt cx="2319131" cy="2310847"/>
        </a:xfrm>
      </xdr:grpSpPr>
      <xdr:cxnSp macro="">
        <xdr:nvCxnSpPr>
          <xdr:cNvPr id="144" name="直線矢印コネクタ 143">
            <a:extLst>
              <a:ext uri="{FF2B5EF4-FFF2-40B4-BE49-F238E27FC236}">
                <a16:creationId xmlns:a16="http://schemas.microsoft.com/office/drawing/2014/main" id="{D3913A78-E060-CCA3-6A0D-61CD0754C51D}"/>
              </a:ext>
            </a:extLst>
          </xdr:cNvPr>
          <xdr:cNvCxnSpPr/>
        </xdr:nvCxnSpPr>
        <xdr:spPr>
          <a:xfrm flipH="1" flipV="1">
            <a:off x="11131826" y="29146500"/>
            <a:ext cx="2319131" cy="1159565"/>
          </a:xfrm>
          <a:prstGeom prst="straightConnector1">
            <a:avLst/>
          </a:prstGeom>
          <a:ln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45" name="直線矢印コネクタ 144">
            <a:extLst>
              <a:ext uri="{FF2B5EF4-FFF2-40B4-BE49-F238E27FC236}">
                <a16:creationId xmlns:a16="http://schemas.microsoft.com/office/drawing/2014/main" id="{34B2FB38-2672-E913-A5E5-533AB1CBA09E}"/>
              </a:ext>
            </a:extLst>
          </xdr:cNvPr>
          <xdr:cNvCxnSpPr/>
        </xdr:nvCxnSpPr>
        <xdr:spPr>
          <a:xfrm flipH="1" flipV="1">
            <a:off x="11719891" y="28583283"/>
            <a:ext cx="1159566" cy="2310847"/>
          </a:xfrm>
          <a:prstGeom prst="straightConnector1">
            <a:avLst/>
          </a:prstGeom>
          <a:ln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52</xdr:col>
      <xdr:colOff>8283</xdr:colOff>
      <xdr:row>134</xdr:row>
      <xdr:rowOff>82825</xdr:rowOff>
    </xdr:from>
    <xdr:to>
      <xdr:col>54</xdr:col>
      <xdr:colOff>49696</xdr:colOff>
      <xdr:row>135</xdr:row>
      <xdr:rowOff>182217</xdr:rowOff>
    </xdr:to>
    <xdr:sp macro="" textlink="">
      <xdr:nvSpPr>
        <xdr:cNvPr id="146" name="テキスト ボックス 145">
          <a:extLst>
            <a:ext uri="{FF2B5EF4-FFF2-40B4-BE49-F238E27FC236}">
              <a16:creationId xmlns:a16="http://schemas.microsoft.com/office/drawing/2014/main" id="{50FF9D24-5544-5243-6F4B-ACC9922A7B24}"/>
            </a:ext>
          </a:extLst>
        </xdr:cNvPr>
        <xdr:cNvSpPr txBox="1"/>
      </xdr:nvSpPr>
      <xdr:spPr>
        <a:xfrm>
          <a:off x="12067761" y="30513129"/>
          <a:ext cx="505239" cy="33130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↓</a:t>
          </a:r>
        </a:p>
      </xdr:txBody>
    </xdr:sp>
    <xdr:clientData/>
  </xdr:twoCellAnchor>
  <xdr:twoCellAnchor>
    <xdr:from>
      <xdr:col>48</xdr:col>
      <xdr:colOff>74544</xdr:colOff>
      <xdr:row>130</xdr:row>
      <xdr:rowOff>82825</xdr:rowOff>
    </xdr:from>
    <xdr:to>
      <xdr:col>50</xdr:col>
      <xdr:colOff>115957</xdr:colOff>
      <xdr:row>131</xdr:row>
      <xdr:rowOff>182217</xdr:rowOff>
    </xdr:to>
    <xdr:sp macro="" textlink="">
      <xdr:nvSpPr>
        <xdr:cNvPr id="147" name="テキスト ボックス 146">
          <a:extLst>
            <a:ext uri="{FF2B5EF4-FFF2-40B4-BE49-F238E27FC236}">
              <a16:creationId xmlns:a16="http://schemas.microsoft.com/office/drawing/2014/main" id="{A07475B4-77A9-02A2-4B16-B49D9A6A53DE}"/>
            </a:ext>
          </a:extLst>
        </xdr:cNvPr>
        <xdr:cNvSpPr txBox="1"/>
      </xdr:nvSpPr>
      <xdr:spPr>
        <a:xfrm>
          <a:off x="11206370" y="30513129"/>
          <a:ext cx="505239" cy="33130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↙</a:t>
          </a:r>
        </a:p>
      </xdr:txBody>
    </xdr:sp>
    <xdr:clientData/>
  </xdr:twoCellAnchor>
  <xdr:twoCellAnchor>
    <xdr:from>
      <xdr:col>55</xdr:col>
      <xdr:colOff>140806</xdr:colOff>
      <xdr:row>134</xdr:row>
      <xdr:rowOff>82825</xdr:rowOff>
    </xdr:from>
    <xdr:to>
      <xdr:col>57</xdr:col>
      <xdr:colOff>182219</xdr:colOff>
      <xdr:row>135</xdr:row>
      <xdr:rowOff>182217</xdr:rowOff>
    </xdr:to>
    <xdr:sp macro="" textlink="">
      <xdr:nvSpPr>
        <xdr:cNvPr id="150" name="テキスト ボックス 149">
          <a:extLst>
            <a:ext uri="{FF2B5EF4-FFF2-40B4-BE49-F238E27FC236}">
              <a16:creationId xmlns:a16="http://schemas.microsoft.com/office/drawing/2014/main" id="{27FF0624-93BF-8776-AFA5-D225D0BD3FCE}"/>
            </a:ext>
          </a:extLst>
        </xdr:cNvPr>
        <xdr:cNvSpPr txBox="1"/>
      </xdr:nvSpPr>
      <xdr:spPr>
        <a:xfrm>
          <a:off x="12896023" y="30513129"/>
          <a:ext cx="505239" cy="33130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↘</a:t>
          </a:r>
        </a:p>
      </xdr:txBody>
    </xdr:sp>
    <xdr:clientData/>
  </xdr:twoCellAnchor>
  <xdr:twoCellAnchor>
    <xdr:from>
      <xdr:col>48</xdr:col>
      <xdr:colOff>49696</xdr:colOff>
      <xdr:row>126</xdr:row>
      <xdr:rowOff>74542</xdr:rowOff>
    </xdr:from>
    <xdr:to>
      <xdr:col>50</xdr:col>
      <xdr:colOff>91109</xdr:colOff>
      <xdr:row>127</xdr:row>
      <xdr:rowOff>173934</xdr:rowOff>
    </xdr:to>
    <xdr:sp macro="" textlink="">
      <xdr:nvSpPr>
        <xdr:cNvPr id="152" name="テキスト ボックス 151">
          <a:extLst>
            <a:ext uri="{FF2B5EF4-FFF2-40B4-BE49-F238E27FC236}">
              <a16:creationId xmlns:a16="http://schemas.microsoft.com/office/drawing/2014/main" id="{5EE9ACC2-5823-E434-97B9-0BD3F7801BE3}"/>
            </a:ext>
          </a:extLst>
        </xdr:cNvPr>
        <xdr:cNvSpPr txBox="1"/>
      </xdr:nvSpPr>
      <xdr:spPr>
        <a:xfrm>
          <a:off x="11181522" y="29577194"/>
          <a:ext cx="505239" cy="33130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←</a:t>
          </a:r>
        </a:p>
      </xdr:txBody>
    </xdr:sp>
    <xdr:clientData/>
  </xdr:twoCellAnchor>
  <xdr:twoCellAnchor>
    <xdr:from>
      <xdr:col>55</xdr:col>
      <xdr:colOff>140806</xdr:colOff>
      <xdr:row>130</xdr:row>
      <xdr:rowOff>74542</xdr:rowOff>
    </xdr:from>
    <xdr:to>
      <xdr:col>57</xdr:col>
      <xdr:colOff>182219</xdr:colOff>
      <xdr:row>131</xdr:row>
      <xdr:rowOff>173934</xdr:rowOff>
    </xdr:to>
    <xdr:sp macro="" textlink="">
      <xdr:nvSpPr>
        <xdr:cNvPr id="153" name="テキスト ボックス 152">
          <a:extLst>
            <a:ext uri="{FF2B5EF4-FFF2-40B4-BE49-F238E27FC236}">
              <a16:creationId xmlns:a16="http://schemas.microsoft.com/office/drawing/2014/main" id="{9921A275-8413-32F4-3720-C16902FEB684}"/>
            </a:ext>
          </a:extLst>
        </xdr:cNvPr>
        <xdr:cNvSpPr txBox="1"/>
      </xdr:nvSpPr>
      <xdr:spPr>
        <a:xfrm>
          <a:off x="12896023" y="29577194"/>
          <a:ext cx="505239" cy="33130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→</a:t>
          </a:r>
        </a:p>
      </xdr:txBody>
    </xdr:sp>
    <xdr:clientData/>
  </xdr:twoCellAnchor>
  <xdr:twoCellAnchor>
    <xdr:from>
      <xdr:col>52</xdr:col>
      <xdr:colOff>0</xdr:colOff>
      <xdr:row>126</xdr:row>
      <xdr:rowOff>91108</xdr:rowOff>
    </xdr:from>
    <xdr:to>
      <xdr:col>54</xdr:col>
      <xdr:colOff>41413</xdr:colOff>
      <xdr:row>127</xdr:row>
      <xdr:rowOff>190500</xdr:rowOff>
    </xdr:to>
    <xdr:sp macro="" textlink="">
      <xdr:nvSpPr>
        <xdr:cNvPr id="154" name="テキスト ボックス 153">
          <a:extLst>
            <a:ext uri="{FF2B5EF4-FFF2-40B4-BE49-F238E27FC236}">
              <a16:creationId xmlns:a16="http://schemas.microsoft.com/office/drawing/2014/main" id="{5A371D7F-9C3A-0598-B748-07FE6489B76E}"/>
            </a:ext>
          </a:extLst>
        </xdr:cNvPr>
        <xdr:cNvSpPr txBox="1"/>
      </xdr:nvSpPr>
      <xdr:spPr>
        <a:xfrm>
          <a:off x="12059478" y="28666108"/>
          <a:ext cx="505239" cy="33130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↑</a:t>
          </a:r>
        </a:p>
      </xdr:txBody>
    </xdr:sp>
    <xdr:clientData/>
  </xdr:twoCellAnchor>
  <xdr:twoCellAnchor>
    <xdr:from>
      <xdr:col>48</xdr:col>
      <xdr:colOff>66261</xdr:colOff>
      <xdr:row>122</xdr:row>
      <xdr:rowOff>91108</xdr:rowOff>
    </xdr:from>
    <xdr:to>
      <xdr:col>50</xdr:col>
      <xdr:colOff>107674</xdr:colOff>
      <xdr:row>123</xdr:row>
      <xdr:rowOff>190500</xdr:rowOff>
    </xdr:to>
    <xdr:sp macro="" textlink="">
      <xdr:nvSpPr>
        <xdr:cNvPr id="155" name="テキスト ボックス 154">
          <a:extLst>
            <a:ext uri="{FF2B5EF4-FFF2-40B4-BE49-F238E27FC236}">
              <a16:creationId xmlns:a16="http://schemas.microsoft.com/office/drawing/2014/main" id="{6A7DF5C6-7E81-F3F1-445F-53AFC0283E7D}"/>
            </a:ext>
          </a:extLst>
        </xdr:cNvPr>
        <xdr:cNvSpPr txBox="1"/>
      </xdr:nvSpPr>
      <xdr:spPr>
        <a:xfrm>
          <a:off x="11198087" y="28666108"/>
          <a:ext cx="505239" cy="33130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↖</a:t>
          </a:r>
        </a:p>
      </xdr:txBody>
    </xdr:sp>
    <xdr:clientData/>
  </xdr:twoCellAnchor>
  <xdr:twoCellAnchor>
    <xdr:from>
      <xdr:col>55</xdr:col>
      <xdr:colOff>132523</xdr:colOff>
      <xdr:row>126</xdr:row>
      <xdr:rowOff>91108</xdr:rowOff>
    </xdr:from>
    <xdr:to>
      <xdr:col>57</xdr:col>
      <xdr:colOff>173936</xdr:colOff>
      <xdr:row>127</xdr:row>
      <xdr:rowOff>190500</xdr:rowOff>
    </xdr:to>
    <xdr:sp macro="" textlink="">
      <xdr:nvSpPr>
        <xdr:cNvPr id="156" name="テキスト ボックス 155">
          <a:extLst>
            <a:ext uri="{FF2B5EF4-FFF2-40B4-BE49-F238E27FC236}">
              <a16:creationId xmlns:a16="http://schemas.microsoft.com/office/drawing/2014/main" id="{17C2C981-3C17-A848-D73C-932762EA6BCE}"/>
            </a:ext>
          </a:extLst>
        </xdr:cNvPr>
        <xdr:cNvSpPr txBox="1"/>
      </xdr:nvSpPr>
      <xdr:spPr>
        <a:xfrm>
          <a:off x="12887740" y="28666108"/>
          <a:ext cx="505239" cy="33130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↗</a:t>
          </a:r>
        </a:p>
      </xdr:txBody>
    </xdr:sp>
    <xdr:clientData/>
  </xdr:twoCellAnchor>
  <xdr:oneCellAnchor>
    <xdr:from>
      <xdr:col>72</xdr:col>
      <xdr:colOff>132521</xdr:colOff>
      <xdr:row>13</xdr:row>
      <xdr:rowOff>91109</xdr:rowOff>
    </xdr:from>
    <xdr:ext cx="1877437" cy="328423"/>
    <xdr:sp macro="" textlink="">
      <xdr:nvSpPr>
        <xdr:cNvPr id="47" name="テキスト ボックス 46">
          <a:extLst>
            <a:ext uri="{FF2B5EF4-FFF2-40B4-BE49-F238E27FC236}">
              <a16:creationId xmlns:a16="http://schemas.microsoft.com/office/drawing/2014/main" id="{7BCD2DAF-0D2E-2214-C45E-B4C352F21DB9}"/>
            </a:ext>
          </a:extLst>
        </xdr:cNvPr>
        <xdr:cNvSpPr txBox="1"/>
      </xdr:nvSpPr>
      <xdr:spPr>
        <a:xfrm>
          <a:off x="16830260" y="3230218"/>
          <a:ext cx="1877437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接続可能なカメラのリスト</a:t>
          </a:r>
        </a:p>
      </xdr:txBody>
    </xdr:sp>
    <xdr:clientData/>
  </xdr:oneCellAnchor>
  <xdr:twoCellAnchor>
    <xdr:from>
      <xdr:col>69</xdr:col>
      <xdr:colOff>215348</xdr:colOff>
      <xdr:row>10</xdr:row>
      <xdr:rowOff>57978</xdr:rowOff>
    </xdr:from>
    <xdr:to>
      <xdr:col>73</xdr:col>
      <xdr:colOff>115957</xdr:colOff>
      <xdr:row>13</xdr:row>
      <xdr:rowOff>107674</xdr:rowOff>
    </xdr:to>
    <xdr:cxnSp macro="">
      <xdr:nvCxnSpPr>
        <xdr:cNvPr id="67" name="直線矢印コネクタ 66">
          <a:extLst>
            <a:ext uri="{FF2B5EF4-FFF2-40B4-BE49-F238E27FC236}">
              <a16:creationId xmlns:a16="http://schemas.microsoft.com/office/drawing/2014/main" id="{5697AB67-EA1A-CDE4-8AFD-F71374E6B480}"/>
            </a:ext>
          </a:extLst>
        </xdr:cNvPr>
        <xdr:cNvCxnSpPr/>
      </xdr:nvCxnSpPr>
      <xdr:spPr>
        <a:xfrm flipH="1" flipV="1">
          <a:off x="16217348" y="2501348"/>
          <a:ext cx="828261" cy="74543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53</xdr:col>
      <xdr:colOff>124239</xdr:colOff>
      <xdr:row>20</xdr:row>
      <xdr:rowOff>57978</xdr:rowOff>
    </xdr:from>
    <xdr:ext cx="2034806" cy="1379608"/>
    <xdr:sp macro="" textlink="">
      <xdr:nvSpPr>
        <xdr:cNvPr id="72" name="テキスト ボックス 71">
          <a:extLst>
            <a:ext uri="{FF2B5EF4-FFF2-40B4-BE49-F238E27FC236}">
              <a16:creationId xmlns:a16="http://schemas.microsoft.com/office/drawing/2014/main" id="{CB30A5A8-26C2-57DD-F705-1266BC2382B3}"/>
            </a:ext>
          </a:extLst>
        </xdr:cNvPr>
        <xdr:cNvSpPr txBox="1"/>
      </xdr:nvSpPr>
      <xdr:spPr>
        <a:xfrm>
          <a:off x="12415630" y="4820478"/>
          <a:ext cx="2034806" cy="137960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000"/>
            <a:t>・起動を押すと、</a:t>
          </a:r>
          <a:r>
            <a:rPr kumimoji="1" lang="en-US" altLang="ja-JP" sz="1000"/>
            <a:t>momo</a:t>
          </a:r>
          <a:r>
            <a:rPr kumimoji="1" lang="ja-JP" altLang="en-US" sz="1000"/>
            <a:t>のサービスが起動する。</a:t>
          </a:r>
          <a:endParaRPr kumimoji="1" lang="en-US" altLang="ja-JP" sz="1000"/>
        </a:p>
        <a:p>
          <a:r>
            <a:rPr kumimoji="1" lang="ja-JP" altLang="en-US" sz="1000"/>
            <a:t>・起動したら</a:t>
          </a:r>
          <a:r>
            <a:rPr kumimoji="1" lang="en-US" altLang="ja-JP" sz="1000"/>
            <a:t>"</a:t>
          </a:r>
          <a:r>
            <a:rPr kumimoji="1" lang="ja-JP" altLang="en-US" sz="1000"/>
            <a:t>終了</a:t>
          </a:r>
          <a:r>
            <a:rPr kumimoji="1" lang="en-US" altLang="ja-JP" sz="1000"/>
            <a:t>"</a:t>
          </a:r>
          <a:r>
            <a:rPr kumimoji="1" lang="ja-JP" altLang="en-US" sz="1000"/>
            <a:t>のボタンに変わる。</a:t>
          </a:r>
          <a:endParaRPr kumimoji="1" lang="en-US" altLang="ja-JP" sz="1000"/>
        </a:p>
        <a:p>
          <a:r>
            <a:rPr kumimoji="1" lang="ja-JP" altLang="en-US" sz="1000"/>
            <a:t>・終了を押すと、</a:t>
          </a:r>
          <a:r>
            <a:rPr kumimoji="1" lang="en-US" altLang="ja-JP" sz="1000"/>
            <a:t>momo</a:t>
          </a:r>
          <a:r>
            <a:rPr kumimoji="1" lang="ja-JP" altLang="en-US" sz="1000"/>
            <a:t>のサービスが終了する。</a:t>
          </a:r>
        </a:p>
      </xdr:txBody>
    </xdr:sp>
    <xdr:clientData/>
  </xdr:oneCellAnchor>
  <xdr:twoCellAnchor>
    <xdr:from>
      <xdr:col>59</xdr:col>
      <xdr:colOff>207065</xdr:colOff>
      <xdr:row>15</xdr:row>
      <xdr:rowOff>215348</xdr:rowOff>
    </xdr:from>
    <xdr:to>
      <xdr:col>59</xdr:col>
      <xdr:colOff>215347</xdr:colOff>
      <xdr:row>20</xdr:row>
      <xdr:rowOff>74543</xdr:rowOff>
    </xdr:to>
    <xdr:cxnSp macro="">
      <xdr:nvCxnSpPr>
        <xdr:cNvPr id="82" name="直線矢印コネクタ 81">
          <a:extLst>
            <a:ext uri="{FF2B5EF4-FFF2-40B4-BE49-F238E27FC236}">
              <a16:creationId xmlns:a16="http://schemas.microsoft.com/office/drawing/2014/main" id="{8B44CCAC-AFC2-4EFC-CE3F-FC5126D97BC8}"/>
            </a:ext>
          </a:extLst>
        </xdr:cNvPr>
        <xdr:cNvCxnSpPr/>
      </xdr:nvCxnSpPr>
      <xdr:spPr>
        <a:xfrm flipH="1" flipV="1">
          <a:off x="13889935" y="3818283"/>
          <a:ext cx="8282" cy="10187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56</xdr:col>
      <xdr:colOff>49696</xdr:colOff>
      <xdr:row>17</xdr:row>
      <xdr:rowOff>173935</xdr:rowOff>
    </xdr:from>
    <xdr:ext cx="1413610" cy="306879"/>
    <xdr:sp macro="" textlink="">
      <xdr:nvSpPr>
        <xdr:cNvPr id="129" name="テキスト ボックス 128">
          <a:extLst>
            <a:ext uri="{FF2B5EF4-FFF2-40B4-BE49-F238E27FC236}">
              <a16:creationId xmlns:a16="http://schemas.microsoft.com/office/drawing/2014/main" id="{8502B84D-D541-0C76-0CFC-2E8FD01B2E8F}"/>
            </a:ext>
          </a:extLst>
        </xdr:cNvPr>
        <xdr:cNvSpPr txBox="1"/>
      </xdr:nvSpPr>
      <xdr:spPr>
        <a:xfrm>
          <a:off x="13036826" y="4240696"/>
          <a:ext cx="1413610" cy="30687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000"/>
            <a:t>ポート番号</a:t>
          </a:r>
        </a:p>
      </xdr:txBody>
    </xdr:sp>
    <xdr:clientData/>
  </xdr:oneCellAnchor>
  <xdr:twoCellAnchor>
    <xdr:from>
      <xdr:col>57</xdr:col>
      <xdr:colOff>223631</xdr:colOff>
      <xdr:row>16</xdr:row>
      <xdr:rowOff>24848</xdr:rowOff>
    </xdr:from>
    <xdr:to>
      <xdr:col>58</xdr:col>
      <xdr:colOff>8282</xdr:colOff>
      <xdr:row>17</xdr:row>
      <xdr:rowOff>223630</xdr:rowOff>
    </xdr:to>
    <xdr:cxnSp macro="">
      <xdr:nvCxnSpPr>
        <xdr:cNvPr id="130" name="直線矢印コネクタ 129">
          <a:extLst>
            <a:ext uri="{FF2B5EF4-FFF2-40B4-BE49-F238E27FC236}">
              <a16:creationId xmlns:a16="http://schemas.microsoft.com/office/drawing/2014/main" id="{C4FBC6B0-2CD9-9AD5-D9D6-3054C85F52C0}"/>
            </a:ext>
          </a:extLst>
        </xdr:cNvPr>
        <xdr:cNvCxnSpPr/>
      </xdr:nvCxnSpPr>
      <xdr:spPr>
        <a:xfrm flipH="1" flipV="1">
          <a:off x="13442674" y="3859696"/>
          <a:ext cx="16565" cy="43069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49</xdr:col>
      <xdr:colOff>74544</xdr:colOff>
      <xdr:row>18</xdr:row>
      <xdr:rowOff>91109</xdr:rowOff>
    </xdr:from>
    <xdr:ext cx="1457739" cy="679174"/>
    <xdr:sp macro="" textlink="">
      <xdr:nvSpPr>
        <xdr:cNvPr id="157" name="テキスト ボックス 156">
          <a:extLst>
            <a:ext uri="{FF2B5EF4-FFF2-40B4-BE49-F238E27FC236}">
              <a16:creationId xmlns:a16="http://schemas.microsoft.com/office/drawing/2014/main" id="{1759AFB0-E6C2-1A27-7F90-7542ED067DEF}"/>
            </a:ext>
          </a:extLst>
        </xdr:cNvPr>
        <xdr:cNvSpPr txBox="1"/>
      </xdr:nvSpPr>
      <xdr:spPr>
        <a:xfrm>
          <a:off x="11438283" y="4389783"/>
          <a:ext cx="1457739" cy="6791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ja-JP" altLang="en-US" sz="1000"/>
            <a:t>デバイスの詳細が</a:t>
          </a:r>
          <a:r>
            <a:rPr kumimoji="1" lang="en-US" altLang="ja-JP" sz="1000"/>
            <a:t>alert</a:t>
          </a:r>
          <a:r>
            <a:rPr kumimoji="1" lang="ja-JP" altLang="en-US" sz="1000"/>
            <a:t>表示される</a:t>
          </a:r>
        </a:p>
      </xdr:txBody>
    </xdr:sp>
    <xdr:clientData/>
  </xdr:oneCellAnchor>
  <xdr:twoCellAnchor>
    <xdr:from>
      <xdr:col>52</xdr:col>
      <xdr:colOff>107675</xdr:colOff>
      <xdr:row>15</xdr:row>
      <xdr:rowOff>149087</xdr:rowOff>
    </xdr:from>
    <xdr:to>
      <xdr:col>55</xdr:col>
      <xdr:colOff>74544</xdr:colOff>
      <xdr:row>18</xdr:row>
      <xdr:rowOff>91109</xdr:rowOff>
    </xdr:to>
    <xdr:cxnSp macro="">
      <xdr:nvCxnSpPr>
        <xdr:cNvPr id="158" name="直線矢印コネクタ 157">
          <a:extLst>
            <a:ext uri="{FF2B5EF4-FFF2-40B4-BE49-F238E27FC236}">
              <a16:creationId xmlns:a16="http://schemas.microsoft.com/office/drawing/2014/main" id="{0E8E03A1-DAD8-097F-D002-CFC5C3BF5010}"/>
            </a:ext>
          </a:extLst>
        </xdr:cNvPr>
        <xdr:cNvCxnSpPr>
          <a:stCxn id="157" idx="0"/>
        </xdr:cNvCxnSpPr>
      </xdr:nvCxnSpPr>
      <xdr:spPr>
        <a:xfrm flipV="1">
          <a:off x="12167153" y="3752022"/>
          <a:ext cx="662608" cy="63776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55</xdr:col>
      <xdr:colOff>198783</xdr:colOff>
      <xdr:row>8</xdr:row>
      <xdr:rowOff>223630</xdr:rowOff>
    </xdr:from>
    <xdr:ext cx="1573695" cy="314740"/>
    <xdr:sp macro="" textlink="">
      <xdr:nvSpPr>
        <xdr:cNvPr id="165" name="テキスト ボックス 164">
          <a:extLst>
            <a:ext uri="{FF2B5EF4-FFF2-40B4-BE49-F238E27FC236}">
              <a16:creationId xmlns:a16="http://schemas.microsoft.com/office/drawing/2014/main" id="{78B64944-20DB-116A-8C5F-14F63D0A9BAF}"/>
            </a:ext>
          </a:extLst>
        </xdr:cNvPr>
        <xdr:cNvSpPr txBox="1"/>
      </xdr:nvSpPr>
      <xdr:spPr>
        <a:xfrm>
          <a:off x="12954000" y="2203173"/>
          <a:ext cx="1573695" cy="3147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ja-JP" altLang="en-US" sz="1000"/>
            <a:t>デバイス名が表示される</a:t>
          </a:r>
        </a:p>
      </xdr:txBody>
    </xdr:sp>
    <xdr:clientData/>
  </xdr:oneCellAnchor>
  <xdr:twoCellAnchor>
    <xdr:from>
      <xdr:col>54</xdr:col>
      <xdr:colOff>91109</xdr:colOff>
      <xdr:row>9</xdr:row>
      <xdr:rowOff>149086</xdr:rowOff>
    </xdr:from>
    <xdr:to>
      <xdr:col>55</xdr:col>
      <xdr:colOff>198783</xdr:colOff>
      <xdr:row>11</xdr:row>
      <xdr:rowOff>49695</xdr:rowOff>
    </xdr:to>
    <xdr:cxnSp macro="">
      <xdr:nvCxnSpPr>
        <xdr:cNvPr id="174" name="直線矢印コネクタ 173">
          <a:extLst>
            <a:ext uri="{FF2B5EF4-FFF2-40B4-BE49-F238E27FC236}">
              <a16:creationId xmlns:a16="http://schemas.microsoft.com/office/drawing/2014/main" id="{CD13FA96-A6BC-E9B2-63D7-E5EA18985652}"/>
            </a:ext>
          </a:extLst>
        </xdr:cNvPr>
        <xdr:cNvCxnSpPr>
          <a:stCxn id="165" idx="1"/>
        </xdr:cNvCxnSpPr>
      </xdr:nvCxnSpPr>
      <xdr:spPr>
        <a:xfrm flipH="1">
          <a:off x="12614413" y="2360543"/>
          <a:ext cx="339587" cy="36443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53</xdr:col>
      <xdr:colOff>24848</xdr:colOff>
      <xdr:row>6</xdr:row>
      <xdr:rowOff>99390</xdr:rowOff>
    </xdr:from>
    <xdr:ext cx="1871870" cy="314740"/>
    <xdr:sp macro="" textlink="">
      <xdr:nvSpPr>
        <xdr:cNvPr id="189" name="テキスト ボックス 188">
          <a:extLst>
            <a:ext uri="{FF2B5EF4-FFF2-40B4-BE49-F238E27FC236}">
              <a16:creationId xmlns:a16="http://schemas.microsoft.com/office/drawing/2014/main" id="{53281CAC-F95C-8760-172A-731C7A4E5B0F}"/>
            </a:ext>
          </a:extLst>
        </xdr:cNvPr>
        <xdr:cNvSpPr txBox="1"/>
      </xdr:nvSpPr>
      <xdr:spPr>
        <a:xfrm>
          <a:off x="12316239" y="1615107"/>
          <a:ext cx="1871870" cy="3147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ja-JP" altLang="en-US" sz="1000"/>
            <a:t>デバイスの一覧が表示される</a:t>
          </a:r>
        </a:p>
      </xdr:txBody>
    </xdr:sp>
    <xdr:clientData/>
  </xdr:oneCellAnchor>
  <xdr:twoCellAnchor>
    <xdr:from>
      <xdr:col>52</xdr:col>
      <xdr:colOff>57979</xdr:colOff>
      <xdr:row>7</xdr:row>
      <xdr:rowOff>24847</xdr:rowOff>
    </xdr:from>
    <xdr:to>
      <xdr:col>53</xdr:col>
      <xdr:colOff>24848</xdr:colOff>
      <xdr:row>8</xdr:row>
      <xdr:rowOff>198783</xdr:rowOff>
    </xdr:to>
    <xdr:cxnSp macro="">
      <xdr:nvCxnSpPr>
        <xdr:cNvPr id="190" name="直線矢印コネクタ 189">
          <a:extLst>
            <a:ext uri="{FF2B5EF4-FFF2-40B4-BE49-F238E27FC236}">
              <a16:creationId xmlns:a16="http://schemas.microsoft.com/office/drawing/2014/main" id="{D567DFEB-F4AE-3678-989B-36583F75C548}"/>
            </a:ext>
          </a:extLst>
        </xdr:cNvPr>
        <xdr:cNvCxnSpPr>
          <a:stCxn id="189" idx="1"/>
        </xdr:cNvCxnSpPr>
      </xdr:nvCxnSpPr>
      <xdr:spPr>
        <a:xfrm flipH="1">
          <a:off x="12117457" y="1772477"/>
          <a:ext cx="198782" cy="40584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45</xdr:col>
      <xdr:colOff>19050</xdr:colOff>
      <xdr:row>6</xdr:row>
      <xdr:rowOff>114298</xdr:rowOff>
    </xdr:from>
    <xdr:to>
      <xdr:col>57</xdr:col>
      <xdr:colOff>95250</xdr:colOff>
      <xdr:row>25</xdr:row>
      <xdr:rowOff>228600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0624E032-BFD7-4E28-983F-24C07B01308D}"/>
            </a:ext>
          </a:extLst>
        </xdr:cNvPr>
        <xdr:cNvSpPr txBox="1"/>
      </xdr:nvSpPr>
      <xdr:spPr>
        <a:xfrm>
          <a:off x="11734800" y="1638298"/>
          <a:ext cx="3162300" cy="4638677"/>
        </a:xfrm>
        <a:prstGeom prst="rect">
          <a:avLst/>
        </a:prstGeom>
        <a:solidFill>
          <a:schemeClr val="lt1"/>
        </a:solidFill>
        <a:ln w="9525" cmpd="sng">
          <a:solidFill>
            <a:schemeClr val="accent6">
              <a:lumMod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/>
            <a:t>除雪機</a:t>
          </a:r>
        </a:p>
      </xdr:txBody>
    </xdr:sp>
    <xdr:clientData/>
  </xdr:twoCellAnchor>
  <xdr:twoCellAnchor>
    <xdr:from>
      <xdr:col>34</xdr:col>
      <xdr:colOff>28575</xdr:colOff>
      <xdr:row>10</xdr:row>
      <xdr:rowOff>152400</xdr:rowOff>
    </xdr:from>
    <xdr:to>
      <xdr:col>40</xdr:col>
      <xdr:colOff>104775</xdr:colOff>
      <xdr:row>15</xdr:row>
      <xdr:rowOff>219075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80167C9A-1D89-47B7-B76E-37FFB2C86E21}"/>
            </a:ext>
          </a:extLst>
        </xdr:cNvPr>
        <xdr:cNvSpPr txBox="1"/>
      </xdr:nvSpPr>
      <xdr:spPr>
        <a:xfrm>
          <a:off x="8915400" y="2628900"/>
          <a:ext cx="1619250" cy="1257300"/>
        </a:xfrm>
        <a:prstGeom prst="rect">
          <a:avLst/>
        </a:prstGeom>
        <a:solidFill>
          <a:schemeClr val="lt1"/>
        </a:solidFill>
        <a:ln w="9525" cmpd="sng">
          <a:solidFill>
            <a:schemeClr val="accent6">
              <a:lumMod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 b="1"/>
            <a:t>PLC</a:t>
          </a:r>
          <a:endParaRPr kumimoji="1" lang="ja-JP" altLang="en-US" sz="1100" b="1"/>
        </a:p>
      </xdr:txBody>
    </xdr:sp>
    <xdr:clientData/>
  </xdr:twoCellAnchor>
  <xdr:twoCellAnchor>
    <xdr:from>
      <xdr:col>13</xdr:col>
      <xdr:colOff>190499</xdr:colOff>
      <xdr:row>6</xdr:row>
      <xdr:rowOff>133350</xdr:rowOff>
    </xdr:from>
    <xdr:to>
      <xdr:col>31</xdr:col>
      <xdr:colOff>19049</xdr:colOff>
      <xdr:row>28</xdr:row>
      <xdr:rowOff>142875</xdr:rowOff>
    </xdr:to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3CF7751D-012C-40AD-8963-0277B22D093B}"/>
            </a:ext>
          </a:extLst>
        </xdr:cNvPr>
        <xdr:cNvSpPr txBox="1"/>
      </xdr:nvSpPr>
      <xdr:spPr>
        <a:xfrm>
          <a:off x="3533774" y="1657350"/>
          <a:ext cx="4600575" cy="5248275"/>
        </a:xfrm>
        <a:prstGeom prst="rect">
          <a:avLst/>
        </a:prstGeom>
        <a:solidFill>
          <a:schemeClr val="lt1"/>
        </a:solidFill>
        <a:ln w="9525" cmpd="sng">
          <a:solidFill>
            <a:schemeClr val="accent6">
              <a:lumMod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/>
            <a:t>ラズパイ</a:t>
          </a:r>
        </a:p>
      </xdr:txBody>
    </xdr:sp>
    <xdr:clientData/>
  </xdr:twoCellAnchor>
  <xdr:twoCellAnchor>
    <xdr:from>
      <xdr:col>8</xdr:col>
      <xdr:colOff>161925</xdr:colOff>
      <xdr:row>9</xdr:row>
      <xdr:rowOff>114300</xdr:rowOff>
    </xdr:from>
    <xdr:to>
      <xdr:col>15</xdr:col>
      <xdr:colOff>66675</xdr:colOff>
      <xdr:row>9</xdr:row>
      <xdr:rowOff>114300</xdr:rowOff>
    </xdr:to>
    <xdr:cxnSp macro="">
      <xdr:nvCxnSpPr>
        <xdr:cNvPr id="5" name="直線矢印コネクタ 4">
          <a:extLst>
            <a:ext uri="{FF2B5EF4-FFF2-40B4-BE49-F238E27FC236}">
              <a16:creationId xmlns:a16="http://schemas.microsoft.com/office/drawing/2014/main" id="{2005A9D1-0711-409D-A39D-8D623FE69F06}"/>
            </a:ext>
          </a:extLst>
        </xdr:cNvPr>
        <xdr:cNvCxnSpPr/>
      </xdr:nvCxnSpPr>
      <xdr:spPr>
        <a:xfrm flipH="1">
          <a:off x="2219325" y="2352675"/>
          <a:ext cx="170497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66675</xdr:colOff>
      <xdr:row>48</xdr:row>
      <xdr:rowOff>123825</xdr:rowOff>
    </xdr:from>
    <xdr:to>
      <xdr:col>22</xdr:col>
      <xdr:colOff>238125</xdr:colOff>
      <xdr:row>48</xdr:row>
      <xdr:rowOff>123825</xdr:rowOff>
    </xdr:to>
    <xdr:cxnSp macro="">
      <xdr:nvCxnSpPr>
        <xdr:cNvPr id="6" name="直線矢印コネクタ 5">
          <a:extLst>
            <a:ext uri="{FF2B5EF4-FFF2-40B4-BE49-F238E27FC236}">
              <a16:creationId xmlns:a16="http://schemas.microsoft.com/office/drawing/2014/main" id="{511D0E45-632C-4D66-B2A2-45F491F5158D}"/>
            </a:ext>
          </a:extLst>
        </xdr:cNvPr>
        <xdr:cNvCxnSpPr/>
      </xdr:nvCxnSpPr>
      <xdr:spPr>
        <a:xfrm>
          <a:off x="1095375" y="11658600"/>
          <a:ext cx="488632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28575</xdr:colOff>
      <xdr:row>53</xdr:row>
      <xdr:rowOff>114300</xdr:rowOff>
    </xdr:from>
    <xdr:to>
      <xdr:col>22</xdr:col>
      <xdr:colOff>247650</xdr:colOff>
      <xdr:row>53</xdr:row>
      <xdr:rowOff>114300</xdr:rowOff>
    </xdr:to>
    <xdr:cxnSp macro="">
      <xdr:nvCxnSpPr>
        <xdr:cNvPr id="7" name="直線矢印コネクタ 6">
          <a:extLst>
            <a:ext uri="{FF2B5EF4-FFF2-40B4-BE49-F238E27FC236}">
              <a16:creationId xmlns:a16="http://schemas.microsoft.com/office/drawing/2014/main" id="{51D3B803-F1FC-4B4F-A81C-784BE285513F}"/>
            </a:ext>
          </a:extLst>
        </xdr:cNvPr>
        <xdr:cNvCxnSpPr/>
      </xdr:nvCxnSpPr>
      <xdr:spPr>
        <a:xfrm flipH="1">
          <a:off x="1057275" y="12839700"/>
          <a:ext cx="49339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66675</xdr:colOff>
      <xdr:row>70</xdr:row>
      <xdr:rowOff>123825</xdr:rowOff>
    </xdr:from>
    <xdr:to>
      <xdr:col>22</xdr:col>
      <xdr:colOff>238125</xdr:colOff>
      <xdr:row>70</xdr:row>
      <xdr:rowOff>123825</xdr:rowOff>
    </xdr:to>
    <xdr:cxnSp macro="">
      <xdr:nvCxnSpPr>
        <xdr:cNvPr id="8" name="直線矢印コネクタ 7">
          <a:extLst>
            <a:ext uri="{FF2B5EF4-FFF2-40B4-BE49-F238E27FC236}">
              <a16:creationId xmlns:a16="http://schemas.microsoft.com/office/drawing/2014/main" id="{D8141949-0EAE-49A9-81FF-317970D3555B}"/>
            </a:ext>
          </a:extLst>
        </xdr:cNvPr>
        <xdr:cNvCxnSpPr/>
      </xdr:nvCxnSpPr>
      <xdr:spPr>
        <a:xfrm>
          <a:off x="1095375" y="16897350"/>
          <a:ext cx="488632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28575</xdr:colOff>
      <xdr:row>91</xdr:row>
      <xdr:rowOff>123825</xdr:rowOff>
    </xdr:from>
    <xdr:to>
      <xdr:col>22</xdr:col>
      <xdr:colOff>247650</xdr:colOff>
      <xdr:row>91</xdr:row>
      <xdr:rowOff>123825</xdr:rowOff>
    </xdr:to>
    <xdr:cxnSp macro="">
      <xdr:nvCxnSpPr>
        <xdr:cNvPr id="9" name="直線矢印コネクタ 8">
          <a:extLst>
            <a:ext uri="{FF2B5EF4-FFF2-40B4-BE49-F238E27FC236}">
              <a16:creationId xmlns:a16="http://schemas.microsoft.com/office/drawing/2014/main" id="{B0B4D092-7F3F-4E9F-B7D5-0BD14D4AD1D9}"/>
            </a:ext>
          </a:extLst>
        </xdr:cNvPr>
        <xdr:cNvCxnSpPr/>
      </xdr:nvCxnSpPr>
      <xdr:spPr>
        <a:xfrm flipH="1">
          <a:off x="1057275" y="21897975"/>
          <a:ext cx="49339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28575</xdr:colOff>
      <xdr:row>124</xdr:row>
      <xdr:rowOff>123825</xdr:rowOff>
    </xdr:from>
    <xdr:to>
      <xdr:col>22</xdr:col>
      <xdr:colOff>247650</xdr:colOff>
      <xdr:row>124</xdr:row>
      <xdr:rowOff>123825</xdr:rowOff>
    </xdr:to>
    <xdr:cxnSp macro="">
      <xdr:nvCxnSpPr>
        <xdr:cNvPr id="10" name="直線矢印コネクタ 9">
          <a:extLst>
            <a:ext uri="{FF2B5EF4-FFF2-40B4-BE49-F238E27FC236}">
              <a16:creationId xmlns:a16="http://schemas.microsoft.com/office/drawing/2014/main" id="{5B584B8B-BD75-4792-935A-62E6E6E04C88}"/>
            </a:ext>
          </a:extLst>
        </xdr:cNvPr>
        <xdr:cNvCxnSpPr/>
      </xdr:nvCxnSpPr>
      <xdr:spPr>
        <a:xfrm flipH="1">
          <a:off x="1057275" y="29756100"/>
          <a:ext cx="49339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16</xdr:col>
      <xdr:colOff>257175</xdr:colOff>
      <xdr:row>7</xdr:row>
      <xdr:rowOff>219075</xdr:rowOff>
    </xdr:from>
    <xdr:ext cx="184731" cy="264560"/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id="{CB02EE7C-DCFE-46DA-AED6-B11DBBEE3EA8}"/>
            </a:ext>
          </a:extLst>
        </xdr:cNvPr>
        <xdr:cNvSpPr txBox="1"/>
      </xdr:nvSpPr>
      <xdr:spPr>
        <a:xfrm>
          <a:off x="4371975" y="19812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twoCellAnchor>
    <xdr:from>
      <xdr:col>14</xdr:col>
      <xdr:colOff>247648</xdr:colOff>
      <xdr:row>7</xdr:row>
      <xdr:rowOff>228600</xdr:rowOff>
    </xdr:from>
    <xdr:to>
      <xdr:col>30</xdr:col>
      <xdr:colOff>85724</xdr:colOff>
      <xdr:row>10</xdr:row>
      <xdr:rowOff>171450</xdr:rowOff>
    </xdr:to>
    <xdr:sp macro="" textlink="">
      <xdr:nvSpPr>
        <xdr:cNvPr id="12" name="テキスト ボックス 11">
          <a:extLst>
            <a:ext uri="{FF2B5EF4-FFF2-40B4-BE49-F238E27FC236}">
              <a16:creationId xmlns:a16="http://schemas.microsoft.com/office/drawing/2014/main" id="{24BDE8DC-1896-477E-A84A-6ED0C40F9A6E}"/>
            </a:ext>
          </a:extLst>
        </xdr:cNvPr>
        <xdr:cNvSpPr txBox="1"/>
      </xdr:nvSpPr>
      <xdr:spPr>
        <a:xfrm>
          <a:off x="3848098" y="1990725"/>
          <a:ext cx="4095751" cy="657225"/>
        </a:xfrm>
        <a:prstGeom prst="rect">
          <a:avLst/>
        </a:prstGeom>
        <a:solidFill>
          <a:schemeClr val="lt1"/>
        </a:solidFill>
        <a:ln w="9525" cmpd="sng">
          <a:solidFill>
            <a:schemeClr val="accent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 b="1"/>
            <a:t>momo</a:t>
          </a:r>
          <a:r>
            <a:rPr kumimoji="1" lang="ja-JP" altLang="en-US" sz="1100" b="1"/>
            <a:t>サービス</a:t>
          </a:r>
          <a:endParaRPr kumimoji="1" lang="en-US" altLang="ja-JP" sz="1100" b="1"/>
        </a:p>
        <a:p>
          <a:r>
            <a:rPr kumimoji="1" lang="ja-JP" altLang="en-US" sz="1100"/>
            <a:t>カメラの画像を配信</a:t>
          </a:r>
          <a:endParaRPr kumimoji="1" lang="en-US" altLang="ja-JP" sz="1100"/>
        </a:p>
        <a:p>
          <a:endParaRPr kumimoji="1" lang="ja-JP" altLang="en-US" sz="1100"/>
        </a:p>
      </xdr:txBody>
    </xdr:sp>
    <xdr:clientData/>
  </xdr:twoCellAnchor>
  <xdr:twoCellAnchor>
    <xdr:from>
      <xdr:col>8</xdr:col>
      <xdr:colOff>171450</xdr:colOff>
      <xdr:row>13</xdr:row>
      <xdr:rowOff>95250</xdr:rowOff>
    </xdr:from>
    <xdr:to>
      <xdr:col>14</xdr:col>
      <xdr:colOff>228600</xdr:colOff>
      <xdr:row>13</xdr:row>
      <xdr:rowOff>95250</xdr:rowOff>
    </xdr:to>
    <xdr:cxnSp macro="">
      <xdr:nvCxnSpPr>
        <xdr:cNvPr id="13" name="直線矢印コネクタ 12">
          <a:extLst>
            <a:ext uri="{FF2B5EF4-FFF2-40B4-BE49-F238E27FC236}">
              <a16:creationId xmlns:a16="http://schemas.microsoft.com/office/drawing/2014/main" id="{1290672F-0EEF-4C6D-90E5-60B2748F68DA}"/>
            </a:ext>
          </a:extLst>
        </xdr:cNvPr>
        <xdr:cNvCxnSpPr/>
      </xdr:nvCxnSpPr>
      <xdr:spPr>
        <a:xfrm flipH="1">
          <a:off x="2228850" y="3286125"/>
          <a:ext cx="16002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247650</xdr:colOff>
      <xdr:row>12</xdr:row>
      <xdr:rowOff>114300</xdr:rowOff>
    </xdr:from>
    <xdr:to>
      <xdr:col>14</xdr:col>
      <xdr:colOff>238125</xdr:colOff>
      <xdr:row>12</xdr:row>
      <xdr:rowOff>114300</xdr:rowOff>
    </xdr:to>
    <xdr:cxnSp macro="">
      <xdr:nvCxnSpPr>
        <xdr:cNvPr id="14" name="直線矢印コネクタ 13">
          <a:extLst>
            <a:ext uri="{FF2B5EF4-FFF2-40B4-BE49-F238E27FC236}">
              <a16:creationId xmlns:a16="http://schemas.microsoft.com/office/drawing/2014/main" id="{9A5E5B7B-CEB1-424A-890D-B4997FC5D362}"/>
            </a:ext>
          </a:extLst>
        </xdr:cNvPr>
        <xdr:cNvCxnSpPr/>
      </xdr:nvCxnSpPr>
      <xdr:spPr>
        <a:xfrm flipH="1">
          <a:off x="1790700" y="3067050"/>
          <a:ext cx="2047875" cy="0"/>
        </a:xfrm>
        <a:prstGeom prst="straightConnector1">
          <a:avLst/>
        </a:prstGeom>
        <a:ln>
          <a:headEnd type="triangl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57151</xdr:colOff>
      <xdr:row>6</xdr:row>
      <xdr:rowOff>142873</xdr:rowOff>
    </xdr:from>
    <xdr:to>
      <xdr:col>8</xdr:col>
      <xdr:colOff>171451</xdr:colOff>
      <xdr:row>22</xdr:row>
      <xdr:rowOff>104775</xdr:rowOff>
    </xdr:to>
    <xdr:sp macro="" textlink="">
      <xdr:nvSpPr>
        <xdr:cNvPr id="15" name="テキスト ボックス 14">
          <a:extLst>
            <a:ext uri="{FF2B5EF4-FFF2-40B4-BE49-F238E27FC236}">
              <a16:creationId xmlns:a16="http://schemas.microsoft.com/office/drawing/2014/main" id="{8CED60F2-2EB0-4BEE-A645-592D60834777}"/>
            </a:ext>
          </a:extLst>
        </xdr:cNvPr>
        <xdr:cNvSpPr txBox="1"/>
      </xdr:nvSpPr>
      <xdr:spPr>
        <a:xfrm>
          <a:off x="571501" y="1666873"/>
          <a:ext cx="1657350" cy="3771902"/>
        </a:xfrm>
        <a:prstGeom prst="rect">
          <a:avLst/>
        </a:prstGeom>
        <a:solidFill>
          <a:schemeClr val="lt1"/>
        </a:solidFill>
        <a:ln w="9525" cmpd="sng">
          <a:solidFill>
            <a:schemeClr val="accent6">
              <a:lumMod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/>
            <a:t>クライアント画面</a:t>
          </a:r>
          <a:endParaRPr kumimoji="1" lang="en-US" altLang="ja-JP" sz="1100" b="1"/>
        </a:p>
        <a:p>
          <a:r>
            <a:rPr kumimoji="1" lang="en-US" altLang="ja-JP" sz="1100" b="1"/>
            <a:t>HTML</a:t>
          </a:r>
        </a:p>
        <a:p>
          <a:endParaRPr kumimoji="1" lang="en-US" altLang="ja-JP" sz="1100" b="1"/>
        </a:p>
      </xdr:txBody>
    </xdr:sp>
    <xdr:clientData/>
  </xdr:twoCellAnchor>
  <xdr:twoCellAnchor>
    <xdr:from>
      <xdr:col>39</xdr:col>
      <xdr:colOff>95250</xdr:colOff>
      <xdr:row>12</xdr:row>
      <xdr:rowOff>209550</xdr:rowOff>
    </xdr:from>
    <xdr:to>
      <xdr:col>45</xdr:col>
      <xdr:colOff>9525</xdr:colOff>
      <xdr:row>12</xdr:row>
      <xdr:rowOff>209550</xdr:rowOff>
    </xdr:to>
    <xdr:cxnSp macro="">
      <xdr:nvCxnSpPr>
        <xdr:cNvPr id="16" name="直線矢印コネクタ 15">
          <a:extLst>
            <a:ext uri="{FF2B5EF4-FFF2-40B4-BE49-F238E27FC236}">
              <a16:creationId xmlns:a16="http://schemas.microsoft.com/office/drawing/2014/main" id="{4948EBF4-82B2-4F1A-8A2C-675A29EC5C34}"/>
            </a:ext>
          </a:extLst>
        </xdr:cNvPr>
        <xdr:cNvCxnSpPr/>
      </xdr:nvCxnSpPr>
      <xdr:spPr>
        <a:xfrm flipH="1">
          <a:off x="10267950" y="3162300"/>
          <a:ext cx="1457325" cy="0"/>
        </a:xfrm>
        <a:prstGeom prst="straightConnector1">
          <a:avLst/>
        </a:prstGeom>
        <a:ln>
          <a:headEnd type="triangl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46</xdr:col>
      <xdr:colOff>57150</xdr:colOff>
      <xdr:row>8</xdr:row>
      <xdr:rowOff>47626</xdr:rowOff>
    </xdr:from>
    <xdr:to>
      <xdr:col>49</xdr:col>
      <xdr:colOff>47625</xdr:colOff>
      <xdr:row>11</xdr:row>
      <xdr:rowOff>85751</xdr:rowOff>
    </xdr:to>
    <xdr:pic>
      <xdr:nvPicPr>
        <xdr:cNvPr id="17" name="図 16">
          <a:extLst>
            <a:ext uri="{FF2B5EF4-FFF2-40B4-BE49-F238E27FC236}">
              <a16:creationId xmlns:a16="http://schemas.microsoft.com/office/drawing/2014/main" id="{1DF84EF2-D3C8-4912-927A-572B5C2E4A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30075" y="2047876"/>
          <a:ext cx="762000" cy="752500"/>
        </a:xfrm>
        <a:prstGeom prst="rect">
          <a:avLst/>
        </a:prstGeom>
      </xdr:spPr>
    </xdr:pic>
    <xdr:clientData/>
  </xdr:twoCellAnchor>
  <xdr:twoCellAnchor>
    <xdr:from>
      <xdr:col>32</xdr:col>
      <xdr:colOff>106577</xdr:colOff>
      <xdr:row>12</xdr:row>
      <xdr:rowOff>94180</xdr:rowOff>
    </xdr:from>
    <xdr:to>
      <xdr:col>34</xdr:col>
      <xdr:colOff>47625</xdr:colOff>
      <xdr:row>12</xdr:row>
      <xdr:rowOff>94180</xdr:rowOff>
    </xdr:to>
    <xdr:cxnSp macro="">
      <xdr:nvCxnSpPr>
        <xdr:cNvPr id="18" name="直線矢印コネクタ 17">
          <a:extLst>
            <a:ext uri="{FF2B5EF4-FFF2-40B4-BE49-F238E27FC236}">
              <a16:creationId xmlns:a16="http://schemas.microsoft.com/office/drawing/2014/main" id="{2D0F01FC-3230-4DD7-BC3C-22BDFEC0D14F}"/>
            </a:ext>
          </a:extLst>
        </xdr:cNvPr>
        <xdr:cNvCxnSpPr>
          <a:endCxn id="76" idx="3"/>
        </xdr:cNvCxnSpPr>
      </xdr:nvCxnSpPr>
      <xdr:spPr>
        <a:xfrm flipH="1">
          <a:off x="8479052" y="3046930"/>
          <a:ext cx="455398" cy="0"/>
        </a:xfrm>
        <a:prstGeom prst="straightConnector1">
          <a:avLst/>
        </a:prstGeom>
        <a:ln>
          <a:headEnd type="triangl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34</xdr:col>
      <xdr:colOff>161925</xdr:colOff>
      <xdr:row>11</xdr:row>
      <xdr:rowOff>142875</xdr:rowOff>
    </xdr:from>
    <xdr:to>
      <xdr:col>39</xdr:col>
      <xdr:colOff>120626</xdr:colOff>
      <xdr:row>15</xdr:row>
      <xdr:rowOff>95250</xdr:rowOff>
    </xdr:to>
    <xdr:pic>
      <xdr:nvPicPr>
        <xdr:cNvPr id="19" name="図 18">
          <a:extLst>
            <a:ext uri="{FF2B5EF4-FFF2-40B4-BE49-F238E27FC236}">
              <a16:creationId xmlns:a16="http://schemas.microsoft.com/office/drawing/2014/main" id="{EE619522-109E-458B-881D-B7B0A613A1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048750" y="2857500"/>
          <a:ext cx="1244576" cy="904875"/>
        </a:xfrm>
        <a:prstGeom prst="rect">
          <a:avLst/>
        </a:prstGeom>
      </xdr:spPr>
    </xdr:pic>
    <xdr:clientData/>
  </xdr:twoCellAnchor>
  <xdr:twoCellAnchor>
    <xdr:from>
      <xdr:col>14</xdr:col>
      <xdr:colOff>247650</xdr:colOff>
      <xdr:row>11</xdr:row>
      <xdr:rowOff>133350</xdr:rowOff>
    </xdr:from>
    <xdr:to>
      <xdr:col>21</xdr:col>
      <xdr:colOff>19050</xdr:colOff>
      <xdr:row>14</xdr:row>
      <xdr:rowOff>38100</xdr:rowOff>
    </xdr:to>
    <xdr:sp macro="" textlink="">
      <xdr:nvSpPr>
        <xdr:cNvPr id="20" name="テキスト ボックス 19">
          <a:extLst>
            <a:ext uri="{FF2B5EF4-FFF2-40B4-BE49-F238E27FC236}">
              <a16:creationId xmlns:a16="http://schemas.microsoft.com/office/drawing/2014/main" id="{12952E9F-6C5D-465D-B4A7-2B53DA061079}"/>
            </a:ext>
          </a:extLst>
        </xdr:cNvPr>
        <xdr:cNvSpPr txBox="1"/>
      </xdr:nvSpPr>
      <xdr:spPr>
        <a:xfrm>
          <a:off x="3848100" y="2847975"/>
          <a:ext cx="1657350" cy="619125"/>
        </a:xfrm>
        <a:prstGeom prst="rect">
          <a:avLst/>
        </a:prstGeom>
        <a:solidFill>
          <a:schemeClr val="lt1"/>
        </a:solidFill>
        <a:ln w="9525" cmpd="sng">
          <a:solidFill>
            <a:schemeClr val="accent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/>
            <a:t>除雪サーバ</a:t>
          </a:r>
        </a:p>
      </xdr:txBody>
    </xdr:sp>
    <xdr:clientData/>
  </xdr:twoCellAnchor>
  <xdr:twoCellAnchor>
    <xdr:from>
      <xdr:col>16</xdr:col>
      <xdr:colOff>242888</xdr:colOff>
      <xdr:row>14</xdr:row>
      <xdr:rowOff>28575</xdr:rowOff>
    </xdr:from>
    <xdr:to>
      <xdr:col>16</xdr:col>
      <xdr:colOff>242888</xdr:colOff>
      <xdr:row>18</xdr:row>
      <xdr:rowOff>76200</xdr:rowOff>
    </xdr:to>
    <xdr:cxnSp macro="">
      <xdr:nvCxnSpPr>
        <xdr:cNvPr id="21" name="直線矢印コネクタ 20">
          <a:extLst>
            <a:ext uri="{FF2B5EF4-FFF2-40B4-BE49-F238E27FC236}">
              <a16:creationId xmlns:a16="http://schemas.microsoft.com/office/drawing/2014/main" id="{A940999A-50C8-4B7C-AF60-147B1E9CDC7A}"/>
            </a:ext>
          </a:extLst>
        </xdr:cNvPr>
        <xdr:cNvCxnSpPr/>
      </xdr:nvCxnSpPr>
      <xdr:spPr>
        <a:xfrm flipV="1">
          <a:off x="4357688" y="3457575"/>
          <a:ext cx="0" cy="10001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247650</xdr:colOff>
      <xdr:row>18</xdr:row>
      <xdr:rowOff>76200</xdr:rowOff>
    </xdr:from>
    <xdr:to>
      <xdr:col>18</xdr:col>
      <xdr:colOff>95250</xdr:colOff>
      <xdr:row>21</xdr:row>
      <xdr:rowOff>200025</xdr:rowOff>
    </xdr:to>
    <xdr:sp macro="" textlink="">
      <xdr:nvSpPr>
        <xdr:cNvPr id="22" name="円柱 21">
          <a:extLst>
            <a:ext uri="{FF2B5EF4-FFF2-40B4-BE49-F238E27FC236}">
              <a16:creationId xmlns:a16="http://schemas.microsoft.com/office/drawing/2014/main" id="{5BCED2E5-DB7A-415D-9098-6218B1A95D46}"/>
            </a:ext>
          </a:extLst>
        </xdr:cNvPr>
        <xdr:cNvSpPr/>
      </xdr:nvSpPr>
      <xdr:spPr>
        <a:xfrm>
          <a:off x="3848100" y="4457700"/>
          <a:ext cx="962025" cy="838200"/>
        </a:xfrm>
        <a:prstGeom prst="can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ja-JP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機器状態</a:t>
          </a:r>
          <a:r>
            <a:rPr kumimoji="1" lang="en-US" altLang="ja-JP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DB</a:t>
          </a:r>
          <a:endParaRPr kumimoji="1" lang="ja-JP" altLang="en-US" sz="1100"/>
        </a:p>
      </xdr:txBody>
    </xdr:sp>
    <xdr:clientData/>
  </xdr:twoCellAnchor>
  <xdr:twoCellAnchor>
    <xdr:from>
      <xdr:col>16</xdr:col>
      <xdr:colOff>214313</xdr:colOff>
      <xdr:row>21</xdr:row>
      <xdr:rowOff>200025</xdr:rowOff>
    </xdr:from>
    <xdr:to>
      <xdr:col>16</xdr:col>
      <xdr:colOff>214313</xdr:colOff>
      <xdr:row>24</xdr:row>
      <xdr:rowOff>9525</xdr:rowOff>
    </xdr:to>
    <xdr:cxnSp macro="">
      <xdr:nvCxnSpPr>
        <xdr:cNvPr id="23" name="直線矢印コネクタ 22">
          <a:extLst>
            <a:ext uri="{FF2B5EF4-FFF2-40B4-BE49-F238E27FC236}">
              <a16:creationId xmlns:a16="http://schemas.microsoft.com/office/drawing/2014/main" id="{11D700FA-E1DC-42E8-9E23-A65611116533}"/>
            </a:ext>
          </a:extLst>
        </xdr:cNvPr>
        <xdr:cNvCxnSpPr>
          <a:endCxn id="22" idx="3"/>
        </xdr:cNvCxnSpPr>
      </xdr:nvCxnSpPr>
      <xdr:spPr>
        <a:xfrm flipV="1">
          <a:off x="4329113" y="5295900"/>
          <a:ext cx="0" cy="5238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247649</xdr:colOff>
      <xdr:row>23</xdr:row>
      <xdr:rowOff>85725</xdr:rowOff>
    </xdr:from>
    <xdr:to>
      <xdr:col>29</xdr:col>
      <xdr:colOff>142874</xdr:colOff>
      <xdr:row>27</xdr:row>
      <xdr:rowOff>28575</xdr:rowOff>
    </xdr:to>
    <xdr:sp macro="" textlink="">
      <xdr:nvSpPr>
        <xdr:cNvPr id="24" name="テキスト ボックス 23">
          <a:extLst>
            <a:ext uri="{FF2B5EF4-FFF2-40B4-BE49-F238E27FC236}">
              <a16:creationId xmlns:a16="http://schemas.microsoft.com/office/drawing/2014/main" id="{0CD7ECA7-CABC-4054-8925-34122463BF6E}"/>
            </a:ext>
          </a:extLst>
        </xdr:cNvPr>
        <xdr:cNvSpPr txBox="1"/>
      </xdr:nvSpPr>
      <xdr:spPr>
        <a:xfrm>
          <a:off x="3848099" y="5657850"/>
          <a:ext cx="3895725" cy="895350"/>
        </a:xfrm>
        <a:prstGeom prst="rect">
          <a:avLst/>
        </a:prstGeom>
        <a:solidFill>
          <a:schemeClr val="lt1"/>
        </a:solidFill>
        <a:ln w="9525" cmpd="sng">
          <a:solidFill>
            <a:schemeClr val="accent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/>
            <a:t>機器状態</a:t>
          </a:r>
          <a:r>
            <a:rPr kumimoji="1" lang="en-US" altLang="ja-JP" sz="1100" b="1"/>
            <a:t>toDB</a:t>
          </a:r>
          <a:r>
            <a:rPr kumimoji="1" lang="ja-JP" altLang="en-US" sz="1100" b="1"/>
            <a:t>サービス</a:t>
          </a:r>
          <a:endParaRPr kumimoji="1" lang="en-US" altLang="ja-JP" sz="1100" b="1"/>
        </a:p>
        <a:p>
          <a:r>
            <a:rPr kumimoji="1" lang="en-US" altLang="ja-JP" sz="1100"/>
            <a:t>※</a:t>
          </a:r>
          <a:r>
            <a:rPr kumimoji="1" lang="ja-JP" altLang="en-US" sz="1100"/>
            <a:t>定期的に機器の情報を取得して</a:t>
          </a:r>
          <a:r>
            <a:rPr kumimoji="1" lang="en-US" altLang="ja-JP" sz="1100"/>
            <a:t>DB</a:t>
          </a:r>
          <a:r>
            <a:rPr kumimoji="1" lang="ja-JP" altLang="en-US" sz="1100"/>
            <a:t>へ保存</a:t>
          </a:r>
        </a:p>
      </xdr:txBody>
    </xdr:sp>
    <xdr:clientData/>
  </xdr:twoCellAnchor>
  <xdr:twoCellAnchor>
    <xdr:from>
      <xdr:col>31</xdr:col>
      <xdr:colOff>192303</xdr:colOff>
      <xdr:row>15</xdr:row>
      <xdr:rowOff>219075</xdr:rowOff>
    </xdr:from>
    <xdr:to>
      <xdr:col>37</xdr:col>
      <xdr:colOff>66676</xdr:colOff>
      <xdr:row>24</xdr:row>
      <xdr:rowOff>103705</xdr:rowOff>
    </xdr:to>
    <xdr:cxnSp macro="">
      <xdr:nvCxnSpPr>
        <xdr:cNvPr id="25" name="コネクタ: カギ線 24">
          <a:extLst>
            <a:ext uri="{FF2B5EF4-FFF2-40B4-BE49-F238E27FC236}">
              <a16:creationId xmlns:a16="http://schemas.microsoft.com/office/drawing/2014/main" id="{2A4BBA4A-823F-427F-98B4-6F0E664F6462}"/>
            </a:ext>
          </a:extLst>
        </xdr:cNvPr>
        <xdr:cNvCxnSpPr>
          <a:stCxn id="3" idx="2"/>
          <a:endCxn id="81" idx="3"/>
        </xdr:cNvCxnSpPr>
      </xdr:nvCxnSpPr>
      <xdr:spPr>
        <a:xfrm rot="5400000">
          <a:off x="8002437" y="4191366"/>
          <a:ext cx="2027755" cy="1417423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46</xdr:col>
      <xdr:colOff>28574</xdr:colOff>
      <xdr:row>12</xdr:row>
      <xdr:rowOff>47625</xdr:rowOff>
    </xdr:from>
    <xdr:to>
      <xdr:col>55</xdr:col>
      <xdr:colOff>181080</xdr:colOff>
      <xdr:row>19</xdr:row>
      <xdr:rowOff>85725</xdr:rowOff>
    </xdr:to>
    <xdr:pic>
      <xdr:nvPicPr>
        <xdr:cNvPr id="26" name="図 25">
          <a:extLst>
            <a:ext uri="{FF2B5EF4-FFF2-40B4-BE49-F238E27FC236}">
              <a16:creationId xmlns:a16="http://schemas.microsoft.com/office/drawing/2014/main" id="{175AEB8A-E490-4992-9B82-BB9AD48C4DC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2900" t="6756" r="2900" b="1411"/>
        <a:stretch/>
      </xdr:blipFill>
      <xdr:spPr>
        <a:xfrm flipH="1">
          <a:off x="12001499" y="3000375"/>
          <a:ext cx="2467081" cy="1704975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5</xdr:col>
      <xdr:colOff>101539</xdr:colOff>
      <xdr:row>21</xdr:row>
      <xdr:rowOff>207410</xdr:rowOff>
    </xdr:from>
    <xdr:to>
      <xdr:col>5</xdr:col>
      <xdr:colOff>107053</xdr:colOff>
      <xdr:row>23</xdr:row>
      <xdr:rowOff>180975</xdr:rowOff>
    </xdr:to>
    <xdr:cxnSp macro="">
      <xdr:nvCxnSpPr>
        <xdr:cNvPr id="27" name="直線矢印コネクタ 26">
          <a:extLst>
            <a:ext uri="{FF2B5EF4-FFF2-40B4-BE49-F238E27FC236}">
              <a16:creationId xmlns:a16="http://schemas.microsoft.com/office/drawing/2014/main" id="{2510B832-0893-4FED-9673-FDC41544B3D3}"/>
            </a:ext>
          </a:extLst>
        </xdr:cNvPr>
        <xdr:cNvCxnSpPr>
          <a:stCxn id="28" idx="0"/>
          <a:endCxn id="86" idx="2"/>
        </xdr:cNvCxnSpPr>
      </xdr:nvCxnSpPr>
      <xdr:spPr>
        <a:xfrm flipH="1" flipV="1">
          <a:off x="1387414" y="5303285"/>
          <a:ext cx="5514" cy="44981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85725</xdr:colOff>
      <xdr:row>23</xdr:row>
      <xdr:rowOff>180975</xdr:rowOff>
    </xdr:from>
    <xdr:to>
      <xdr:col>7</xdr:col>
      <xdr:colOff>128381</xdr:colOff>
      <xdr:row>26</xdr:row>
      <xdr:rowOff>85725</xdr:rowOff>
    </xdr:to>
    <xdr:pic>
      <xdr:nvPicPr>
        <xdr:cNvPr id="28" name="図 27">
          <a:extLst>
            <a:ext uri="{FF2B5EF4-FFF2-40B4-BE49-F238E27FC236}">
              <a16:creationId xmlns:a16="http://schemas.microsoft.com/office/drawing/2014/main" id="{0AA69EB8-7FF8-4735-BF63-D6F604A04B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57250" y="5753100"/>
          <a:ext cx="1071356" cy="619125"/>
        </a:xfrm>
        <a:prstGeom prst="rect">
          <a:avLst/>
        </a:prstGeom>
      </xdr:spPr>
    </xdr:pic>
    <xdr:clientData/>
  </xdr:twoCellAnchor>
  <xdr:oneCellAnchor>
    <xdr:from>
      <xdr:col>38</xdr:col>
      <xdr:colOff>219075</xdr:colOff>
      <xdr:row>13</xdr:row>
      <xdr:rowOff>76200</xdr:rowOff>
    </xdr:from>
    <xdr:ext cx="184731" cy="264560"/>
    <xdr:sp macro="" textlink="">
      <xdr:nvSpPr>
        <xdr:cNvPr id="29" name="テキスト ボックス 28">
          <a:extLst>
            <a:ext uri="{FF2B5EF4-FFF2-40B4-BE49-F238E27FC236}">
              <a16:creationId xmlns:a16="http://schemas.microsoft.com/office/drawing/2014/main" id="{3EC69B7D-FA28-4CB7-9951-25CDE7772A20}"/>
            </a:ext>
          </a:extLst>
        </xdr:cNvPr>
        <xdr:cNvSpPr txBox="1"/>
      </xdr:nvSpPr>
      <xdr:spPr>
        <a:xfrm>
          <a:off x="10134600" y="3267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twoCellAnchor>
    <xdr:from>
      <xdr:col>39</xdr:col>
      <xdr:colOff>146631</xdr:colOff>
      <xdr:row>13</xdr:row>
      <xdr:rowOff>208481</xdr:rowOff>
    </xdr:from>
    <xdr:to>
      <xdr:col>46</xdr:col>
      <xdr:colOff>95250</xdr:colOff>
      <xdr:row>21</xdr:row>
      <xdr:rowOff>9528</xdr:rowOff>
    </xdr:to>
    <xdr:cxnSp macro="">
      <xdr:nvCxnSpPr>
        <xdr:cNvPr id="30" name="コネクタ: カギ線 29">
          <a:extLst>
            <a:ext uri="{FF2B5EF4-FFF2-40B4-BE49-F238E27FC236}">
              <a16:creationId xmlns:a16="http://schemas.microsoft.com/office/drawing/2014/main" id="{8D131EB3-7EF2-4BA1-BCA2-A3C07FA10EA9}"/>
            </a:ext>
          </a:extLst>
        </xdr:cNvPr>
        <xdr:cNvCxnSpPr>
          <a:stCxn id="32" idx="1"/>
          <a:endCxn id="29" idx="3"/>
        </xdr:cNvCxnSpPr>
      </xdr:nvCxnSpPr>
      <xdr:spPr>
        <a:xfrm rot="10800000">
          <a:off x="10319331" y="3399356"/>
          <a:ext cx="1748844" cy="1706047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46</xdr:col>
      <xdr:colOff>193121</xdr:colOff>
      <xdr:row>20</xdr:row>
      <xdr:rowOff>19053</xdr:rowOff>
    </xdr:from>
    <xdr:to>
      <xdr:col>48</xdr:col>
      <xdr:colOff>66836</xdr:colOff>
      <xdr:row>22</xdr:row>
      <xdr:rowOff>165</xdr:rowOff>
    </xdr:to>
    <xdr:pic>
      <xdr:nvPicPr>
        <xdr:cNvPr id="31" name="図 30">
          <a:extLst>
            <a:ext uri="{FF2B5EF4-FFF2-40B4-BE49-F238E27FC236}">
              <a16:creationId xmlns:a16="http://schemas.microsoft.com/office/drawing/2014/main" id="{BB3EB1A8-6B88-4E2C-945E-8A312CDAC2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5400000">
          <a:off x="12131398" y="4911451"/>
          <a:ext cx="457362" cy="388065"/>
        </a:xfrm>
        <a:prstGeom prst="rect">
          <a:avLst/>
        </a:prstGeom>
      </xdr:spPr>
    </xdr:pic>
    <xdr:clientData/>
  </xdr:twoCellAnchor>
  <xdr:twoCellAnchor>
    <xdr:from>
      <xdr:col>46</xdr:col>
      <xdr:colOff>95250</xdr:colOff>
      <xdr:row>20</xdr:row>
      <xdr:rowOff>57152</xdr:rowOff>
    </xdr:from>
    <xdr:to>
      <xdr:col>46</xdr:col>
      <xdr:colOff>209550</xdr:colOff>
      <xdr:row>21</xdr:row>
      <xdr:rowOff>200027</xdr:rowOff>
    </xdr:to>
    <xdr:sp macro="" textlink="">
      <xdr:nvSpPr>
        <xdr:cNvPr id="32" name="正方形/長方形 31">
          <a:extLst>
            <a:ext uri="{FF2B5EF4-FFF2-40B4-BE49-F238E27FC236}">
              <a16:creationId xmlns:a16="http://schemas.microsoft.com/office/drawing/2014/main" id="{17DD7FFE-C3E2-460D-BAF2-9230487F87E6}"/>
            </a:ext>
          </a:extLst>
        </xdr:cNvPr>
        <xdr:cNvSpPr/>
      </xdr:nvSpPr>
      <xdr:spPr>
        <a:xfrm>
          <a:off x="12068175" y="4914902"/>
          <a:ext cx="114300" cy="381000"/>
        </a:xfrm>
        <a:prstGeom prst="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46</xdr:col>
      <xdr:colOff>9525</xdr:colOff>
      <xdr:row>24</xdr:row>
      <xdr:rowOff>85726</xdr:rowOff>
    </xdr:from>
    <xdr:ext cx="1454244" cy="328423"/>
    <xdr:sp macro="" textlink="">
      <xdr:nvSpPr>
        <xdr:cNvPr id="33" name="テキスト ボックス 32">
          <a:extLst>
            <a:ext uri="{FF2B5EF4-FFF2-40B4-BE49-F238E27FC236}">
              <a16:creationId xmlns:a16="http://schemas.microsoft.com/office/drawing/2014/main" id="{9F4642C0-FCB7-48CB-95AE-092F56CB77E0}"/>
            </a:ext>
          </a:extLst>
        </xdr:cNvPr>
        <xdr:cNvSpPr txBox="1"/>
      </xdr:nvSpPr>
      <xdr:spPr>
        <a:xfrm>
          <a:off x="11982450" y="5895976"/>
          <a:ext cx="1454244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kumimoji="1" lang="ja-JP" altLang="en-US" sz="1100"/>
            <a:t>マイクロ波センサー</a:t>
          </a:r>
        </a:p>
      </xdr:txBody>
    </xdr:sp>
    <xdr:clientData/>
  </xdr:oneCellAnchor>
  <xdr:twoCellAnchor>
    <xdr:from>
      <xdr:col>31</xdr:col>
      <xdr:colOff>111981</xdr:colOff>
      <xdr:row>9</xdr:row>
      <xdr:rowOff>65605</xdr:rowOff>
    </xdr:from>
    <xdr:to>
      <xdr:col>46</xdr:col>
      <xdr:colOff>57150</xdr:colOff>
      <xdr:row>9</xdr:row>
      <xdr:rowOff>185751</xdr:rowOff>
    </xdr:to>
    <xdr:cxnSp macro="">
      <xdr:nvCxnSpPr>
        <xdr:cNvPr id="34" name="コネクタ: カギ線 33">
          <a:extLst>
            <a:ext uri="{FF2B5EF4-FFF2-40B4-BE49-F238E27FC236}">
              <a16:creationId xmlns:a16="http://schemas.microsoft.com/office/drawing/2014/main" id="{C7A8D629-9DB0-4E9D-BF4A-0E5B8B40366A}"/>
            </a:ext>
          </a:extLst>
        </xdr:cNvPr>
        <xdr:cNvCxnSpPr>
          <a:stCxn id="17" idx="1"/>
          <a:endCxn id="75" idx="3"/>
        </xdr:cNvCxnSpPr>
      </xdr:nvCxnSpPr>
      <xdr:spPr>
        <a:xfrm rot="10800000">
          <a:off x="8227281" y="2303980"/>
          <a:ext cx="3802794" cy="120146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180975</xdr:colOff>
      <xdr:row>23</xdr:row>
      <xdr:rowOff>85727</xdr:rowOff>
    </xdr:from>
    <xdr:to>
      <xdr:col>46</xdr:col>
      <xdr:colOff>95250</xdr:colOff>
      <xdr:row>25</xdr:row>
      <xdr:rowOff>237055</xdr:rowOff>
    </xdr:to>
    <xdr:cxnSp macro="">
      <xdr:nvCxnSpPr>
        <xdr:cNvPr id="35" name="コネクタ: カギ線 34">
          <a:extLst>
            <a:ext uri="{FF2B5EF4-FFF2-40B4-BE49-F238E27FC236}">
              <a16:creationId xmlns:a16="http://schemas.microsoft.com/office/drawing/2014/main" id="{16B88972-B3CD-4087-BFE2-3E011A5BA8BC}"/>
            </a:ext>
          </a:extLst>
        </xdr:cNvPr>
        <xdr:cNvCxnSpPr>
          <a:stCxn id="37" idx="1"/>
          <a:endCxn id="82" idx="3"/>
        </xdr:cNvCxnSpPr>
      </xdr:nvCxnSpPr>
      <xdr:spPr>
        <a:xfrm rot="10800000" flipV="1">
          <a:off x="8296275" y="5657852"/>
          <a:ext cx="3771900" cy="627578"/>
        </a:xfrm>
        <a:prstGeom prst="bentConnector3">
          <a:avLst>
            <a:gd name="adj1" fmla="val 50000"/>
          </a:avLst>
        </a:prstGeom>
        <a:ln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46</xdr:col>
      <xdr:colOff>193121</xdr:colOff>
      <xdr:row>22</xdr:row>
      <xdr:rowOff>95253</xdr:rowOff>
    </xdr:from>
    <xdr:to>
      <xdr:col>48</xdr:col>
      <xdr:colOff>66836</xdr:colOff>
      <xdr:row>24</xdr:row>
      <xdr:rowOff>76365</xdr:rowOff>
    </xdr:to>
    <xdr:pic>
      <xdr:nvPicPr>
        <xdr:cNvPr id="36" name="図 35">
          <a:extLst>
            <a:ext uri="{FF2B5EF4-FFF2-40B4-BE49-F238E27FC236}">
              <a16:creationId xmlns:a16="http://schemas.microsoft.com/office/drawing/2014/main" id="{2AF39312-3EFD-4B95-8A86-5F2F542403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5400000">
          <a:off x="12131398" y="5463901"/>
          <a:ext cx="457362" cy="388065"/>
        </a:xfrm>
        <a:prstGeom prst="rect">
          <a:avLst/>
        </a:prstGeom>
      </xdr:spPr>
    </xdr:pic>
    <xdr:clientData/>
  </xdr:twoCellAnchor>
  <xdr:twoCellAnchor>
    <xdr:from>
      <xdr:col>46</xdr:col>
      <xdr:colOff>95250</xdr:colOff>
      <xdr:row>22</xdr:row>
      <xdr:rowOff>133352</xdr:rowOff>
    </xdr:from>
    <xdr:to>
      <xdr:col>46</xdr:col>
      <xdr:colOff>209550</xdr:colOff>
      <xdr:row>24</xdr:row>
      <xdr:rowOff>38102</xdr:rowOff>
    </xdr:to>
    <xdr:sp macro="" textlink="">
      <xdr:nvSpPr>
        <xdr:cNvPr id="37" name="正方形/長方形 36">
          <a:extLst>
            <a:ext uri="{FF2B5EF4-FFF2-40B4-BE49-F238E27FC236}">
              <a16:creationId xmlns:a16="http://schemas.microsoft.com/office/drawing/2014/main" id="{08486B6D-C609-4101-8284-BA1478A528BA}"/>
            </a:ext>
          </a:extLst>
        </xdr:cNvPr>
        <xdr:cNvSpPr/>
      </xdr:nvSpPr>
      <xdr:spPr>
        <a:xfrm>
          <a:off x="12068175" y="5467352"/>
          <a:ext cx="114300" cy="381000"/>
        </a:xfrm>
        <a:prstGeom prst="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28</xdr:col>
      <xdr:colOff>123825</xdr:colOff>
      <xdr:row>25</xdr:row>
      <xdr:rowOff>104775</xdr:rowOff>
    </xdr:from>
    <xdr:ext cx="184731" cy="264560"/>
    <xdr:sp macro="" textlink="">
      <xdr:nvSpPr>
        <xdr:cNvPr id="38" name="テキスト ボックス 37">
          <a:extLst>
            <a:ext uri="{FF2B5EF4-FFF2-40B4-BE49-F238E27FC236}">
              <a16:creationId xmlns:a16="http://schemas.microsoft.com/office/drawing/2014/main" id="{4BA3DFCA-CF0A-4BBF-A56B-E848C4FCC87E}"/>
            </a:ext>
          </a:extLst>
        </xdr:cNvPr>
        <xdr:cNvSpPr txBox="1"/>
      </xdr:nvSpPr>
      <xdr:spPr>
        <a:xfrm>
          <a:off x="7467600" y="61531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33</xdr:col>
      <xdr:colOff>28575</xdr:colOff>
      <xdr:row>26</xdr:row>
      <xdr:rowOff>104775</xdr:rowOff>
    </xdr:from>
    <xdr:ext cx="1877437" cy="564514"/>
    <xdr:sp macro="" textlink="">
      <xdr:nvSpPr>
        <xdr:cNvPr id="39" name="テキスト ボックス 38">
          <a:extLst>
            <a:ext uri="{FF2B5EF4-FFF2-40B4-BE49-F238E27FC236}">
              <a16:creationId xmlns:a16="http://schemas.microsoft.com/office/drawing/2014/main" id="{BE832842-5A68-4B10-A364-46EE114AA8E4}"/>
            </a:ext>
          </a:extLst>
        </xdr:cNvPr>
        <xdr:cNvSpPr txBox="1"/>
      </xdr:nvSpPr>
      <xdr:spPr>
        <a:xfrm>
          <a:off x="8658225" y="6391275"/>
          <a:ext cx="1877437" cy="56451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センサー類は</a:t>
          </a:r>
          <a:r>
            <a:rPr kumimoji="1" lang="en-US" altLang="ja-JP" sz="1100"/>
            <a:t>PLC</a:t>
          </a:r>
          <a:r>
            <a:rPr kumimoji="1" lang="ja-JP" altLang="en-US" sz="1100"/>
            <a:t>を</a:t>
          </a:r>
          <a:endParaRPr kumimoji="1" lang="en-US" altLang="ja-JP" sz="1100"/>
        </a:p>
        <a:p>
          <a:r>
            <a:rPr kumimoji="1" lang="ja-JP" altLang="en-US" sz="1100"/>
            <a:t>経由しなくても良いかも？</a:t>
          </a:r>
        </a:p>
      </xdr:txBody>
    </xdr:sp>
    <xdr:clientData/>
  </xdr:oneCellAnchor>
  <xdr:twoCellAnchor>
    <xdr:from>
      <xdr:col>2</xdr:col>
      <xdr:colOff>190500</xdr:colOff>
      <xdr:row>9</xdr:row>
      <xdr:rowOff>57150</xdr:rowOff>
    </xdr:from>
    <xdr:to>
      <xdr:col>7</xdr:col>
      <xdr:colOff>219075</xdr:colOff>
      <xdr:row>11</xdr:row>
      <xdr:rowOff>120900</xdr:rowOff>
    </xdr:to>
    <xdr:sp macro="" textlink="">
      <xdr:nvSpPr>
        <xdr:cNvPr id="40" name="テキスト ボックス 39">
          <a:extLst>
            <a:ext uri="{FF2B5EF4-FFF2-40B4-BE49-F238E27FC236}">
              <a16:creationId xmlns:a16="http://schemas.microsoft.com/office/drawing/2014/main" id="{E10D4776-CA40-4EDE-AF18-CF917C5FD469}"/>
            </a:ext>
          </a:extLst>
        </xdr:cNvPr>
        <xdr:cNvSpPr txBox="1"/>
      </xdr:nvSpPr>
      <xdr:spPr>
        <a:xfrm>
          <a:off x="704850" y="2295525"/>
          <a:ext cx="1314450" cy="540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カメラ映像</a:t>
          </a:r>
        </a:p>
      </xdr:txBody>
    </xdr:sp>
    <xdr:clientData/>
  </xdr:twoCellAnchor>
  <xdr:twoCellAnchor>
    <xdr:from>
      <xdr:col>2</xdr:col>
      <xdr:colOff>190500</xdr:colOff>
      <xdr:row>12</xdr:row>
      <xdr:rowOff>53975</xdr:rowOff>
    </xdr:from>
    <xdr:to>
      <xdr:col>7</xdr:col>
      <xdr:colOff>219075</xdr:colOff>
      <xdr:row>14</xdr:row>
      <xdr:rowOff>117725</xdr:rowOff>
    </xdr:to>
    <xdr:sp macro="" textlink="">
      <xdr:nvSpPr>
        <xdr:cNvPr id="41" name="テキスト ボックス 40">
          <a:extLst>
            <a:ext uri="{FF2B5EF4-FFF2-40B4-BE49-F238E27FC236}">
              <a16:creationId xmlns:a16="http://schemas.microsoft.com/office/drawing/2014/main" id="{38644120-5E49-4201-8758-76A406E77782}"/>
            </a:ext>
          </a:extLst>
        </xdr:cNvPr>
        <xdr:cNvSpPr txBox="1"/>
      </xdr:nvSpPr>
      <xdr:spPr>
        <a:xfrm>
          <a:off x="704850" y="3006725"/>
          <a:ext cx="1314450" cy="540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操作パネル</a:t>
          </a:r>
        </a:p>
      </xdr:txBody>
    </xdr:sp>
    <xdr:clientData/>
  </xdr:twoCellAnchor>
  <xdr:twoCellAnchor>
    <xdr:from>
      <xdr:col>2</xdr:col>
      <xdr:colOff>190500</xdr:colOff>
      <xdr:row>15</xdr:row>
      <xdr:rowOff>12700</xdr:rowOff>
    </xdr:from>
    <xdr:to>
      <xdr:col>7</xdr:col>
      <xdr:colOff>219075</xdr:colOff>
      <xdr:row>17</xdr:row>
      <xdr:rowOff>76450</xdr:rowOff>
    </xdr:to>
    <xdr:sp macro="" textlink="">
      <xdr:nvSpPr>
        <xdr:cNvPr id="42" name="テキスト ボックス 41">
          <a:extLst>
            <a:ext uri="{FF2B5EF4-FFF2-40B4-BE49-F238E27FC236}">
              <a16:creationId xmlns:a16="http://schemas.microsoft.com/office/drawing/2014/main" id="{9E8256FC-8B3B-4B54-AB1B-ED8F0E90326E}"/>
            </a:ext>
          </a:extLst>
        </xdr:cNvPr>
        <xdr:cNvSpPr txBox="1"/>
      </xdr:nvSpPr>
      <xdr:spPr>
        <a:xfrm>
          <a:off x="704850" y="3679825"/>
          <a:ext cx="1314450" cy="540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除雪機の状態表示</a:t>
          </a:r>
        </a:p>
      </xdr:txBody>
    </xdr:sp>
    <xdr:clientData/>
  </xdr:twoCellAnchor>
  <xdr:twoCellAnchor>
    <xdr:from>
      <xdr:col>2</xdr:col>
      <xdr:colOff>190500</xdr:colOff>
      <xdr:row>17</xdr:row>
      <xdr:rowOff>209550</xdr:rowOff>
    </xdr:from>
    <xdr:to>
      <xdr:col>7</xdr:col>
      <xdr:colOff>219075</xdr:colOff>
      <xdr:row>20</xdr:row>
      <xdr:rowOff>180975</xdr:rowOff>
    </xdr:to>
    <xdr:sp macro="" textlink="">
      <xdr:nvSpPr>
        <xdr:cNvPr id="43" name="テキスト ボックス 42">
          <a:extLst>
            <a:ext uri="{FF2B5EF4-FFF2-40B4-BE49-F238E27FC236}">
              <a16:creationId xmlns:a16="http://schemas.microsoft.com/office/drawing/2014/main" id="{C16E029E-D8C1-4178-9A91-474B9E09EBA0}"/>
            </a:ext>
          </a:extLst>
        </xdr:cNvPr>
        <xdr:cNvSpPr txBox="1"/>
      </xdr:nvSpPr>
      <xdr:spPr>
        <a:xfrm>
          <a:off x="704850" y="4352925"/>
          <a:ext cx="1314450" cy="685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コントローラ信号受信</a:t>
          </a:r>
        </a:p>
      </xdr:txBody>
    </xdr:sp>
    <xdr:clientData/>
  </xdr:twoCellAnchor>
  <xdr:oneCellAnchor>
    <xdr:from>
      <xdr:col>9</xdr:col>
      <xdr:colOff>171450</xdr:colOff>
      <xdr:row>11</xdr:row>
      <xdr:rowOff>28575</xdr:rowOff>
    </xdr:from>
    <xdr:ext cx="889987" cy="328423"/>
    <xdr:sp macro="" textlink="">
      <xdr:nvSpPr>
        <xdr:cNvPr id="44" name="テキスト ボックス 43">
          <a:extLst>
            <a:ext uri="{FF2B5EF4-FFF2-40B4-BE49-F238E27FC236}">
              <a16:creationId xmlns:a16="http://schemas.microsoft.com/office/drawing/2014/main" id="{F89B0785-794E-55CA-3230-A58707FF6CCD}"/>
            </a:ext>
          </a:extLst>
        </xdr:cNvPr>
        <xdr:cNvSpPr txBox="1"/>
      </xdr:nvSpPr>
      <xdr:spPr>
        <a:xfrm>
          <a:off x="2486025" y="2743200"/>
          <a:ext cx="889987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操作文字列</a:t>
          </a:r>
        </a:p>
      </xdr:txBody>
    </xdr:sp>
    <xdr:clientData/>
  </xdr:oneCellAnchor>
  <xdr:oneCellAnchor>
    <xdr:from>
      <xdr:col>9</xdr:col>
      <xdr:colOff>142875</xdr:colOff>
      <xdr:row>13</xdr:row>
      <xdr:rowOff>123825</xdr:rowOff>
    </xdr:from>
    <xdr:ext cx="889987" cy="328423"/>
    <xdr:sp macro="" textlink="">
      <xdr:nvSpPr>
        <xdr:cNvPr id="45" name="テキスト ボックス 44">
          <a:extLst>
            <a:ext uri="{FF2B5EF4-FFF2-40B4-BE49-F238E27FC236}">
              <a16:creationId xmlns:a16="http://schemas.microsoft.com/office/drawing/2014/main" id="{3A54F16B-5C41-790C-DF89-55553A63D936}"/>
            </a:ext>
          </a:extLst>
        </xdr:cNvPr>
        <xdr:cNvSpPr txBox="1"/>
      </xdr:nvSpPr>
      <xdr:spPr>
        <a:xfrm>
          <a:off x="2457450" y="3314700"/>
          <a:ext cx="889987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状態文字列</a:t>
          </a:r>
        </a:p>
      </xdr:txBody>
    </xdr:sp>
    <xdr:clientData/>
  </xdr:oneCellAnchor>
  <xdr:oneCellAnchor>
    <xdr:from>
      <xdr:col>40</xdr:col>
      <xdr:colOff>161925</xdr:colOff>
      <xdr:row>11</xdr:row>
      <xdr:rowOff>95250</xdr:rowOff>
    </xdr:from>
    <xdr:ext cx="1031051" cy="328423"/>
    <xdr:sp macro="" textlink="">
      <xdr:nvSpPr>
        <xdr:cNvPr id="55" name="テキスト ボックス 54">
          <a:extLst>
            <a:ext uri="{FF2B5EF4-FFF2-40B4-BE49-F238E27FC236}">
              <a16:creationId xmlns:a16="http://schemas.microsoft.com/office/drawing/2014/main" id="{881094FE-FD15-9662-5408-85D68430D10E}"/>
            </a:ext>
          </a:extLst>
        </xdr:cNvPr>
        <xdr:cNvSpPr txBox="1"/>
      </xdr:nvSpPr>
      <xdr:spPr>
        <a:xfrm>
          <a:off x="10591800" y="2809875"/>
          <a:ext cx="1031051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電気的な何か</a:t>
          </a:r>
        </a:p>
      </xdr:txBody>
    </xdr:sp>
    <xdr:clientData/>
  </xdr:oneCellAnchor>
  <xdr:oneCellAnchor>
    <xdr:from>
      <xdr:col>39</xdr:col>
      <xdr:colOff>152400</xdr:colOff>
      <xdr:row>18</xdr:row>
      <xdr:rowOff>133350</xdr:rowOff>
    </xdr:from>
    <xdr:ext cx="748923" cy="328423"/>
    <xdr:sp macro="" textlink="">
      <xdr:nvSpPr>
        <xdr:cNvPr id="60" name="テキスト ボックス 59">
          <a:extLst>
            <a:ext uri="{FF2B5EF4-FFF2-40B4-BE49-F238E27FC236}">
              <a16:creationId xmlns:a16="http://schemas.microsoft.com/office/drawing/2014/main" id="{6056561F-1717-B1B7-8AEA-58F5A2EE5493}"/>
            </a:ext>
          </a:extLst>
        </xdr:cNvPr>
        <xdr:cNvSpPr txBox="1"/>
      </xdr:nvSpPr>
      <xdr:spPr>
        <a:xfrm>
          <a:off x="10325100" y="4514850"/>
          <a:ext cx="748923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電気信号</a:t>
          </a:r>
        </a:p>
      </xdr:txBody>
    </xdr:sp>
    <xdr:clientData/>
  </xdr:oneCellAnchor>
  <xdr:oneCellAnchor>
    <xdr:from>
      <xdr:col>39</xdr:col>
      <xdr:colOff>152400</xdr:colOff>
      <xdr:row>21</xdr:row>
      <xdr:rowOff>219075</xdr:rowOff>
    </xdr:from>
    <xdr:ext cx="748923" cy="328423"/>
    <xdr:sp macro="" textlink="">
      <xdr:nvSpPr>
        <xdr:cNvPr id="61" name="テキスト ボックス 60">
          <a:extLst>
            <a:ext uri="{FF2B5EF4-FFF2-40B4-BE49-F238E27FC236}">
              <a16:creationId xmlns:a16="http://schemas.microsoft.com/office/drawing/2014/main" id="{25D3A45C-FD26-F57C-81E3-E679A04E191D}"/>
            </a:ext>
          </a:extLst>
        </xdr:cNvPr>
        <xdr:cNvSpPr txBox="1"/>
      </xdr:nvSpPr>
      <xdr:spPr>
        <a:xfrm>
          <a:off x="10325100" y="5314950"/>
          <a:ext cx="748923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電気信号</a:t>
          </a:r>
        </a:p>
      </xdr:txBody>
    </xdr:sp>
    <xdr:clientData/>
  </xdr:oneCellAnchor>
  <xdr:oneCellAnchor>
    <xdr:from>
      <xdr:col>39</xdr:col>
      <xdr:colOff>152400</xdr:colOff>
      <xdr:row>8</xdr:row>
      <xdr:rowOff>104775</xdr:rowOff>
    </xdr:from>
    <xdr:ext cx="889987" cy="328423"/>
    <xdr:sp macro="" textlink="">
      <xdr:nvSpPr>
        <xdr:cNvPr id="62" name="テキスト ボックス 61">
          <a:extLst>
            <a:ext uri="{FF2B5EF4-FFF2-40B4-BE49-F238E27FC236}">
              <a16:creationId xmlns:a16="http://schemas.microsoft.com/office/drawing/2014/main" id="{3D84BD44-73B5-679C-943E-3EDA1DA1CCAF}"/>
            </a:ext>
          </a:extLst>
        </xdr:cNvPr>
        <xdr:cNvSpPr txBox="1"/>
      </xdr:nvSpPr>
      <xdr:spPr>
        <a:xfrm>
          <a:off x="10325100" y="2105025"/>
          <a:ext cx="889987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カメラ映像</a:t>
          </a:r>
        </a:p>
      </xdr:txBody>
    </xdr:sp>
    <xdr:clientData/>
  </xdr:oneCellAnchor>
  <xdr:oneCellAnchor>
    <xdr:from>
      <xdr:col>49</xdr:col>
      <xdr:colOff>142875</xdr:colOff>
      <xdr:row>9</xdr:row>
      <xdr:rowOff>0</xdr:rowOff>
    </xdr:from>
    <xdr:ext cx="1877437" cy="328423"/>
    <xdr:sp macro="" textlink="">
      <xdr:nvSpPr>
        <xdr:cNvPr id="68" name="テキスト ボックス 67">
          <a:extLst>
            <a:ext uri="{FF2B5EF4-FFF2-40B4-BE49-F238E27FC236}">
              <a16:creationId xmlns:a16="http://schemas.microsoft.com/office/drawing/2014/main" id="{615E4671-199E-A012-65A4-78FF38079411}"/>
            </a:ext>
          </a:extLst>
        </xdr:cNvPr>
        <xdr:cNvSpPr txBox="1"/>
      </xdr:nvSpPr>
      <xdr:spPr>
        <a:xfrm>
          <a:off x="12887325" y="2238375"/>
          <a:ext cx="1877437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前、後、右、左、雪射出口</a:t>
          </a:r>
        </a:p>
      </xdr:txBody>
    </xdr:sp>
    <xdr:clientData/>
  </xdr:oneCellAnchor>
  <xdr:oneCellAnchor>
    <xdr:from>
      <xdr:col>48</xdr:col>
      <xdr:colOff>190500</xdr:colOff>
      <xdr:row>21</xdr:row>
      <xdr:rowOff>123825</xdr:rowOff>
    </xdr:from>
    <xdr:ext cx="1172116" cy="328423"/>
    <xdr:sp macro="" textlink="">
      <xdr:nvSpPr>
        <xdr:cNvPr id="69" name="テキスト ボックス 68">
          <a:extLst>
            <a:ext uri="{FF2B5EF4-FFF2-40B4-BE49-F238E27FC236}">
              <a16:creationId xmlns:a16="http://schemas.microsoft.com/office/drawing/2014/main" id="{E37AA065-5CCF-51A2-EB4E-3513E9EC5620}"/>
            </a:ext>
          </a:extLst>
        </xdr:cNvPr>
        <xdr:cNvSpPr txBox="1"/>
      </xdr:nvSpPr>
      <xdr:spPr>
        <a:xfrm>
          <a:off x="12677775" y="5219700"/>
          <a:ext cx="1172116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前、後、右、左</a:t>
          </a:r>
        </a:p>
      </xdr:txBody>
    </xdr:sp>
    <xdr:clientData/>
  </xdr:oneCellAnchor>
  <xdr:oneCellAnchor>
    <xdr:from>
      <xdr:col>9</xdr:col>
      <xdr:colOff>152400</xdr:colOff>
      <xdr:row>8</xdr:row>
      <xdr:rowOff>19050</xdr:rowOff>
    </xdr:from>
    <xdr:ext cx="889987" cy="328423"/>
    <xdr:sp macro="" textlink="">
      <xdr:nvSpPr>
        <xdr:cNvPr id="70" name="テキスト ボックス 69">
          <a:extLst>
            <a:ext uri="{FF2B5EF4-FFF2-40B4-BE49-F238E27FC236}">
              <a16:creationId xmlns:a16="http://schemas.microsoft.com/office/drawing/2014/main" id="{87C7D5DC-C874-870A-F707-235D14C258D1}"/>
            </a:ext>
          </a:extLst>
        </xdr:cNvPr>
        <xdr:cNvSpPr txBox="1"/>
      </xdr:nvSpPr>
      <xdr:spPr>
        <a:xfrm>
          <a:off x="2466975" y="2019300"/>
          <a:ext cx="889987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カメラ映像</a:t>
          </a:r>
        </a:p>
      </xdr:txBody>
    </xdr:sp>
    <xdr:clientData/>
  </xdr:oneCellAnchor>
  <xdr:oneCellAnchor>
    <xdr:from>
      <xdr:col>29</xdr:col>
      <xdr:colOff>209550</xdr:colOff>
      <xdr:row>8</xdr:row>
      <xdr:rowOff>171450</xdr:rowOff>
    </xdr:from>
    <xdr:ext cx="416781" cy="264560"/>
    <xdr:sp macro="" textlink="">
      <xdr:nvSpPr>
        <xdr:cNvPr id="75" name="テキスト ボックス 74">
          <a:extLst>
            <a:ext uri="{FF2B5EF4-FFF2-40B4-BE49-F238E27FC236}">
              <a16:creationId xmlns:a16="http://schemas.microsoft.com/office/drawing/2014/main" id="{17B8B92C-9A83-5379-1E7D-52D1AFCB7E7A}"/>
            </a:ext>
          </a:extLst>
        </xdr:cNvPr>
        <xdr:cNvSpPr txBox="1"/>
      </xdr:nvSpPr>
      <xdr:spPr>
        <a:xfrm>
          <a:off x="7810500" y="2171700"/>
          <a:ext cx="416781" cy="264560"/>
        </a:xfrm>
        <a:prstGeom prst="rect">
          <a:avLst/>
        </a:prstGeom>
        <a:solidFill>
          <a:schemeClr val="bg1"/>
        </a:solidFill>
        <a:ln>
          <a:solidFill>
            <a:schemeClr val="accent6">
              <a:lumMod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USB</a:t>
          </a:r>
          <a:endParaRPr kumimoji="1" lang="ja-JP" altLang="en-US" sz="1100"/>
        </a:p>
      </xdr:txBody>
    </xdr:sp>
    <xdr:clientData/>
  </xdr:oneCellAnchor>
  <xdr:oneCellAnchor>
    <xdr:from>
      <xdr:col>29</xdr:col>
      <xdr:colOff>47625</xdr:colOff>
      <xdr:row>23</xdr:row>
      <xdr:rowOff>209550</xdr:rowOff>
    </xdr:from>
    <xdr:ext cx="659027" cy="264560"/>
    <xdr:sp macro="" textlink="">
      <xdr:nvSpPr>
        <xdr:cNvPr id="81" name="テキスト ボックス 80">
          <a:extLst>
            <a:ext uri="{FF2B5EF4-FFF2-40B4-BE49-F238E27FC236}">
              <a16:creationId xmlns:a16="http://schemas.microsoft.com/office/drawing/2014/main" id="{1D189F76-F116-9614-C463-BC25AB33DA69}"/>
            </a:ext>
          </a:extLst>
        </xdr:cNvPr>
        <xdr:cNvSpPr txBox="1"/>
      </xdr:nvSpPr>
      <xdr:spPr>
        <a:xfrm>
          <a:off x="7648575" y="5781675"/>
          <a:ext cx="659027" cy="264560"/>
        </a:xfrm>
        <a:prstGeom prst="rect">
          <a:avLst/>
        </a:prstGeom>
        <a:solidFill>
          <a:schemeClr val="bg1"/>
        </a:solidFill>
        <a:ln>
          <a:solidFill>
            <a:schemeClr val="accent6">
              <a:lumMod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RS-232C</a:t>
          </a:r>
          <a:endParaRPr kumimoji="1" lang="ja-JP" altLang="en-US" sz="1100"/>
        </a:p>
      </xdr:txBody>
    </xdr:sp>
    <xdr:clientData/>
  </xdr:oneCellAnchor>
  <xdr:oneCellAnchor>
    <xdr:from>
      <xdr:col>29</xdr:col>
      <xdr:colOff>47625</xdr:colOff>
      <xdr:row>25</xdr:row>
      <xdr:rowOff>104775</xdr:rowOff>
    </xdr:from>
    <xdr:ext cx="647700" cy="264560"/>
    <xdr:sp macro="" textlink="">
      <xdr:nvSpPr>
        <xdr:cNvPr id="82" name="テキスト ボックス 81">
          <a:extLst>
            <a:ext uri="{FF2B5EF4-FFF2-40B4-BE49-F238E27FC236}">
              <a16:creationId xmlns:a16="http://schemas.microsoft.com/office/drawing/2014/main" id="{3FD977E6-9D4C-9416-C65F-DE11C2467C18}"/>
            </a:ext>
          </a:extLst>
        </xdr:cNvPr>
        <xdr:cNvSpPr txBox="1"/>
      </xdr:nvSpPr>
      <xdr:spPr>
        <a:xfrm>
          <a:off x="7648575" y="6153150"/>
          <a:ext cx="647700" cy="264560"/>
        </a:xfrm>
        <a:prstGeom prst="rect">
          <a:avLst/>
        </a:prstGeom>
        <a:solidFill>
          <a:schemeClr val="bg1"/>
        </a:solidFill>
        <a:ln>
          <a:solidFill>
            <a:schemeClr val="accent6">
              <a:lumMod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en-US" altLang="ja-JP" sz="1100"/>
            <a:t>GOIP</a:t>
          </a:r>
          <a:endParaRPr kumimoji="1" lang="ja-JP" altLang="en-US" sz="1100"/>
        </a:p>
      </xdr:txBody>
    </xdr:sp>
    <xdr:clientData/>
  </xdr:oneCellAnchor>
  <xdr:oneCellAnchor>
    <xdr:from>
      <xdr:col>3</xdr:col>
      <xdr:colOff>238125</xdr:colOff>
      <xdr:row>20</xdr:row>
      <xdr:rowOff>180975</xdr:rowOff>
    </xdr:from>
    <xdr:ext cx="755528" cy="264560"/>
    <xdr:sp macro="" textlink="">
      <xdr:nvSpPr>
        <xdr:cNvPr id="86" name="テキスト ボックス 85">
          <a:extLst>
            <a:ext uri="{FF2B5EF4-FFF2-40B4-BE49-F238E27FC236}">
              <a16:creationId xmlns:a16="http://schemas.microsoft.com/office/drawing/2014/main" id="{A1356EFC-D649-7F3E-6AE4-B796981BBD95}"/>
            </a:ext>
          </a:extLst>
        </xdr:cNvPr>
        <xdr:cNvSpPr txBox="1"/>
      </xdr:nvSpPr>
      <xdr:spPr>
        <a:xfrm>
          <a:off x="1009650" y="5038725"/>
          <a:ext cx="755528" cy="264560"/>
        </a:xfrm>
        <a:prstGeom prst="rect">
          <a:avLst/>
        </a:prstGeom>
        <a:solidFill>
          <a:schemeClr val="bg1"/>
        </a:solidFill>
        <a:ln>
          <a:solidFill>
            <a:schemeClr val="accent6">
              <a:lumMod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Bluetooth</a:t>
          </a:r>
          <a:endParaRPr kumimoji="1" lang="ja-JP" altLang="en-US" sz="1100"/>
        </a:p>
      </xdr:txBody>
    </xdr:sp>
    <xdr:clientData/>
  </xdr:oneCellAnchor>
  <xdr:oneCellAnchor>
    <xdr:from>
      <xdr:col>5</xdr:col>
      <xdr:colOff>114300</xdr:colOff>
      <xdr:row>22</xdr:row>
      <xdr:rowOff>104775</xdr:rowOff>
    </xdr:from>
    <xdr:ext cx="748923" cy="328423"/>
    <xdr:sp macro="" textlink="">
      <xdr:nvSpPr>
        <xdr:cNvPr id="90" name="テキスト ボックス 89">
          <a:extLst>
            <a:ext uri="{FF2B5EF4-FFF2-40B4-BE49-F238E27FC236}">
              <a16:creationId xmlns:a16="http://schemas.microsoft.com/office/drawing/2014/main" id="{145E4EBE-BC92-7352-F844-7A5F6D1A17DC}"/>
            </a:ext>
          </a:extLst>
        </xdr:cNvPr>
        <xdr:cNvSpPr txBox="1"/>
      </xdr:nvSpPr>
      <xdr:spPr>
        <a:xfrm>
          <a:off x="1400175" y="5438775"/>
          <a:ext cx="748923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操作信号</a:t>
          </a:r>
        </a:p>
      </xdr:txBody>
    </xdr:sp>
    <xdr:clientData/>
  </xdr:oneCellAnchor>
  <xdr:oneCellAnchor>
    <xdr:from>
      <xdr:col>44</xdr:col>
      <xdr:colOff>104775</xdr:colOff>
      <xdr:row>26</xdr:row>
      <xdr:rowOff>123825</xdr:rowOff>
    </xdr:from>
    <xdr:ext cx="3488071" cy="343364"/>
    <xdr:sp macro="" textlink="">
      <xdr:nvSpPr>
        <xdr:cNvPr id="92" name="テキスト ボックス 91">
          <a:extLst>
            <a:ext uri="{FF2B5EF4-FFF2-40B4-BE49-F238E27FC236}">
              <a16:creationId xmlns:a16="http://schemas.microsoft.com/office/drawing/2014/main" id="{02FC2E0C-0E59-75B9-2EE4-8BB1A8656026}"/>
            </a:ext>
          </a:extLst>
        </xdr:cNvPr>
        <xdr:cNvSpPr txBox="1"/>
      </xdr:nvSpPr>
      <xdr:spPr>
        <a:xfrm>
          <a:off x="11563350" y="6410325"/>
          <a:ext cx="3488071" cy="34336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 b="1">
              <a:solidFill>
                <a:srgbClr val="FF0000"/>
              </a:solidFill>
            </a:rPr>
            <a:t>※ RS-232C</a:t>
          </a:r>
          <a:r>
            <a:rPr kumimoji="1" lang="ja-JP" altLang="en-US" sz="1100" b="1">
              <a:solidFill>
                <a:srgbClr val="FF0000"/>
              </a:solidFill>
            </a:rPr>
            <a:t>はどのあたりで使うのかは、定例会で聞く</a:t>
          </a:r>
        </a:p>
      </xdr:txBody>
    </xdr:sp>
    <xdr:clientData/>
  </xdr:oneCellAnchor>
  <xdr:twoCellAnchor>
    <xdr:from>
      <xdr:col>22</xdr:col>
      <xdr:colOff>38100</xdr:colOff>
      <xdr:row>11</xdr:row>
      <xdr:rowOff>142875</xdr:rowOff>
    </xdr:from>
    <xdr:to>
      <xdr:col>30</xdr:col>
      <xdr:colOff>209550</xdr:colOff>
      <xdr:row>16</xdr:row>
      <xdr:rowOff>38100</xdr:rowOff>
    </xdr:to>
    <xdr:sp macro="" textlink="">
      <xdr:nvSpPr>
        <xdr:cNvPr id="48" name="テキスト ボックス 47">
          <a:extLst>
            <a:ext uri="{FF2B5EF4-FFF2-40B4-BE49-F238E27FC236}">
              <a16:creationId xmlns:a16="http://schemas.microsoft.com/office/drawing/2014/main" id="{6895B296-390E-67D3-6ABE-2BD495A3637B}"/>
            </a:ext>
          </a:extLst>
        </xdr:cNvPr>
        <xdr:cNvSpPr txBox="1"/>
      </xdr:nvSpPr>
      <xdr:spPr>
        <a:xfrm>
          <a:off x="5781675" y="2857500"/>
          <a:ext cx="2286000" cy="1085850"/>
        </a:xfrm>
        <a:prstGeom prst="rect">
          <a:avLst/>
        </a:prstGeom>
        <a:solidFill>
          <a:schemeClr val="lt1"/>
        </a:solidFill>
        <a:ln w="9525" cmpd="sng">
          <a:solidFill>
            <a:schemeClr val="accent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 b="1"/>
            <a:t>DB</a:t>
          </a:r>
          <a:r>
            <a:rPr kumimoji="1" lang="ja-JP" altLang="en-US" sz="1100" b="1"/>
            <a:t>サービス</a:t>
          </a:r>
          <a:r>
            <a:rPr kumimoji="1" lang="en-US" altLang="ja-JP" sz="1100" b="1"/>
            <a:t>to</a:t>
          </a:r>
          <a:r>
            <a:rPr kumimoji="1" lang="ja-JP" altLang="en-US" sz="1100" b="1"/>
            <a:t>機器</a:t>
          </a:r>
          <a:endParaRPr kumimoji="1" lang="en-US" altLang="ja-JP" sz="1100" b="1"/>
        </a:p>
        <a:p>
          <a:r>
            <a:rPr kumimoji="1" lang="en-US" altLang="ja-JP" sz="1100" b="0"/>
            <a:t>DB</a:t>
          </a:r>
          <a:r>
            <a:rPr kumimoji="1" lang="ja-JP" altLang="en-US" sz="1100" b="0"/>
            <a:t>に保存された操作情報を読み取り、機器へ電気信号を送信</a:t>
          </a:r>
          <a:endParaRPr kumimoji="1" lang="en-US" altLang="ja-JP" sz="1100" b="0"/>
        </a:p>
      </xdr:txBody>
    </xdr:sp>
    <xdr:clientData/>
  </xdr:twoCellAnchor>
  <xdr:oneCellAnchor>
    <xdr:from>
      <xdr:col>29</xdr:col>
      <xdr:colOff>219075</xdr:colOff>
      <xdr:row>11</xdr:row>
      <xdr:rowOff>200025</xdr:rowOff>
    </xdr:from>
    <xdr:ext cx="659027" cy="264560"/>
    <xdr:sp macro="" textlink="">
      <xdr:nvSpPr>
        <xdr:cNvPr id="76" name="テキスト ボックス 75">
          <a:extLst>
            <a:ext uri="{FF2B5EF4-FFF2-40B4-BE49-F238E27FC236}">
              <a16:creationId xmlns:a16="http://schemas.microsoft.com/office/drawing/2014/main" id="{F0EDBFD8-D729-1D8C-4080-CE4470F3576C}"/>
            </a:ext>
          </a:extLst>
        </xdr:cNvPr>
        <xdr:cNvSpPr txBox="1"/>
      </xdr:nvSpPr>
      <xdr:spPr>
        <a:xfrm>
          <a:off x="7820025" y="2914650"/>
          <a:ext cx="659027" cy="264560"/>
        </a:xfrm>
        <a:prstGeom prst="rect">
          <a:avLst/>
        </a:prstGeom>
        <a:solidFill>
          <a:schemeClr val="bg1"/>
        </a:solidFill>
        <a:ln>
          <a:solidFill>
            <a:schemeClr val="accent6">
              <a:lumMod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RS-232C</a:t>
          </a:r>
          <a:endParaRPr kumimoji="1" lang="ja-JP" altLang="en-US" sz="1100"/>
        </a:p>
      </xdr:txBody>
    </xdr:sp>
    <xdr:clientData/>
  </xdr:oneCellAnchor>
  <xdr:twoCellAnchor>
    <xdr:from>
      <xdr:col>18</xdr:col>
      <xdr:colOff>171450</xdr:colOff>
      <xdr:row>18</xdr:row>
      <xdr:rowOff>76200</xdr:rowOff>
    </xdr:from>
    <xdr:to>
      <xdr:col>22</xdr:col>
      <xdr:colOff>104775</xdr:colOff>
      <xdr:row>21</xdr:row>
      <xdr:rowOff>200025</xdr:rowOff>
    </xdr:to>
    <xdr:sp macro="" textlink="">
      <xdr:nvSpPr>
        <xdr:cNvPr id="58" name="円柱 57">
          <a:extLst>
            <a:ext uri="{FF2B5EF4-FFF2-40B4-BE49-F238E27FC236}">
              <a16:creationId xmlns:a16="http://schemas.microsoft.com/office/drawing/2014/main" id="{25A87145-BB75-49F0-CE2E-C9170E968CFF}"/>
            </a:ext>
          </a:extLst>
        </xdr:cNvPr>
        <xdr:cNvSpPr/>
      </xdr:nvSpPr>
      <xdr:spPr>
        <a:xfrm>
          <a:off x="4886325" y="4457700"/>
          <a:ext cx="962025" cy="838200"/>
        </a:xfrm>
        <a:prstGeom prst="can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操作情報</a:t>
          </a:r>
          <a:r>
            <a:rPr kumimoji="1" lang="en-US" altLang="ja-JP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DB</a:t>
          </a:r>
          <a:endParaRPr kumimoji="1" lang="ja-JP" altLang="en-US" sz="1100"/>
        </a:p>
      </xdr:txBody>
    </xdr:sp>
    <xdr:clientData/>
  </xdr:twoCellAnchor>
  <xdr:twoCellAnchor>
    <xdr:from>
      <xdr:col>20</xdr:col>
      <xdr:colOff>33338</xdr:colOff>
      <xdr:row>14</xdr:row>
      <xdr:rowOff>28575</xdr:rowOff>
    </xdr:from>
    <xdr:to>
      <xdr:col>20</xdr:col>
      <xdr:colOff>33338</xdr:colOff>
      <xdr:row>18</xdr:row>
      <xdr:rowOff>76200</xdr:rowOff>
    </xdr:to>
    <xdr:cxnSp macro="">
      <xdr:nvCxnSpPr>
        <xdr:cNvPr id="72" name="直線矢印コネクタ 71">
          <a:extLst>
            <a:ext uri="{FF2B5EF4-FFF2-40B4-BE49-F238E27FC236}">
              <a16:creationId xmlns:a16="http://schemas.microsoft.com/office/drawing/2014/main" id="{46CA05C9-D1A5-02C4-7604-1E6BFD721E20}"/>
            </a:ext>
          </a:extLst>
        </xdr:cNvPr>
        <xdr:cNvCxnSpPr/>
      </xdr:nvCxnSpPr>
      <xdr:spPr>
        <a:xfrm flipV="1">
          <a:off x="5262563" y="3457575"/>
          <a:ext cx="0" cy="1000125"/>
        </a:xfrm>
        <a:prstGeom prst="straightConnector1">
          <a:avLst/>
        </a:prstGeom>
        <a:ln>
          <a:headEnd type="triangl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104775</xdr:colOff>
      <xdr:row>16</xdr:row>
      <xdr:rowOff>38100</xdr:rowOff>
    </xdr:from>
    <xdr:to>
      <xdr:col>26</xdr:col>
      <xdr:colOff>123825</xdr:colOff>
      <xdr:row>20</xdr:row>
      <xdr:rowOff>19050</xdr:rowOff>
    </xdr:to>
    <xdr:cxnSp macro="">
      <xdr:nvCxnSpPr>
        <xdr:cNvPr id="77" name="コネクタ: カギ線 76">
          <a:extLst>
            <a:ext uri="{FF2B5EF4-FFF2-40B4-BE49-F238E27FC236}">
              <a16:creationId xmlns:a16="http://schemas.microsoft.com/office/drawing/2014/main" id="{0EC76808-6957-2CCF-9F80-3E66FA7EF425}"/>
            </a:ext>
          </a:extLst>
        </xdr:cNvPr>
        <xdr:cNvCxnSpPr>
          <a:stCxn id="58" idx="4"/>
          <a:endCxn id="48" idx="2"/>
        </xdr:cNvCxnSpPr>
      </xdr:nvCxnSpPr>
      <xdr:spPr>
        <a:xfrm flipV="1">
          <a:off x="5848350" y="3943350"/>
          <a:ext cx="1076325" cy="933450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222250</xdr:colOff>
      <xdr:row>32</xdr:row>
      <xdr:rowOff>203200</xdr:rowOff>
    </xdr:from>
    <xdr:to>
      <xdr:col>14</xdr:col>
      <xdr:colOff>69850</xdr:colOff>
      <xdr:row>38</xdr:row>
      <xdr:rowOff>158750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3210D6DA-3485-F551-FC47-5CA8E0FD63E7}"/>
            </a:ext>
          </a:extLst>
        </xdr:cNvPr>
        <xdr:cNvSpPr txBox="1"/>
      </xdr:nvSpPr>
      <xdr:spPr>
        <a:xfrm>
          <a:off x="476250" y="7677150"/>
          <a:ext cx="3149600" cy="13271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クラッチが</a:t>
          </a:r>
          <a:r>
            <a:rPr kumimoji="1" lang="en-US" altLang="ja-JP" sz="1100"/>
            <a:t>ON</a:t>
          </a:r>
          <a:r>
            <a:rPr kumimoji="1" lang="ja-JP" altLang="en-US" sz="1100"/>
            <a:t>の時</a:t>
          </a:r>
          <a:endParaRPr kumimoji="1" lang="en-US" altLang="ja-JP" sz="1100"/>
        </a:p>
        <a:p>
          <a:r>
            <a:rPr kumimoji="1" lang="ja-JP" altLang="en-US" sz="1100"/>
            <a:t>クラッチ</a:t>
          </a:r>
          <a:r>
            <a:rPr kumimoji="1" lang="en-US" altLang="ja-JP" sz="1100"/>
            <a:t>UP</a:t>
          </a:r>
          <a:r>
            <a:rPr kumimoji="1" lang="ja-JP" altLang="en-US" sz="1100"/>
            <a:t>の情報を送る</a:t>
          </a:r>
          <a:endParaRPr kumimoji="1" lang="en-US" altLang="ja-JP" sz="1100"/>
        </a:p>
        <a:p>
          <a:r>
            <a:rPr kumimoji="1" lang="ja-JP" altLang="en-US" sz="1100"/>
            <a:t>クラッチが</a:t>
          </a:r>
          <a:r>
            <a:rPr kumimoji="1" lang="en-US" altLang="ja-JP" sz="1100"/>
            <a:t>OFF</a:t>
          </a:r>
          <a:r>
            <a:rPr kumimoji="1" lang="ja-JP" altLang="en-US" sz="1100"/>
            <a:t>の時</a:t>
          </a:r>
          <a:endParaRPr kumimoji="1" lang="en-US" altLang="ja-JP" sz="1100"/>
        </a:p>
        <a:p>
          <a:r>
            <a:rPr kumimoji="1" lang="ja-JP" altLang="en-US" sz="1100"/>
            <a:t>クラッチ</a:t>
          </a:r>
          <a:r>
            <a:rPr kumimoji="1" lang="en-US" altLang="ja-JP" sz="1100"/>
            <a:t>DW</a:t>
          </a:r>
          <a:r>
            <a:rPr kumimoji="1" lang="ja-JP" altLang="en-US" sz="1100"/>
            <a:t>の情報を送る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28575</xdr:colOff>
      <xdr:row>24</xdr:row>
      <xdr:rowOff>228600</xdr:rowOff>
    </xdr:from>
    <xdr:to>
      <xdr:col>34</xdr:col>
      <xdr:colOff>29809</xdr:colOff>
      <xdr:row>42</xdr:row>
      <xdr:rowOff>19050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6FBE7919-429E-CE20-25A9-30F1D6E7569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37160"/>
        <a:stretch/>
      </xdr:blipFill>
      <xdr:spPr>
        <a:xfrm>
          <a:off x="581025" y="4276725"/>
          <a:ext cx="8840434" cy="4076700"/>
        </a:xfrm>
        <a:prstGeom prst="rect">
          <a:avLst/>
        </a:prstGeom>
      </xdr:spPr>
    </xdr:pic>
    <xdr:clientData/>
  </xdr:twoCellAnchor>
  <xdr:twoCellAnchor>
    <xdr:from>
      <xdr:col>22</xdr:col>
      <xdr:colOff>76200</xdr:colOff>
      <xdr:row>42</xdr:row>
      <xdr:rowOff>161925</xdr:rowOff>
    </xdr:from>
    <xdr:to>
      <xdr:col>23</xdr:col>
      <xdr:colOff>257175</xdr:colOff>
      <xdr:row>46</xdr:row>
      <xdr:rowOff>47625</xdr:rowOff>
    </xdr:to>
    <xdr:sp macro="" textlink="">
      <xdr:nvSpPr>
        <xdr:cNvPr id="3" name="矢印: 下 2">
          <a:extLst>
            <a:ext uri="{FF2B5EF4-FFF2-40B4-BE49-F238E27FC236}">
              <a16:creationId xmlns:a16="http://schemas.microsoft.com/office/drawing/2014/main" id="{09263B10-0DD8-3510-DC2C-2EE4B9819E15}"/>
            </a:ext>
          </a:extLst>
        </xdr:cNvPr>
        <xdr:cNvSpPr/>
      </xdr:nvSpPr>
      <xdr:spPr>
        <a:xfrm>
          <a:off x="6153150" y="8496300"/>
          <a:ext cx="457200" cy="838200"/>
        </a:xfrm>
        <a:prstGeom prst="down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23</xdr:col>
      <xdr:colOff>161925</xdr:colOff>
      <xdr:row>43</xdr:row>
      <xdr:rowOff>123825</xdr:rowOff>
    </xdr:from>
    <xdr:ext cx="889987" cy="328423"/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BC5561CC-1160-3922-933E-D79DDFA1EB97}"/>
            </a:ext>
          </a:extLst>
        </xdr:cNvPr>
        <xdr:cNvSpPr txBox="1"/>
      </xdr:nvSpPr>
      <xdr:spPr>
        <a:xfrm>
          <a:off x="6515100" y="8696325"/>
          <a:ext cx="889987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スクロール</a:t>
          </a:r>
        </a:p>
      </xdr:txBody>
    </xdr:sp>
    <xdr:clientData/>
  </xdr:oneCellAnchor>
  <xdr:twoCellAnchor editAs="oneCell">
    <xdr:from>
      <xdr:col>12</xdr:col>
      <xdr:colOff>38100</xdr:colOff>
      <xdr:row>47</xdr:row>
      <xdr:rowOff>9525</xdr:rowOff>
    </xdr:from>
    <xdr:to>
      <xdr:col>36</xdr:col>
      <xdr:colOff>10446</xdr:colOff>
      <xdr:row>55</xdr:row>
      <xdr:rowOff>19317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E09648C0-0EA1-0E0F-42F3-861EF01665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352800" y="9534525"/>
          <a:ext cx="6601746" cy="1914792"/>
        </a:xfrm>
        <a:prstGeom prst="rect">
          <a:avLst/>
        </a:prstGeom>
      </xdr:spPr>
    </xdr:pic>
    <xdr:clientData/>
  </xdr:twoCellAnchor>
  <xdr:twoCellAnchor>
    <xdr:from>
      <xdr:col>22</xdr:col>
      <xdr:colOff>14289</xdr:colOff>
      <xdr:row>50</xdr:row>
      <xdr:rowOff>42862</xdr:rowOff>
    </xdr:from>
    <xdr:to>
      <xdr:col>23</xdr:col>
      <xdr:colOff>119064</xdr:colOff>
      <xdr:row>52</xdr:row>
      <xdr:rowOff>109537</xdr:rowOff>
    </xdr:to>
    <xdr:sp macro="" textlink="">
      <xdr:nvSpPr>
        <xdr:cNvPr id="6" name="矢印: 右 5">
          <a:extLst>
            <a:ext uri="{FF2B5EF4-FFF2-40B4-BE49-F238E27FC236}">
              <a16:creationId xmlns:a16="http://schemas.microsoft.com/office/drawing/2014/main" id="{9B42CD55-922C-56D2-8FA4-20DE48618071}"/>
            </a:ext>
          </a:extLst>
        </xdr:cNvPr>
        <xdr:cNvSpPr/>
      </xdr:nvSpPr>
      <xdr:spPr>
        <a:xfrm rot="14400000">
          <a:off x="6010276" y="10363200"/>
          <a:ext cx="542925" cy="381000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23</xdr:col>
      <xdr:colOff>219075</xdr:colOff>
      <xdr:row>52</xdr:row>
      <xdr:rowOff>190500</xdr:rowOff>
    </xdr:from>
    <xdr:to>
      <xdr:col>26</xdr:col>
      <xdr:colOff>200025</xdr:colOff>
      <xdr:row>54</xdr:row>
      <xdr:rowOff>47625</xdr:rowOff>
    </xdr:to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id="{F83E7010-4ADA-BB1D-3261-6517C8CE54B6}"/>
            </a:ext>
          </a:extLst>
        </xdr:cNvPr>
        <xdr:cNvSpPr txBox="1"/>
      </xdr:nvSpPr>
      <xdr:spPr>
        <a:xfrm>
          <a:off x="6572250" y="10906125"/>
          <a:ext cx="809625" cy="3333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クリック</a:t>
          </a:r>
        </a:p>
      </xdr:txBody>
    </xdr:sp>
    <xdr:clientData/>
  </xdr:twoCellAnchor>
  <xdr:twoCellAnchor editAs="oneCell">
    <xdr:from>
      <xdr:col>2</xdr:col>
      <xdr:colOff>19050</xdr:colOff>
      <xdr:row>57</xdr:row>
      <xdr:rowOff>85725</xdr:rowOff>
    </xdr:from>
    <xdr:to>
      <xdr:col>35</xdr:col>
      <xdr:colOff>153691</xdr:colOff>
      <xdr:row>78</xdr:row>
      <xdr:rowOff>115002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BE3A94CC-6D7E-8796-A5A3-73FCC9231B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71500" y="11991975"/>
          <a:ext cx="9250066" cy="5029902"/>
        </a:xfrm>
        <a:prstGeom prst="rect">
          <a:avLst/>
        </a:prstGeom>
      </xdr:spPr>
    </xdr:pic>
    <xdr:clientData/>
  </xdr:twoCellAnchor>
  <xdr:twoCellAnchor>
    <xdr:from>
      <xdr:col>24</xdr:col>
      <xdr:colOff>219075</xdr:colOff>
      <xdr:row>54</xdr:row>
      <xdr:rowOff>161925</xdr:rowOff>
    </xdr:from>
    <xdr:to>
      <xdr:col>24</xdr:col>
      <xdr:colOff>219075</xdr:colOff>
      <xdr:row>57</xdr:row>
      <xdr:rowOff>9525</xdr:rowOff>
    </xdr:to>
    <xdr:cxnSp macro="">
      <xdr:nvCxnSpPr>
        <xdr:cNvPr id="10" name="直線矢印コネクタ 9">
          <a:extLst>
            <a:ext uri="{FF2B5EF4-FFF2-40B4-BE49-F238E27FC236}">
              <a16:creationId xmlns:a16="http://schemas.microsoft.com/office/drawing/2014/main" id="{F613C01F-C36D-892C-8B7A-A47B7ECDD05C}"/>
            </a:ext>
          </a:extLst>
        </xdr:cNvPr>
        <xdr:cNvCxnSpPr/>
      </xdr:nvCxnSpPr>
      <xdr:spPr>
        <a:xfrm>
          <a:off x="6848475" y="11353800"/>
          <a:ext cx="0" cy="5619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90490</xdr:colOff>
      <xdr:row>68</xdr:row>
      <xdr:rowOff>147637</xdr:rowOff>
    </xdr:from>
    <xdr:to>
      <xdr:col>30</xdr:col>
      <xdr:colOff>195265</xdr:colOff>
      <xdr:row>70</xdr:row>
      <xdr:rowOff>214312</xdr:rowOff>
    </xdr:to>
    <xdr:sp macro="" textlink="">
      <xdr:nvSpPr>
        <xdr:cNvPr id="11" name="矢印: 右 10">
          <a:extLst>
            <a:ext uri="{FF2B5EF4-FFF2-40B4-BE49-F238E27FC236}">
              <a16:creationId xmlns:a16="http://schemas.microsoft.com/office/drawing/2014/main" id="{56DE3F82-838F-2000-411F-1C6352E0F049}"/>
            </a:ext>
          </a:extLst>
        </xdr:cNvPr>
        <xdr:cNvSpPr/>
      </xdr:nvSpPr>
      <xdr:spPr>
        <a:xfrm rot="14400000">
          <a:off x="8020052" y="14754225"/>
          <a:ext cx="542925" cy="381000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29</xdr:col>
      <xdr:colOff>38101</xdr:colOff>
      <xdr:row>71</xdr:row>
      <xdr:rowOff>38100</xdr:rowOff>
    </xdr:from>
    <xdr:to>
      <xdr:col>33</xdr:col>
      <xdr:colOff>247650</xdr:colOff>
      <xdr:row>72</xdr:row>
      <xdr:rowOff>133350</xdr:rowOff>
    </xdr:to>
    <xdr:sp macro="" textlink="">
      <xdr:nvSpPr>
        <xdr:cNvPr id="12" name="テキスト ボックス 11">
          <a:extLst>
            <a:ext uri="{FF2B5EF4-FFF2-40B4-BE49-F238E27FC236}">
              <a16:creationId xmlns:a16="http://schemas.microsoft.com/office/drawing/2014/main" id="{8A617131-9A5F-63A4-400F-D18A9A62A2B6}"/>
            </a:ext>
          </a:extLst>
        </xdr:cNvPr>
        <xdr:cNvSpPr txBox="1"/>
      </xdr:nvSpPr>
      <xdr:spPr>
        <a:xfrm>
          <a:off x="8048626" y="15278100"/>
          <a:ext cx="1314449" cy="3333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右クリック</a:t>
          </a:r>
        </a:p>
      </xdr:txBody>
    </xdr:sp>
    <xdr:clientData/>
  </xdr:twoCellAnchor>
  <xdr:twoCellAnchor>
    <xdr:from>
      <xdr:col>25</xdr:col>
      <xdr:colOff>238125</xdr:colOff>
      <xdr:row>73</xdr:row>
      <xdr:rowOff>171450</xdr:rowOff>
    </xdr:from>
    <xdr:to>
      <xdr:col>38</xdr:col>
      <xdr:colOff>190995</xdr:colOff>
      <xdr:row>82</xdr:row>
      <xdr:rowOff>162223</xdr:rowOff>
    </xdr:to>
    <xdr:grpSp>
      <xdr:nvGrpSpPr>
        <xdr:cNvPr id="18" name="グループ化 17">
          <a:extLst>
            <a:ext uri="{FF2B5EF4-FFF2-40B4-BE49-F238E27FC236}">
              <a16:creationId xmlns:a16="http://schemas.microsoft.com/office/drawing/2014/main" id="{3A1A036E-300E-E220-8085-694E72951931}"/>
            </a:ext>
          </a:extLst>
        </xdr:cNvPr>
        <xdr:cNvGrpSpPr/>
      </xdr:nvGrpSpPr>
      <xdr:grpSpPr>
        <a:xfrm>
          <a:off x="7143750" y="17516475"/>
          <a:ext cx="3543795" cy="2133898"/>
          <a:chOff x="7143750" y="15887700"/>
          <a:chExt cx="3543795" cy="2133898"/>
        </a:xfrm>
      </xdr:grpSpPr>
      <xdr:pic>
        <xdr:nvPicPr>
          <xdr:cNvPr id="13" name="図 12">
            <a:extLst>
              <a:ext uri="{FF2B5EF4-FFF2-40B4-BE49-F238E27FC236}">
                <a16:creationId xmlns:a16="http://schemas.microsoft.com/office/drawing/2014/main" id="{833B4672-B904-5D85-7C82-DD16D007B20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7143750" y="15887700"/>
            <a:ext cx="3543795" cy="2133898"/>
          </a:xfrm>
          <a:prstGeom prst="rect">
            <a:avLst/>
          </a:prstGeom>
          <a:ln>
            <a:solidFill>
              <a:schemeClr val="accent1"/>
            </a:solidFill>
          </a:ln>
        </xdr:spPr>
      </xdr:pic>
      <xdr:sp macro="" textlink="">
        <xdr:nvSpPr>
          <xdr:cNvPr id="14" name="矢印: 右 13">
            <a:extLst>
              <a:ext uri="{FF2B5EF4-FFF2-40B4-BE49-F238E27FC236}">
                <a16:creationId xmlns:a16="http://schemas.microsoft.com/office/drawing/2014/main" id="{A2250DAB-E65D-C400-0168-C9303A2DE198}"/>
              </a:ext>
            </a:extLst>
          </xdr:cNvPr>
          <xdr:cNvSpPr/>
        </xdr:nvSpPr>
        <xdr:spPr>
          <a:xfrm rot="14400000">
            <a:off x="9220203" y="16611601"/>
            <a:ext cx="542925" cy="381000"/>
          </a:xfrm>
          <a:prstGeom prst="rightArrow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5" name="テキスト ボックス 14">
            <a:extLst>
              <a:ext uri="{FF2B5EF4-FFF2-40B4-BE49-F238E27FC236}">
                <a16:creationId xmlns:a16="http://schemas.microsoft.com/office/drawing/2014/main" id="{CDC758C0-C569-5841-9F2A-D218BFD1D2D3}"/>
              </a:ext>
            </a:extLst>
          </xdr:cNvPr>
          <xdr:cNvSpPr txBox="1"/>
        </xdr:nvSpPr>
        <xdr:spPr>
          <a:xfrm>
            <a:off x="9525003" y="17106900"/>
            <a:ext cx="933448" cy="33337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/>
              <a:t>クリック</a:t>
            </a:r>
          </a:p>
        </xdr:txBody>
      </xdr:sp>
      <xdr:cxnSp macro="">
        <xdr:nvCxnSpPr>
          <xdr:cNvPr id="17" name="直線コネクタ 16">
            <a:extLst>
              <a:ext uri="{FF2B5EF4-FFF2-40B4-BE49-F238E27FC236}">
                <a16:creationId xmlns:a16="http://schemas.microsoft.com/office/drawing/2014/main" id="{402D6947-BD8B-E2E2-D02A-345E9C12884A}"/>
              </a:ext>
            </a:extLst>
          </xdr:cNvPr>
          <xdr:cNvCxnSpPr/>
        </xdr:nvCxnSpPr>
        <xdr:spPr>
          <a:xfrm>
            <a:off x="7934325" y="16535400"/>
            <a:ext cx="1952625" cy="0"/>
          </a:xfrm>
          <a:prstGeom prst="line">
            <a:avLst/>
          </a:prstGeom>
          <a:ln>
            <a:solidFill>
              <a:srgbClr val="FF0000"/>
            </a:solidFill>
          </a:ln>
        </xdr:spPr>
        <xdr:style>
          <a:lnRef idx="3">
            <a:schemeClr val="accent1"/>
          </a:lnRef>
          <a:fillRef idx="0">
            <a:schemeClr val="accent1"/>
          </a:fillRef>
          <a:effectRef idx="2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 editAs="oneCell">
    <xdr:from>
      <xdr:col>11</xdr:col>
      <xdr:colOff>180975</xdr:colOff>
      <xdr:row>84</xdr:row>
      <xdr:rowOff>57150</xdr:rowOff>
    </xdr:from>
    <xdr:to>
      <xdr:col>26</xdr:col>
      <xdr:colOff>248238</xdr:colOff>
      <xdr:row>99</xdr:row>
      <xdr:rowOff>10017</xdr:rowOff>
    </xdr:to>
    <xdr:pic>
      <xdr:nvPicPr>
        <xdr:cNvPr id="19" name="図 18">
          <a:extLst>
            <a:ext uri="{FF2B5EF4-FFF2-40B4-BE49-F238E27FC236}">
              <a16:creationId xmlns:a16="http://schemas.microsoft.com/office/drawing/2014/main" id="{CF9E54E1-D581-2DFA-A983-4CFD9F142C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219450" y="18392775"/>
          <a:ext cx="4210638" cy="3524742"/>
        </a:xfrm>
        <a:prstGeom prst="rect">
          <a:avLst/>
        </a:prstGeom>
      </xdr:spPr>
    </xdr:pic>
    <xdr:clientData/>
  </xdr:twoCellAnchor>
  <xdr:twoCellAnchor>
    <xdr:from>
      <xdr:col>25</xdr:col>
      <xdr:colOff>47520</xdr:colOff>
      <xdr:row>96</xdr:row>
      <xdr:rowOff>5143</xdr:rowOff>
    </xdr:from>
    <xdr:to>
      <xdr:col>26</xdr:col>
      <xdr:colOff>209650</xdr:colOff>
      <xdr:row>98</xdr:row>
      <xdr:rowOff>37272</xdr:rowOff>
    </xdr:to>
    <xdr:sp macro="" textlink="">
      <xdr:nvSpPr>
        <xdr:cNvPr id="20" name="矢印: 右 19">
          <a:extLst>
            <a:ext uri="{FF2B5EF4-FFF2-40B4-BE49-F238E27FC236}">
              <a16:creationId xmlns:a16="http://schemas.microsoft.com/office/drawing/2014/main" id="{4ECB6117-1435-4729-9BC2-8AD8CA6F9C92}"/>
            </a:ext>
          </a:extLst>
        </xdr:cNvPr>
        <xdr:cNvSpPr/>
      </xdr:nvSpPr>
      <xdr:spPr>
        <a:xfrm rot="14400000">
          <a:off x="6918133" y="21233280"/>
          <a:ext cx="508379" cy="438355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238125</xdr:colOff>
      <xdr:row>98</xdr:row>
      <xdr:rowOff>104774</xdr:rowOff>
    </xdr:from>
    <xdr:to>
      <xdr:col>29</xdr:col>
      <xdr:colOff>66673</xdr:colOff>
      <xdr:row>99</xdr:row>
      <xdr:rowOff>200024</xdr:rowOff>
    </xdr:to>
    <xdr:sp macro="" textlink="">
      <xdr:nvSpPr>
        <xdr:cNvPr id="21" name="テキスト ボックス 20">
          <a:extLst>
            <a:ext uri="{FF2B5EF4-FFF2-40B4-BE49-F238E27FC236}">
              <a16:creationId xmlns:a16="http://schemas.microsoft.com/office/drawing/2014/main" id="{CB3B67C1-E49F-4DEB-957A-48C38D1891E5}"/>
            </a:ext>
          </a:extLst>
        </xdr:cNvPr>
        <xdr:cNvSpPr txBox="1"/>
      </xdr:nvSpPr>
      <xdr:spPr>
        <a:xfrm>
          <a:off x="7143750" y="21774149"/>
          <a:ext cx="933448" cy="3333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クリック</a:t>
          </a:r>
        </a:p>
      </xdr:txBody>
    </xdr:sp>
    <xdr:clientData/>
  </xdr:twoCellAnchor>
  <xdr:twoCellAnchor editAs="oneCell">
    <xdr:from>
      <xdr:col>12</xdr:col>
      <xdr:colOff>114300</xdr:colOff>
      <xdr:row>102</xdr:row>
      <xdr:rowOff>57150</xdr:rowOff>
    </xdr:from>
    <xdr:to>
      <xdr:col>26</xdr:col>
      <xdr:colOff>152945</xdr:colOff>
      <xdr:row>121</xdr:row>
      <xdr:rowOff>57781</xdr:rowOff>
    </xdr:to>
    <xdr:pic>
      <xdr:nvPicPr>
        <xdr:cNvPr id="22" name="図 21">
          <a:extLst>
            <a:ext uri="{FF2B5EF4-FFF2-40B4-BE49-F238E27FC236}">
              <a16:creationId xmlns:a16="http://schemas.microsoft.com/office/drawing/2014/main" id="{F422D122-F503-D28A-873F-377ACD58C1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429000" y="22679025"/>
          <a:ext cx="3905795" cy="452500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3</xdr:row>
      <xdr:rowOff>95250</xdr:rowOff>
    </xdr:from>
    <xdr:to>
      <xdr:col>4</xdr:col>
      <xdr:colOff>438578</xdr:colOff>
      <xdr:row>34</xdr:row>
      <xdr:rowOff>201070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D88A26BB-36CC-3421-5842-F8C844E3C3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300" y="809625"/>
          <a:ext cx="3067478" cy="74876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hardwaretester.com/gamepad" TargetMode="External"/><Relationship Id="rId1" Type="http://schemas.openxmlformats.org/officeDocument/2006/relationships/hyperlink" Target="https://hardwaretester.com/gamepad" TargetMode="External"/><Relationship Id="rId4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hyperlink" Target="https://www.elecom.co.jp/support/download/peripheral/gamepad/jcu4113s/?_gl=1*3saal7*_gcl_au*NTkwNDQ5NTQ3LjE3MjUxMDU3MTY.*_ga*NjkwNTU3NTgzLjE3MjUxMDU3MTc.*_ga_0F81RERH28*MTcyNTEwNTcxNi4xLjEuMTcyNTEwNTc1OC4xOC4wLjA.&amp;_ga=2.130802956.2009657903.1725105717-690557583.172510571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F573A-29E6-474F-AD4F-5B9139D8CB2D}">
  <sheetPr>
    <pageSetUpPr fitToPage="1"/>
  </sheetPr>
  <dimension ref="A2:B4"/>
  <sheetViews>
    <sheetView topLeftCell="A12" zoomScale="85" zoomScaleNormal="85" workbookViewId="0">
      <selection activeCell="B15" sqref="B15"/>
    </sheetView>
  </sheetViews>
  <sheetFormatPr defaultRowHeight="18.75"/>
  <sheetData>
    <row r="2" spans="1:2" ht="25.5">
      <c r="A2" s="40" t="s">
        <v>14</v>
      </c>
    </row>
    <row r="4" spans="1:2" s="43" customFormat="1" ht="19.5">
      <c r="A4" s="41" t="s">
        <v>13</v>
      </c>
      <c r="B4" s="42" t="s">
        <v>163</v>
      </c>
    </row>
  </sheetData>
  <phoneticPr fontId="1"/>
  <pageMargins left="0.7" right="0.7" top="0.75" bottom="0.75" header="0.3" footer="0.3"/>
  <pageSetup paperSize="9" scale="60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5CBE9-81BA-437F-9FE4-0611F0BCF3FF}">
  <dimension ref="A1:A3"/>
  <sheetViews>
    <sheetView topLeftCell="A4" workbookViewId="0">
      <selection activeCell="G7" sqref="G7"/>
    </sheetView>
  </sheetViews>
  <sheetFormatPr defaultRowHeight="18.75"/>
  <sheetData>
    <row r="1" spans="1:1">
      <c r="A1" t="s">
        <v>368</v>
      </c>
    </row>
    <row r="2" spans="1:1">
      <c r="A2" t="s">
        <v>369</v>
      </c>
    </row>
    <row r="3" spans="1:1">
      <c r="A3" t="s">
        <v>370</v>
      </c>
    </row>
  </sheetData>
  <phoneticPr fontId="1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EF24F-01C3-4916-BB43-1D1CEB0DF384}">
  <dimension ref="A1:M118"/>
  <sheetViews>
    <sheetView tabSelected="1" topLeftCell="D17" workbookViewId="0">
      <selection activeCell="I33" sqref="I33"/>
    </sheetView>
  </sheetViews>
  <sheetFormatPr defaultRowHeight="18.75"/>
  <cols>
    <col min="1" max="1" width="19.25" bestFit="1" customWidth="1"/>
    <col min="2" max="2" width="30.75" bestFit="1" customWidth="1"/>
    <col min="3" max="3" width="29.25" bestFit="1" customWidth="1"/>
    <col min="9" max="9" width="30.75" bestFit="1" customWidth="1"/>
    <col min="11" max="11" width="14.75" bestFit="1" customWidth="1"/>
    <col min="12" max="12" width="20" customWidth="1"/>
    <col min="13" max="13" width="23.125" bestFit="1" customWidth="1"/>
  </cols>
  <sheetData>
    <row r="1" spans="1:13">
      <c r="L1" s="87" t="s">
        <v>464</v>
      </c>
      <c r="M1" s="87" t="s">
        <v>465</v>
      </c>
    </row>
    <row r="2" spans="1:13">
      <c r="A2" t="s">
        <v>445</v>
      </c>
      <c r="I2" t="s">
        <v>443</v>
      </c>
      <c r="J2" t="s">
        <v>215</v>
      </c>
      <c r="K2" s="87" t="s">
        <v>462</v>
      </c>
      <c r="L2" t="str">
        <f>SUBSTITUTE(K2,L$1,I2)</f>
        <v>|名称|@2|</v>
      </c>
      <c r="M2" t="str">
        <f>SUBSTITUTE(L2,M$1,J2)</f>
        <v>|名称|コマンド|</v>
      </c>
    </row>
    <row r="3" spans="1:13">
      <c r="K3" s="87" t="s">
        <v>463</v>
      </c>
      <c r="L3" t="str">
        <f>SUBSTITUTE(K3,L$1,I3)</f>
        <v>|------|------|</v>
      </c>
      <c r="M3" t="str">
        <f>SUBSTITUTE(L3,M$1,J3)</f>
        <v>|------|------|</v>
      </c>
    </row>
    <row r="4" spans="1:13">
      <c r="A4" t="s">
        <v>442</v>
      </c>
      <c r="B4" t="s">
        <v>371</v>
      </c>
      <c r="C4" t="s">
        <v>398</v>
      </c>
      <c r="D4" t="str">
        <f>SUBSTITUTE(C4,"@1",B4)</f>
        <v>elif pCmd.Command == "clutch_up":</v>
      </c>
      <c r="I4" t="str">
        <f>B5</f>
        <v>クラッチ アップ</v>
      </c>
      <c r="J4" t="str">
        <f>B6</f>
        <v>c_up</v>
      </c>
      <c r="K4" s="87" t="s">
        <v>462</v>
      </c>
      <c r="L4" t="str">
        <f>SUBSTITUTE(K4,L$1,I4)</f>
        <v>|クラッチ アップ|@2|</v>
      </c>
      <c r="M4" t="str">
        <f>SUBSTITUTE(L4,M$1,J4)</f>
        <v>|クラッチ アップ|c_up|</v>
      </c>
    </row>
    <row r="5" spans="1:13">
      <c r="A5" t="s">
        <v>443</v>
      </c>
      <c r="B5" s="50" t="s">
        <v>428</v>
      </c>
      <c r="C5" s="87" t="s">
        <v>441</v>
      </c>
      <c r="D5" t="str">
        <f>SUBSTITUTE(C5,"@1",B5)</f>
        <v xml:space="preserve">    #クラッチ アップ</v>
      </c>
      <c r="I5" t="str">
        <f>B9</f>
        <v>クラッチ ダウン</v>
      </c>
      <c r="J5" t="str">
        <f>B10</f>
        <v>c_dw</v>
      </c>
      <c r="K5" s="87" t="s">
        <v>462</v>
      </c>
      <c r="L5" t="str">
        <f>SUBSTITUTE(K5,L$1,I5)</f>
        <v>|クラッチ ダウン|@2|</v>
      </c>
      <c r="M5" t="str">
        <f>SUBSTITUTE(L5,M$1,J5)</f>
        <v>|クラッチ ダウン|c_dw|</v>
      </c>
    </row>
    <row r="6" spans="1:13">
      <c r="A6" t="s">
        <v>444</v>
      </c>
      <c r="B6" t="s">
        <v>399</v>
      </c>
      <c r="C6" t="s">
        <v>427</v>
      </c>
      <c r="D6" t="str">
        <f>SUBSTITUTE(C6,"@1",B6)</f>
        <v xml:space="preserve">    self.SendDevice("c_up")</v>
      </c>
      <c r="K6" s="87" t="s">
        <v>466</v>
      </c>
      <c r="L6" t="str">
        <f>SUBSTITUTE(K6,L$1,I6)</f>
        <v>|||</v>
      </c>
      <c r="M6" t="str">
        <f>SUBSTITUTE(L6,M$1,J6)</f>
        <v>|||</v>
      </c>
    </row>
    <row r="7" spans="1:13">
      <c r="I7" t="str">
        <f>B13</f>
        <v>アクセル アップ</v>
      </c>
      <c r="J7" t="str">
        <f>B14</f>
        <v>a_up</v>
      </c>
      <c r="K7" s="87" t="s">
        <v>462</v>
      </c>
      <c r="L7" t="str">
        <f>SUBSTITUTE(K7,L$1,I7)</f>
        <v>|アクセル アップ|@2|</v>
      </c>
      <c r="M7" t="str">
        <f>SUBSTITUTE(L7,M$1,J7)</f>
        <v>|アクセル アップ|a_up|</v>
      </c>
    </row>
    <row r="8" spans="1:13">
      <c r="A8" t="s">
        <v>442</v>
      </c>
      <c r="B8" t="s">
        <v>372</v>
      </c>
      <c r="C8" t="s">
        <v>398</v>
      </c>
      <c r="D8" t="str">
        <f>SUBSTITUTE(C8,"@1",B8)</f>
        <v>elif pCmd.Command == "clutch_dw":</v>
      </c>
      <c r="I8" t="str">
        <f>B17</f>
        <v>アクセル ダウン</v>
      </c>
      <c r="J8" t="str">
        <f>B18</f>
        <v>a_dw</v>
      </c>
      <c r="K8" s="87" t="s">
        <v>462</v>
      </c>
      <c r="L8" t="str">
        <f>SUBSTITUTE(K8,L$1,I8)</f>
        <v>|アクセル ダウン|@2|</v>
      </c>
      <c r="M8" t="str">
        <f>SUBSTITUTE(L8,M$1,J8)</f>
        <v>|アクセル ダウン|a_dw|</v>
      </c>
    </row>
    <row r="9" spans="1:13">
      <c r="A9" t="s">
        <v>443</v>
      </c>
      <c r="B9" s="50" t="s">
        <v>429</v>
      </c>
      <c r="C9" s="87" t="s">
        <v>441</v>
      </c>
      <c r="D9" t="str">
        <f>SUBSTITUTE(C9,"@1",B9)</f>
        <v xml:space="preserve">    #クラッチ ダウン</v>
      </c>
      <c r="K9" s="87" t="s">
        <v>466</v>
      </c>
      <c r="L9" t="str">
        <f>SUBSTITUTE(K9,L$1,I9)</f>
        <v>|||</v>
      </c>
      <c r="M9" t="str">
        <f>SUBSTITUTE(L9,M$1,J9)</f>
        <v>|||</v>
      </c>
    </row>
    <row r="10" spans="1:13">
      <c r="A10" t="s">
        <v>444</v>
      </c>
      <c r="B10" t="s">
        <v>400</v>
      </c>
      <c r="C10" t="s">
        <v>427</v>
      </c>
      <c r="D10" t="str">
        <f>SUBSTITUTE(C10,"@1",B10)</f>
        <v xml:space="preserve">    self.SendDevice("c_dw")</v>
      </c>
      <c r="I10" t="str">
        <f>B21</f>
        <v>移動 前進</v>
      </c>
      <c r="J10" t="str">
        <f>B22</f>
        <v>m_fw</v>
      </c>
      <c r="K10" s="87" t="s">
        <v>462</v>
      </c>
      <c r="L10" t="str">
        <f t="shared" ref="L10:M10" si="0">SUBSTITUTE(K10,L$1,I10)</f>
        <v>|移動 前進|@2|</v>
      </c>
      <c r="M10" t="str">
        <f t="shared" si="0"/>
        <v>|移動 前進|m_fw|</v>
      </c>
    </row>
    <row r="11" spans="1:13">
      <c r="I11" t="str">
        <f>B25</f>
        <v>移動 後進</v>
      </c>
      <c r="J11" t="str">
        <f>B26</f>
        <v>m_bk</v>
      </c>
      <c r="K11" s="87" t="s">
        <v>462</v>
      </c>
      <c r="L11" t="str">
        <f t="shared" ref="L11:M11" si="1">SUBSTITUTE(K11,L$1,I11)</f>
        <v>|移動 後進|@2|</v>
      </c>
      <c r="M11" t="str">
        <f t="shared" si="1"/>
        <v>|移動 後進|m_bk|</v>
      </c>
    </row>
    <row r="12" spans="1:13">
      <c r="A12" t="s">
        <v>442</v>
      </c>
      <c r="B12" t="s">
        <v>373</v>
      </c>
      <c r="C12" t="s">
        <v>398</v>
      </c>
      <c r="D12" t="str">
        <f>SUBSTITUTE(C12,"@1",B12)</f>
        <v>elif pCmd.Command == "accel_up":</v>
      </c>
      <c r="I12" t="str">
        <f>B29</f>
        <v>移動 右</v>
      </c>
      <c r="J12" t="str">
        <f>B30</f>
        <v>m_r</v>
      </c>
      <c r="K12" s="87" t="s">
        <v>462</v>
      </c>
      <c r="L12" t="str">
        <f t="shared" ref="L12:M12" si="2">SUBSTITUTE(K12,L$1,I12)</f>
        <v>|移動 右|@2|</v>
      </c>
      <c r="M12" t="str">
        <f t="shared" si="2"/>
        <v>|移動 右|m_r|</v>
      </c>
    </row>
    <row r="13" spans="1:13">
      <c r="A13" t="s">
        <v>443</v>
      </c>
      <c r="B13" s="50" t="s">
        <v>430</v>
      </c>
      <c r="C13" s="87" t="s">
        <v>441</v>
      </c>
      <c r="D13" t="str">
        <f>SUBSTITUTE(C13,"@1",B13)</f>
        <v xml:space="preserve">    #アクセル アップ</v>
      </c>
      <c r="I13" t="str">
        <f>B33</f>
        <v>移動 左</v>
      </c>
      <c r="J13" t="str">
        <f>B34</f>
        <v>m_l</v>
      </c>
      <c r="K13" s="87" t="s">
        <v>462</v>
      </c>
      <c r="L13" t="str">
        <f t="shared" ref="L13:M13" si="3">SUBSTITUTE(K13,L$1,I13)</f>
        <v>|移動 左|@2|</v>
      </c>
      <c r="M13" t="str">
        <f t="shared" si="3"/>
        <v>|移動 左|m_l|</v>
      </c>
    </row>
    <row r="14" spans="1:13">
      <c r="A14" t="s">
        <v>444</v>
      </c>
      <c r="B14" t="s">
        <v>401</v>
      </c>
      <c r="C14" t="s">
        <v>427</v>
      </c>
      <c r="D14" t="str">
        <f>SUBSTITUTE(C14,"@1",B14)</f>
        <v xml:space="preserve">    self.SendDevice("a_up")</v>
      </c>
      <c r="K14" s="87" t="s">
        <v>466</v>
      </c>
      <c r="L14" t="str">
        <f>SUBSTITUTE(K14,L$1,I14)</f>
        <v>|||</v>
      </c>
      <c r="M14" t="str">
        <f>SUBSTITUTE(L14,M$1,J14)</f>
        <v>|||</v>
      </c>
    </row>
    <row r="15" spans="1:13">
      <c r="I15" t="str">
        <f>B37</f>
        <v>雪射出口 スティック左 左上向き</v>
      </c>
      <c r="J15" t="str">
        <f>B38</f>
        <v>c_L_lup</v>
      </c>
      <c r="K15" s="87" t="s">
        <v>462</v>
      </c>
      <c r="L15" t="str">
        <f t="shared" ref="L15:M15" si="4">SUBSTITUTE(K15,L$1,I15)</f>
        <v>|雪射出口 スティック左 左上向き|@2|</v>
      </c>
      <c r="M15" t="str">
        <f t="shared" si="4"/>
        <v>|雪射出口 スティック左 左上向き|c_L_lup|</v>
      </c>
    </row>
    <row r="16" spans="1:13">
      <c r="A16" t="s">
        <v>442</v>
      </c>
      <c r="B16" t="s">
        <v>374</v>
      </c>
      <c r="C16" t="s">
        <v>398</v>
      </c>
      <c r="D16" t="str">
        <f>SUBSTITUTE(C16,"@1",B16)</f>
        <v>elif pCmd.Command == "accel_dw":</v>
      </c>
      <c r="I16" t="str">
        <f>B41</f>
        <v>雪射出口 スティック左 上向き</v>
      </c>
      <c r="J16" t="str">
        <f>B42</f>
        <v>c_L_up</v>
      </c>
      <c r="K16" s="87" t="s">
        <v>462</v>
      </c>
      <c r="L16" t="str">
        <f t="shared" ref="L16:M16" si="5">SUBSTITUTE(K16,L$1,I16)</f>
        <v>|雪射出口 スティック左 上向き|@2|</v>
      </c>
      <c r="M16" t="str">
        <f t="shared" si="5"/>
        <v>|雪射出口 スティック左 上向き|c_L_up|</v>
      </c>
    </row>
    <row r="17" spans="1:13">
      <c r="A17" t="s">
        <v>443</v>
      </c>
      <c r="B17" s="50" t="s">
        <v>431</v>
      </c>
      <c r="C17" s="87" t="s">
        <v>441</v>
      </c>
      <c r="D17" t="str">
        <f>SUBSTITUTE(C17,"@1",B17)</f>
        <v xml:space="preserve">    #アクセル ダウン</v>
      </c>
      <c r="I17" t="str">
        <f>B45</f>
        <v>雪射出口 スティック左 右上向き</v>
      </c>
      <c r="J17" t="str">
        <f>B46</f>
        <v>c_L_rup</v>
      </c>
      <c r="K17" s="87" t="s">
        <v>462</v>
      </c>
      <c r="L17" t="str">
        <f t="shared" ref="L17:M17" si="6">SUBSTITUTE(K17,L$1,I17)</f>
        <v>|雪射出口 スティック左 右上向き|@2|</v>
      </c>
      <c r="M17" t="str">
        <f t="shared" si="6"/>
        <v>|雪射出口 スティック左 右上向き|c_L_rup|</v>
      </c>
    </row>
    <row r="18" spans="1:13">
      <c r="A18" t="s">
        <v>444</v>
      </c>
      <c r="B18" t="s">
        <v>402</v>
      </c>
      <c r="C18" t="s">
        <v>427</v>
      </c>
      <c r="D18" t="str">
        <f>SUBSTITUTE(C18,"@1",B18)</f>
        <v xml:space="preserve">    self.SendDevice("a_dw")</v>
      </c>
      <c r="I18" t="str">
        <f>B49</f>
        <v>雪射出口 スティック左 右向き</v>
      </c>
      <c r="J18" t="str">
        <f>B50</f>
        <v>c_L_right</v>
      </c>
      <c r="K18" s="87" t="s">
        <v>462</v>
      </c>
      <c r="L18" t="str">
        <f t="shared" ref="L18:M18" si="7">SUBSTITUTE(K18,L$1,I18)</f>
        <v>|雪射出口 スティック左 右向き|@2|</v>
      </c>
      <c r="M18" t="str">
        <f t="shared" si="7"/>
        <v>|雪射出口 スティック左 右向き|c_L_right|</v>
      </c>
    </row>
    <row r="19" spans="1:13">
      <c r="I19" t="str">
        <f>B53</f>
        <v>雪射出口 スティック左 右下向き</v>
      </c>
      <c r="J19" t="str">
        <f>B54</f>
        <v>c_L_rdw</v>
      </c>
      <c r="K19" s="87" t="s">
        <v>462</v>
      </c>
      <c r="L19" t="str">
        <f t="shared" ref="L19:M19" si="8">SUBSTITUTE(K19,L$1,I19)</f>
        <v>|雪射出口 スティック左 右下向き|@2|</v>
      </c>
      <c r="M19" t="str">
        <f t="shared" si="8"/>
        <v>|雪射出口 スティック左 右下向き|c_L_rdw|</v>
      </c>
    </row>
    <row r="20" spans="1:13">
      <c r="A20" t="s">
        <v>442</v>
      </c>
      <c r="B20" t="s">
        <v>375</v>
      </c>
      <c r="C20" t="s">
        <v>398</v>
      </c>
      <c r="D20" t="str">
        <f>SUBSTITUTE(C20,"@1",B20)</f>
        <v>elif pCmd.Command == "move_fw":</v>
      </c>
      <c r="I20" t="str">
        <f>B57</f>
        <v>雪射出口 スティック左 下向き</v>
      </c>
      <c r="J20" t="str">
        <f>B58</f>
        <v>c_L_dw</v>
      </c>
      <c r="K20" s="87" t="s">
        <v>462</v>
      </c>
      <c r="L20" t="str">
        <f t="shared" ref="L20:M20" si="9">SUBSTITUTE(K20,L$1,I20)</f>
        <v>|雪射出口 スティック左 下向き|@2|</v>
      </c>
      <c r="M20" t="str">
        <f t="shared" si="9"/>
        <v>|雪射出口 スティック左 下向き|c_L_dw|</v>
      </c>
    </row>
    <row r="21" spans="1:13">
      <c r="A21" t="s">
        <v>443</v>
      </c>
      <c r="B21" s="50" t="s">
        <v>432</v>
      </c>
      <c r="C21" s="87" t="s">
        <v>441</v>
      </c>
      <c r="D21" t="str">
        <f>SUBSTITUTE(C21,"@1",B21)</f>
        <v xml:space="preserve">    #移動 前進</v>
      </c>
      <c r="I21" t="str">
        <f>B61</f>
        <v>雪射出口 スティック左 左下向き</v>
      </c>
      <c r="J21" t="str">
        <f>B62</f>
        <v>c_L_ldw</v>
      </c>
      <c r="K21" s="87" t="s">
        <v>462</v>
      </c>
      <c r="L21" t="str">
        <f t="shared" ref="L21:M21" si="10">SUBSTITUTE(K21,L$1,I21)</f>
        <v>|雪射出口 スティック左 左下向き|@2|</v>
      </c>
      <c r="M21" t="str">
        <f t="shared" si="10"/>
        <v>|雪射出口 スティック左 左下向き|c_L_ldw|</v>
      </c>
    </row>
    <row r="22" spans="1:13">
      <c r="A22" t="s">
        <v>444</v>
      </c>
      <c r="B22" t="s">
        <v>403</v>
      </c>
      <c r="C22" t="s">
        <v>427</v>
      </c>
      <c r="D22" t="str">
        <f>SUBSTITUTE(C22,"@1",B22)</f>
        <v xml:space="preserve">    self.SendDevice("m_fw")</v>
      </c>
      <c r="I22" t="str">
        <f>B65</f>
        <v>雪射出口 スティック左 左向き</v>
      </c>
      <c r="J22" t="str">
        <f>B66</f>
        <v>c_L_left</v>
      </c>
      <c r="K22" s="87" t="s">
        <v>462</v>
      </c>
      <c r="L22" t="str">
        <f t="shared" ref="L22:M22" si="11">SUBSTITUTE(K22,L$1,I22)</f>
        <v>|雪射出口 スティック左 左向き|@2|</v>
      </c>
      <c r="M22" t="str">
        <f t="shared" si="11"/>
        <v>|雪射出口 スティック左 左向き|c_L_left|</v>
      </c>
    </row>
    <row r="23" spans="1:13">
      <c r="K23" s="87" t="s">
        <v>466</v>
      </c>
      <c r="L23" t="str">
        <f>SUBSTITUTE(K23,L$1,I23)</f>
        <v>|||</v>
      </c>
      <c r="M23" t="str">
        <f>SUBSTITUTE(L23,M$1,J23)</f>
        <v>|||</v>
      </c>
    </row>
    <row r="24" spans="1:13">
      <c r="A24" t="s">
        <v>442</v>
      </c>
      <c r="B24" t="s">
        <v>376</v>
      </c>
      <c r="C24" t="s">
        <v>398</v>
      </c>
      <c r="D24" t="str">
        <f>SUBSTITUTE(C24,"@1",B24)</f>
        <v>elif pCmd.Command == "move_bk":</v>
      </c>
      <c r="I24" t="str">
        <f>B69</f>
        <v>雪射出口 スティック右 左上向き</v>
      </c>
      <c r="J24" t="str">
        <f>B70</f>
        <v>c_R_lup</v>
      </c>
      <c r="K24" s="87" t="s">
        <v>462</v>
      </c>
      <c r="L24" t="str">
        <f t="shared" ref="L24:M24" si="12">SUBSTITUTE(K24,L$1,I24)</f>
        <v>|雪射出口 スティック右 左上向き|@2|</v>
      </c>
      <c r="M24" t="str">
        <f t="shared" si="12"/>
        <v>|雪射出口 スティック右 左上向き|c_R_lup|</v>
      </c>
    </row>
    <row r="25" spans="1:13">
      <c r="A25" t="s">
        <v>443</v>
      </c>
      <c r="B25" s="50" t="s">
        <v>433</v>
      </c>
      <c r="C25" s="87" t="s">
        <v>441</v>
      </c>
      <c r="D25" t="str">
        <f>SUBSTITUTE(C25,"@1",B25)</f>
        <v xml:space="preserve">    #移動 後進</v>
      </c>
      <c r="I25" t="str">
        <f>B73</f>
        <v>雪射出口 スティック右 上向き</v>
      </c>
      <c r="J25" t="str">
        <f>B74</f>
        <v>c_R_up</v>
      </c>
      <c r="K25" s="87" t="s">
        <v>462</v>
      </c>
      <c r="L25" t="str">
        <f t="shared" ref="L25:M25" si="13">SUBSTITUTE(K25,L$1,I25)</f>
        <v>|雪射出口 スティック右 上向き|@2|</v>
      </c>
      <c r="M25" t="str">
        <f t="shared" si="13"/>
        <v>|雪射出口 スティック右 上向き|c_R_up|</v>
      </c>
    </row>
    <row r="26" spans="1:13">
      <c r="A26" t="s">
        <v>444</v>
      </c>
      <c r="B26" t="s">
        <v>404</v>
      </c>
      <c r="C26" t="s">
        <v>427</v>
      </c>
      <c r="D26" t="str">
        <f>SUBSTITUTE(C26,"@1",B26)</f>
        <v xml:space="preserve">    self.SendDevice("m_bk")</v>
      </c>
      <c r="I26" t="str">
        <f>B77</f>
        <v>雪射出口 スティック右 右上向き</v>
      </c>
      <c r="J26" t="str">
        <f>B78</f>
        <v>c_R_rup</v>
      </c>
      <c r="K26" s="87" t="s">
        <v>462</v>
      </c>
      <c r="L26" t="str">
        <f t="shared" ref="L26:M26" si="14">SUBSTITUTE(K26,L$1,I26)</f>
        <v>|雪射出口 スティック右 右上向き|@2|</v>
      </c>
      <c r="M26" t="str">
        <f t="shared" si="14"/>
        <v>|雪射出口 スティック右 右上向き|c_R_rup|</v>
      </c>
    </row>
    <row r="27" spans="1:13">
      <c r="I27" t="str">
        <f>B81</f>
        <v>雪射出口 スティック右 右向き</v>
      </c>
      <c r="J27" t="str">
        <f>B82</f>
        <v>c_R_right</v>
      </c>
      <c r="K27" s="87" t="s">
        <v>462</v>
      </c>
      <c r="L27" t="str">
        <f t="shared" ref="L27:M27" si="15">SUBSTITUTE(K27,L$1,I27)</f>
        <v>|雪射出口 スティック右 右向き|@2|</v>
      </c>
      <c r="M27" t="str">
        <f t="shared" si="15"/>
        <v>|雪射出口 スティック右 右向き|c_R_right|</v>
      </c>
    </row>
    <row r="28" spans="1:13">
      <c r="A28" t="s">
        <v>442</v>
      </c>
      <c r="B28" t="s">
        <v>106</v>
      </c>
      <c r="C28" t="s">
        <v>398</v>
      </c>
      <c r="D28" t="str">
        <f>SUBSTITUTE(C28,"@1",B28)</f>
        <v>elif pCmd.Command == "move_right":</v>
      </c>
      <c r="I28" t="str">
        <f>B85</f>
        <v>雪射出口 スティック右 右下向き</v>
      </c>
      <c r="J28" t="str">
        <f>B86</f>
        <v>c_R_rdw</v>
      </c>
      <c r="K28" s="87" t="s">
        <v>462</v>
      </c>
      <c r="L28" t="str">
        <f t="shared" ref="L28:M28" si="16">SUBSTITUTE(K28,L$1,I28)</f>
        <v>|雪射出口 スティック右 右下向き|@2|</v>
      </c>
      <c r="M28" t="str">
        <f t="shared" si="16"/>
        <v>|雪射出口 スティック右 右下向き|c_R_rdw|</v>
      </c>
    </row>
    <row r="29" spans="1:13">
      <c r="A29" t="s">
        <v>443</v>
      </c>
      <c r="B29" s="50" t="s">
        <v>434</v>
      </c>
      <c r="C29" s="87" t="s">
        <v>441</v>
      </c>
      <c r="D29" t="str">
        <f>SUBSTITUTE(C29,"@1",B29)</f>
        <v xml:space="preserve">    #移動 右</v>
      </c>
      <c r="I29" t="str">
        <f>B89</f>
        <v>雪射出口 スティック右 下向き</v>
      </c>
      <c r="J29" t="str">
        <f>B90</f>
        <v>c_R_dw</v>
      </c>
      <c r="K29" s="87" t="s">
        <v>462</v>
      </c>
      <c r="L29" t="str">
        <f t="shared" ref="L29:M29" si="17">SUBSTITUTE(K29,L$1,I29)</f>
        <v>|雪射出口 スティック右 下向き|@2|</v>
      </c>
      <c r="M29" t="str">
        <f t="shared" si="17"/>
        <v>|雪射出口 スティック右 下向き|c_R_dw|</v>
      </c>
    </row>
    <row r="30" spans="1:13">
      <c r="A30" t="s">
        <v>444</v>
      </c>
      <c r="B30" t="s">
        <v>405</v>
      </c>
      <c r="C30" t="s">
        <v>427</v>
      </c>
      <c r="D30" t="str">
        <f>SUBSTITUTE(C30,"@1",B30)</f>
        <v xml:space="preserve">    self.SendDevice("m_r")</v>
      </c>
      <c r="I30" t="str">
        <f>B93</f>
        <v>雪射出口 スティック右 左下向き</v>
      </c>
      <c r="J30" t="str">
        <f>B94</f>
        <v>c_R_ldw</v>
      </c>
      <c r="K30" s="87" t="s">
        <v>462</v>
      </c>
      <c r="L30" t="str">
        <f t="shared" ref="L30:M30" si="18">SUBSTITUTE(K30,L$1,I30)</f>
        <v>|雪射出口 スティック右 左下向き|@2|</v>
      </c>
      <c r="M30" t="str">
        <f t="shared" si="18"/>
        <v>|雪射出口 スティック右 左下向き|c_R_ldw|</v>
      </c>
    </row>
    <row r="31" spans="1:13">
      <c r="I31" t="str">
        <f>B97</f>
        <v>雪射出口 スティック右 左向き</v>
      </c>
      <c r="J31" t="str">
        <f>B98</f>
        <v>c_R_left</v>
      </c>
      <c r="K31" s="87" t="s">
        <v>462</v>
      </c>
      <c r="L31" t="str">
        <f t="shared" ref="L31:M31" si="19">SUBSTITUTE(K31,L$1,I31)</f>
        <v>|雪射出口 スティック右 左向き|@2|</v>
      </c>
      <c r="M31" t="str">
        <f t="shared" si="19"/>
        <v>|雪射出口 スティック右 左向き|c_R_left|</v>
      </c>
    </row>
    <row r="32" spans="1:13">
      <c r="A32" t="s">
        <v>442</v>
      </c>
      <c r="B32" t="s">
        <v>108</v>
      </c>
      <c r="C32" t="s">
        <v>398</v>
      </c>
      <c r="D32" t="str">
        <f>SUBSTITUTE(C32,"@1",B32)</f>
        <v>elif pCmd.Command == "move_left":</v>
      </c>
      <c r="K32" s="87" t="s">
        <v>466</v>
      </c>
      <c r="L32" t="str">
        <f>SUBSTITUTE(K32,L$1,I32)</f>
        <v>|||</v>
      </c>
      <c r="M32" t="str">
        <f>SUBSTITUTE(L32,M$1,J32)</f>
        <v>|||</v>
      </c>
    </row>
    <row r="33" spans="1:13">
      <c r="A33" t="s">
        <v>443</v>
      </c>
      <c r="B33" s="50" t="s">
        <v>435</v>
      </c>
      <c r="C33" s="87" t="s">
        <v>441</v>
      </c>
      <c r="D33" t="str">
        <f>SUBSTITUTE(C33,"@1",B33)</f>
        <v xml:space="preserve">    #移動 左</v>
      </c>
      <c r="I33" t="str">
        <f>B101</f>
        <v>未設定ボタン△</v>
      </c>
      <c r="J33" t="str">
        <f>B102</f>
        <v>btn_sankaku</v>
      </c>
      <c r="K33" s="87" t="s">
        <v>462</v>
      </c>
      <c r="L33" t="str">
        <f t="shared" ref="L33:L36" si="20">SUBSTITUTE(K33,L$1,I33)</f>
        <v>|未設定ボタン△|@2|</v>
      </c>
      <c r="M33" t="str">
        <f t="shared" ref="M33:M36" si="21">SUBSTITUTE(L33,M$1,J33)</f>
        <v>|未設定ボタン△|btn_sankaku|</v>
      </c>
    </row>
    <row r="34" spans="1:13">
      <c r="A34" t="s">
        <v>444</v>
      </c>
      <c r="B34" t="s">
        <v>406</v>
      </c>
      <c r="C34" t="s">
        <v>427</v>
      </c>
      <c r="D34" t="str">
        <f>SUBSTITUTE(C34,"@1",B34)</f>
        <v xml:space="preserve">    self.SendDevice("m_l")</v>
      </c>
      <c r="I34" t="str">
        <f>B105</f>
        <v>未設定ボタン□</v>
      </c>
      <c r="J34" t="str">
        <f>B106</f>
        <v>btn_sikaku</v>
      </c>
      <c r="K34" s="87" t="s">
        <v>462</v>
      </c>
      <c r="L34" t="str">
        <f t="shared" si="20"/>
        <v>|未設定ボタン□|@2|</v>
      </c>
      <c r="M34" t="str">
        <f t="shared" si="21"/>
        <v>|未設定ボタン□|btn_sikaku|</v>
      </c>
    </row>
    <row r="35" spans="1:13">
      <c r="I35" t="str">
        <f>B109</f>
        <v>歯の回転のON</v>
      </c>
      <c r="J35" t="str">
        <f>B110</f>
        <v>on</v>
      </c>
      <c r="K35" s="87" t="s">
        <v>462</v>
      </c>
      <c r="L35" t="str">
        <f t="shared" si="20"/>
        <v>|歯の回転のON|@2|</v>
      </c>
      <c r="M35" t="str">
        <f t="shared" si="21"/>
        <v>|歯の回転のON|on|</v>
      </c>
    </row>
    <row r="36" spans="1:13">
      <c r="A36" t="s">
        <v>442</v>
      </c>
      <c r="B36" t="s">
        <v>377</v>
      </c>
      <c r="C36" t="s">
        <v>398</v>
      </c>
      <c r="D36" t="str">
        <f>SUBSTITUTE(C36,"@1",B36)</f>
        <v>elif pCmd.Command == "chute_L_lup":</v>
      </c>
      <c r="I36" t="str">
        <f>B113</f>
        <v>歯の回転のOFF</v>
      </c>
      <c r="J36" t="str">
        <f>B114</f>
        <v>off</v>
      </c>
      <c r="K36" s="87" t="s">
        <v>462</v>
      </c>
      <c r="L36" t="str">
        <f t="shared" si="20"/>
        <v>|歯の回転のOFF|@2|</v>
      </c>
      <c r="M36" t="str">
        <f t="shared" si="21"/>
        <v>|歯の回転のOFF|off|</v>
      </c>
    </row>
    <row r="37" spans="1:13">
      <c r="A37" t="s">
        <v>443</v>
      </c>
      <c r="B37" s="50" t="s">
        <v>454</v>
      </c>
      <c r="C37" s="87" t="s">
        <v>441</v>
      </c>
      <c r="D37" t="str">
        <f>SUBSTITUTE(C37,"@1",B37)</f>
        <v xml:space="preserve">    #雪射出口 スティック左 左上向き</v>
      </c>
      <c r="K37" s="87" t="s">
        <v>466</v>
      </c>
      <c r="L37" t="str">
        <f>SUBSTITUTE(K37,L$1,I37)</f>
        <v>|||</v>
      </c>
      <c r="M37" t="str">
        <f>SUBSTITUTE(L37,M$1,J37)</f>
        <v>|||</v>
      </c>
    </row>
    <row r="38" spans="1:13">
      <c r="A38" t="s">
        <v>444</v>
      </c>
      <c r="B38" t="s">
        <v>407</v>
      </c>
      <c r="C38" t="s">
        <v>427</v>
      </c>
      <c r="D38" t="str">
        <f>SUBSTITUTE(C38,"@1",B38)</f>
        <v xml:space="preserve">    self.SendDevice("c_L_lup")</v>
      </c>
      <c r="I38" t="str">
        <f>B117</f>
        <v>緊急停止</v>
      </c>
      <c r="J38" t="str">
        <f>B118</f>
        <v>em</v>
      </c>
      <c r="K38" s="87" t="s">
        <v>462</v>
      </c>
      <c r="L38" t="str">
        <f>SUBSTITUTE(K38,L$1,I38)</f>
        <v>|緊急停止|@2|</v>
      </c>
      <c r="M38" t="str">
        <f>SUBSTITUTE(L38,M$1,J38)</f>
        <v>|緊急停止|em|</v>
      </c>
    </row>
    <row r="40" spans="1:13">
      <c r="A40" t="s">
        <v>442</v>
      </c>
      <c r="B40" t="s">
        <v>378</v>
      </c>
      <c r="C40" t="s">
        <v>398</v>
      </c>
      <c r="D40" t="str">
        <f>SUBSTITUTE(C40,"@1",B40)</f>
        <v>elif pCmd.Command == "chute_L_up":</v>
      </c>
    </row>
    <row r="41" spans="1:13">
      <c r="A41" t="s">
        <v>443</v>
      </c>
      <c r="B41" s="50" t="s">
        <v>455</v>
      </c>
      <c r="C41" s="87" t="s">
        <v>441</v>
      </c>
      <c r="D41" t="str">
        <f>SUBSTITUTE(C41,"@1",B41)</f>
        <v xml:space="preserve">    #雪射出口 スティック左 上向き</v>
      </c>
    </row>
    <row r="42" spans="1:13">
      <c r="A42" t="s">
        <v>444</v>
      </c>
      <c r="B42" t="s">
        <v>408</v>
      </c>
      <c r="C42" t="s">
        <v>427</v>
      </c>
      <c r="D42" t="str">
        <f>SUBSTITUTE(C42,"@1",B42)</f>
        <v xml:space="preserve">    self.SendDevice("c_L_up")</v>
      </c>
    </row>
    <row r="44" spans="1:13">
      <c r="A44" t="s">
        <v>442</v>
      </c>
      <c r="B44" t="s">
        <v>379</v>
      </c>
      <c r="C44" t="s">
        <v>398</v>
      </c>
      <c r="D44" t="str">
        <f>SUBSTITUTE(C44,"@1",B44)</f>
        <v>elif pCmd.Command == "chute_L_rup":</v>
      </c>
    </row>
    <row r="45" spans="1:13">
      <c r="A45" t="s">
        <v>443</v>
      </c>
      <c r="B45" s="50" t="s">
        <v>456</v>
      </c>
      <c r="C45" s="87" t="s">
        <v>441</v>
      </c>
      <c r="D45" t="str">
        <f>SUBSTITUTE(C45,"@1",B45)</f>
        <v xml:space="preserve">    #雪射出口 スティック左 右上向き</v>
      </c>
    </row>
    <row r="46" spans="1:13">
      <c r="A46" t="s">
        <v>444</v>
      </c>
      <c r="B46" t="s">
        <v>409</v>
      </c>
      <c r="C46" t="s">
        <v>427</v>
      </c>
      <c r="D46" t="str">
        <f>SUBSTITUTE(C46,"@1",B46)</f>
        <v xml:space="preserve">    self.SendDevice("c_L_rup")</v>
      </c>
    </row>
    <row r="48" spans="1:13">
      <c r="A48" t="s">
        <v>442</v>
      </c>
      <c r="B48" t="s">
        <v>380</v>
      </c>
      <c r="C48" t="s">
        <v>398</v>
      </c>
      <c r="D48" t="str">
        <f>SUBSTITUTE(C48,"@1",B48)</f>
        <v>elif pCmd.Command == "chute_L_right":</v>
      </c>
    </row>
    <row r="49" spans="1:4">
      <c r="A49" t="s">
        <v>443</v>
      </c>
      <c r="B49" s="50" t="s">
        <v>457</v>
      </c>
      <c r="C49" s="87" t="s">
        <v>441</v>
      </c>
      <c r="D49" t="str">
        <f>SUBSTITUTE(C49,"@1",B49)</f>
        <v xml:space="preserve">    #雪射出口 スティック左 右向き</v>
      </c>
    </row>
    <row r="50" spans="1:4">
      <c r="A50" t="s">
        <v>444</v>
      </c>
      <c r="B50" t="s">
        <v>411</v>
      </c>
      <c r="C50" t="s">
        <v>427</v>
      </c>
      <c r="D50" t="str">
        <f>SUBSTITUTE(C50,"@1",B50)</f>
        <v xml:space="preserve">    self.SendDevice("c_L_right")</v>
      </c>
    </row>
    <row r="52" spans="1:4">
      <c r="A52" t="s">
        <v>442</v>
      </c>
      <c r="B52" t="s">
        <v>381</v>
      </c>
      <c r="C52" t="s">
        <v>398</v>
      </c>
      <c r="D52" t="str">
        <f>SUBSTITUTE(C52,"@1",B52)</f>
        <v>elif pCmd.Command == "chute_L_rdw":</v>
      </c>
    </row>
    <row r="53" spans="1:4">
      <c r="A53" t="s">
        <v>443</v>
      </c>
      <c r="B53" s="50" t="s">
        <v>458</v>
      </c>
      <c r="C53" s="87" t="s">
        <v>441</v>
      </c>
      <c r="D53" t="str">
        <f>SUBSTITUTE(C53,"@1",B53)</f>
        <v xml:space="preserve">    #雪射出口 スティック左 右下向き</v>
      </c>
    </row>
    <row r="54" spans="1:4">
      <c r="A54" t="s">
        <v>444</v>
      </c>
      <c r="B54" t="s">
        <v>410</v>
      </c>
      <c r="C54" t="s">
        <v>427</v>
      </c>
      <c r="D54" t="str">
        <f>SUBSTITUTE(C54,"@1",B54)</f>
        <v xml:space="preserve">    self.SendDevice("c_L_rdw")</v>
      </c>
    </row>
    <row r="56" spans="1:4">
      <c r="A56" t="s">
        <v>442</v>
      </c>
      <c r="B56" t="s">
        <v>382</v>
      </c>
      <c r="C56" t="s">
        <v>398</v>
      </c>
      <c r="D56" t="str">
        <f>SUBSTITUTE(C56,"@1",B56)</f>
        <v>elif pCmd.Command == "chute_L_dw":</v>
      </c>
    </row>
    <row r="57" spans="1:4">
      <c r="A57" t="s">
        <v>443</v>
      </c>
      <c r="B57" s="50" t="s">
        <v>459</v>
      </c>
      <c r="C57" s="87" t="s">
        <v>441</v>
      </c>
      <c r="D57" t="str">
        <f>SUBSTITUTE(C57,"@1",B57)</f>
        <v xml:space="preserve">    #雪射出口 スティック左 下向き</v>
      </c>
    </row>
    <row r="58" spans="1:4">
      <c r="A58" t="s">
        <v>444</v>
      </c>
      <c r="B58" t="s">
        <v>412</v>
      </c>
      <c r="C58" t="s">
        <v>427</v>
      </c>
      <c r="D58" t="str">
        <f>SUBSTITUTE(C58,"@1",B58)</f>
        <v xml:space="preserve">    self.SendDevice("c_L_dw")</v>
      </c>
    </row>
    <row r="60" spans="1:4">
      <c r="A60" t="s">
        <v>442</v>
      </c>
      <c r="B60" t="s">
        <v>383</v>
      </c>
      <c r="C60" t="s">
        <v>398</v>
      </c>
      <c r="D60" t="str">
        <f>SUBSTITUTE(C60,"@1",B60)</f>
        <v>elif pCmd.Command == "chute_L_ldw":</v>
      </c>
    </row>
    <row r="61" spans="1:4">
      <c r="A61" t="s">
        <v>443</v>
      </c>
      <c r="B61" s="50" t="s">
        <v>460</v>
      </c>
      <c r="C61" s="87" t="s">
        <v>441</v>
      </c>
      <c r="D61" t="str">
        <f>SUBSTITUTE(C61,"@1",B61)</f>
        <v xml:space="preserve">    #雪射出口 スティック左 左下向き</v>
      </c>
    </row>
    <row r="62" spans="1:4">
      <c r="A62" t="s">
        <v>444</v>
      </c>
      <c r="B62" t="s">
        <v>413</v>
      </c>
      <c r="C62" t="s">
        <v>427</v>
      </c>
      <c r="D62" t="str">
        <f>SUBSTITUTE(C62,"@1",B62)</f>
        <v xml:space="preserve">    self.SendDevice("c_L_ldw")</v>
      </c>
    </row>
    <row r="64" spans="1:4">
      <c r="A64" t="s">
        <v>442</v>
      </c>
      <c r="B64" t="s">
        <v>384</v>
      </c>
      <c r="C64" t="s">
        <v>398</v>
      </c>
      <c r="D64" t="str">
        <f>SUBSTITUTE(C64,"@1",B64)</f>
        <v>elif pCmd.Command == "chute_L_left":</v>
      </c>
    </row>
    <row r="65" spans="1:4">
      <c r="A65" t="s">
        <v>443</v>
      </c>
      <c r="B65" s="50" t="s">
        <v>461</v>
      </c>
      <c r="C65" s="87" t="s">
        <v>441</v>
      </c>
      <c r="D65" t="str">
        <f>SUBSTITUTE(C65,"@1",B65)</f>
        <v xml:space="preserve">    #雪射出口 スティック左 左向き</v>
      </c>
    </row>
    <row r="66" spans="1:4">
      <c r="A66" t="s">
        <v>444</v>
      </c>
      <c r="B66" t="s">
        <v>414</v>
      </c>
      <c r="C66" t="s">
        <v>427</v>
      </c>
      <c r="D66" t="str">
        <f>SUBSTITUTE(C66,"@1",B66)</f>
        <v xml:space="preserve">    self.SendDevice("c_L_left")</v>
      </c>
    </row>
    <row r="68" spans="1:4">
      <c r="A68" t="s">
        <v>442</v>
      </c>
      <c r="B68" t="s">
        <v>385</v>
      </c>
      <c r="C68" t="s">
        <v>398</v>
      </c>
      <c r="D68" t="str">
        <f>SUBSTITUTE(C68,"@1",B68)</f>
        <v>elif pCmd.Command == "chute_R_lup":</v>
      </c>
    </row>
    <row r="69" spans="1:4">
      <c r="A69" t="s">
        <v>443</v>
      </c>
      <c r="B69" s="50" t="s">
        <v>446</v>
      </c>
      <c r="C69" s="87" t="s">
        <v>441</v>
      </c>
      <c r="D69" t="str">
        <f>SUBSTITUTE(C69,"@1",B69)</f>
        <v xml:space="preserve">    #雪射出口 スティック右 左上向き</v>
      </c>
    </row>
    <row r="70" spans="1:4">
      <c r="A70" t="s">
        <v>444</v>
      </c>
      <c r="B70" t="s">
        <v>415</v>
      </c>
      <c r="C70" t="s">
        <v>427</v>
      </c>
      <c r="D70" t="str">
        <f>SUBSTITUTE(C70,"@1",B70)</f>
        <v xml:space="preserve">    self.SendDevice("c_R_lup")</v>
      </c>
    </row>
    <row r="72" spans="1:4">
      <c r="A72" t="s">
        <v>442</v>
      </c>
      <c r="B72" t="s">
        <v>386</v>
      </c>
      <c r="C72" t="s">
        <v>398</v>
      </c>
      <c r="D72" t="str">
        <f>SUBSTITUTE(C72,"@1",B72)</f>
        <v>elif pCmd.Command == "chute_R_up":</v>
      </c>
    </row>
    <row r="73" spans="1:4">
      <c r="A73" t="s">
        <v>443</v>
      </c>
      <c r="B73" s="50" t="s">
        <v>447</v>
      </c>
      <c r="C73" s="87" t="s">
        <v>441</v>
      </c>
      <c r="D73" t="str">
        <f>SUBSTITUTE(C73,"@1",B73)</f>
        <v xml:space="preserve">    #雪射出口 スティック右 上向き</v>
      </c>
    </row>
    <row r="74" spans="1:4">
      <c r="A74" t="s">
        <v>444</v>
      </c>
      <c r="B74" t="s">
        <v>416</v>
      </c>
      <c r="C74" t="s">
        <v>427</v>
      </c>
      <c r="D74" t="str">
        <f>SUBSTITUTE(C74,"@1",B74)</f>
        <v xml:space="preserve">    self.SendDevice("c_R_up")</v>
      </c>
    </row>
    <row r="76" spans="1:4">
      <c r="A76" t="s">
        <v>442</v>
      </c>
      <c r="B76" t="s">
        <v>387</v>
      </c>
      <c r="C76" t="s">
        <v>398</v>
      </c>
      <c r="D76" t="str">
        <f>SUBSTITUTE(C76,"@1",B76)</f>
        <v>elif pCmd.Command == "chute_R_rup":</v>
      </c>
    </row>
    <row r="77" spans="1:4">
      <c r="A77" t="s">
        <v>443</v>
      </c>
      <c r="B77" s="50" t="s">
        <v>448</v>
      </c>
      <c r="C77" s="87" t="s">
        <v>441</v>
      </c>
      <c r="D77" t="str">
        <f>SUBSTITUTE(C77,"@1",B77)</f>
        <v xml:space="preserve">    #雪射出口 スティック右 右上向き</v>
      </c>
    </row>
    <row r="78" spans="1:4">
      <c r="A78" t="s">
        <v>444</v>
      </c>
      <c r="B78" t="s">
        <v>417</v>
      </c>
      <c r="C78" t="s">
        <v>427</v>
      </c>
      <c r="D78" t="str">
        <f>SUBSTITUTE(C78,"@1",B78)</f>
        <v xml:space="preserve">    self.SendDevice("c_R_rup")</v>
      </c>
    </row>
    <row r="80" spans="1:4">
      <c r="A80" t="s">
        <v>442</v>
      </c>
      <c r="B80" t="s">
        <v>388</v>
      </c>
      <c r="C80" t="s">
        <v>398</v>
      </c>
      <c r="D80" t="str">
        <f>SUBSTITUTE(C80,"@1",B80)</f>
        <v>elif pCmd.Command == "chute_R_right":</v>
      </c>
    </row>
    <row r="81" spans="1:4">
      <c r="A81" t="s">
        <v>443</v>
      </c>
      <c r="B81" s="50" t="s">
        <v>449</v>
      </c>
      <c r="C81" s="87" t="s">
        <v>441</v>
      </c>
      <c r="D81" t="str">
        <f>SUBSTITUTE(C81,"@1",B81)</f>
        <v xml:space="preserve">    #雪射出口 スティック右 右向き</v>
      </c>
    </row>
    <row r="82" spans="1:4">
      <c r="A82" t="s">
        <v>444</v>
      </c>
      <c r="B82" t="s">
        <v>418</v>
      </c>
      <c r="C82" t="s">
        <v>427</v>
      </c>
      <c r="D82" t="str">
        <f>SUBSTITUTE(C82,"@1",B82)</f>
        <v xml:space="preserve">    self.SendDevice("c_R_right")</v>
      </c>
    </row>
    <row r="84" spans="1:4">
      <c r="A84" t="s">
        <v>442</v>
      </c>
      <c r="B84" t="s">
        <v>389</v>
      </c>
      <c r="C84" t="s">
        <v>398</v>
      </c>
      <c r="D84" t="str">
        <f>SUBSTITUTE(C84,"@1",B84)</f>
        <v>elif pCmd.Command == "chute_R_rdw":</v>
      </c>
    </row>
    <row r="85" spans="1:4">
      <c r="A85" t="s">
        <v>443</v>
      </c>
      <c r="B85" s="50" t="s">
        <v>450</v>
      </c>
      <c r="C85" s="87" t="s">
        <v>441</v>
      </c>
      <c r="D85" t="str">
        <f>SUBSTITUTE(C85,"@1",B85)</f>
        <v xml:space="preserve">    #雪射出口 スティック右 右下向き</v>
      </c>
    </row>
    <row r="86" spans="1:4">
      <c r="A86" t="s">
        <v>444</v>
      </c>
      <c r="B86" t="s">
        <v>419</v>
      </c>
      <c r="C86" t="s">
        <v>427</v>
      </c>
      <c r="D86" t="str">
        <f>SUBSTITUTE(C86,"@1",B86)</f>
        <v xml:space="preserve">    self.SendDevice("c_R_rdw")</v>
      </c>
    </row>
    <row r="88" spans="1:4">
      <c r="A88" t="s">
        <v>442</v>
      </c>
      <c r="B88" t="s">
        <v>390</v>
      </c>
      <c r="C88" t="s">
        <v>398</v>
      </c>
      <c r="D88" t="str">
        <f>SUBSTITUTE(C88,"@1",B88)</f>
        <v>elif pCmd.Command == "chute_R_dw":</v>
      </c>
    </row>
    <row r="89" spans="1:4">
      <c r="A89" t="s">
        <v>443</v>
      </c>
      <c r="B89" s="50" t="s">
        <v>451</v>
      </c>
      <c r="C89" s="87" t="s">
        <v>441</v>
      </c>
      <c r="D89" t="str">
        <f>SUBSTITUTE(C89,"@1",B89)</f>
        <v xml:space="preserve">    #雪射出口 スティック右 下向き</v>
      </c>
    </row>
    <row r="90" spans="1:4">
      <c r="A90" t="s">
        <v>444</v>
      </c>
      <c r="B90" t="s">
        <v>420</v>
      </c>
      <c r="C90" t="s">
        <v>427</v>
      </c>
      <c r="D90" t="str">
        <f>SUBSTITUTE(C90,"@1",B90)</f>
        <v xml:space="preserve">    self.SendDevice("c_R_dw")</v>
      </c>
    </row>
    <row r="92" spans="1:4">
      <c r="A92" t="s">
        <v>442</v>
      </c>
      <c r="B92" t="s">
        <v>391</v>
      </c>
      <c r="C92" t="s">
        <v>398</v>
      </c>
      <c r="D92" t="str">
        <f>SUBSTITUTE(C92,"@1",B92)</f>
        <v>elif pCmd.Command == "chute_R_ldw":</v>
      </c>
    </row>
    <row r="93" spans="1:4">
      <c r="A93" t="s">
        <v>443</v>
      </c>
      <c r="B93" s="50" t="s">
        <v>452</v>
      </c>
      <c r="C93" s="87" t="s">
        <v>441</v>
      </c>
      <c r="D93" t="str">
        <f>SUBSTITUTE(C93,"@1",B93)</f>
        <v xml:space="preserve">    #雪射出口 スティック右 左下向き</v>
      </c>
    </row>
    <row r="94" spans="1:4">
      <c r="A94" t="s">
        <v>444</v>
      </c>
      <c r="B94" t="s">
        <v>421</v>
      </c>
      <c r="C94" t="s">
        <v>427</v>
      </c>
      <c r="D94" t="str">
        <f>SUBSTITUTE(C94,"@1",B94)</f>
        <v xml:space="preserve">    self.SendDevice("c_R_ldw")</v>
      </c>
    </row>
    <row r="96" spans="1:4">
      <c r="A96" t="s">
        <v>442</v>
      </c>
      <c r="B96" t="s">
        <v>392</v>
      </c>
      <c r="C96" t="s">
        <v>398</v>
      </c>
      <c r="D96" t="str">
        <f>SUBSTITUTE(C96,"@1",B96)</f>
        <v>elif pCmd.Command == "chute_R_left":</v>
      </c>
    </row>
    <row r="97" spans="1:4">
      <c r="A97" t="s">
        <v>443</v>
      </c>
      <c r="B97" s="50" t="s">
        <v>453</v>
      </c>
      <c r="C97" s="87" t="s">
        <v>441</v>
      </c>
      <c r="D97" t="str">
        <f>SUBSTITUTE(C97,"@1",B97)</f>
        <v xml:space="preserve">    #雪射出口 スティック右 左向き</v>
      </c>
    </row>
    <row r="98" spans="1:4">
      <c r="A98" t="s">
        <v>444</v>
      </c>
      <c r="B98" t="s">
        <v>422</v>
      </c>
      <c r="C98" t="s">
        <v>427</v>
      </c>
      <c r="D98" t="str">
        <f>SUBSTITUTE(C98,"@1",B98)</f>
        <v xml:space="preserve">    self.SendDevice("c_R_left")</v>
      </c>
    </row>
    <row r="100" spans="1:4">
      <c r="A100" t="s">
        <v>442</v>
      </c>
      <c r="B100" t="s">
        <v>393</v>
      </c>
      <c r="C100" t="s">
        <v>398</v>
      </c>
      <c r="D100" t="str">
        <f>SUBSTITUTE(C100,"@1",B100)</f>
        <v>elif pCmd.Command == "btn_sankaku":</v>
      </c>
    </row>
    <row r="101" spans="1:4">
      <c r="A101" t="s">
        <v>443</v>
      </c>
      <c r="B101" s="50" t="s">
        <v>436</v>
      </c>
      <c r="C101" s="87" t="s">
        <v>441</v>
      </c>
      <c r="D101" t="str">
        <f>SUBSTITUTE(C101,"@1",B101)</f>
        <v xml:space="preserve">    #未設定ボタン△</v>
      </c>
    </row>
    <row r="102" spans="1:4">
      <c r="A102" t="s">
        <v>444</v>
      </c>
      <c r="B102" t="s">
        <v>423</v>
      </c>
      <c r="C102" t="s">
        <v>427</v>
      </c>
      <c r="D102" t="str">
        <f>SUBSTITUTE(C102,"@1",B102)</f>
        <v xml:space="preserve">    self.SendDevice("btn_sankaku")</v>
      </c>
    </row>
    <row r="104" spans="1:4">
      <c r="A104" t="s">
        <v>442</v>
      </c>
      <c r="B104" t="s">
        <v>394</v>
      </c>
      <c r="C104" t="s">
        <v>398</v>
      </c>
      <c r="D104" t="str">
        <f>SUBSTITUTE(C104,"@1",B104)</f>
        <v>elif pCmd.Command == "btn_sikaku":</v>
      </c>
    </row>
    <row r="105" spans="1:4">
      <c r="A105" t="s">
        <v>443</v>
      </c>
      <c r="B105" s="50" t="s">
        <v>437</v>
      </c>
      <c r="C105" s="87" t="s">
        <v>441</v>
      </c>
      <c r="D105" t="str">
        <f>SUBSTITUTE(C105,"@1",B105)</f>
        <v xml:space="preserve">    #未設定ボタン□</v>
      </c>
    </row>
    <row r="106" spans="1:4">
      <c r="A106" t="s">
        <v>444</v>
      </c>
      <c r="B106" t="s">
        <v>394</v>
      </c>
      <c r="C106" t="s">
        <v>427</v>
      </c>
      <c r="D106" t="str">
        <f>SUBSTITUTE(C106,"@1",B106)</f>
        <v xml:space="preserve">    self.SendDevice("btn_sikaku")</v>
      </c>
    </row>
    <row r="108" spans="1:4">
      <c r="A108" t="s">
        <v>442</v>
      </c>
      <c r="B108" t="s">
        <v>395</v>
      </c>
      <c r="C108" t="s">
        <v>398</v>
      </c>
      <c r="D108" t="str">
        <f>SUBSTITUTE(C108,"@1",B108)</f>
        <v>elif pCmd.Command == "btn_on":</v>
      </c>
    </row>
    <row r="109" spans="1:4">
      <c r="A109" t="s">
        <v>443</v>
      </c>
      <c r="B109" s="50" t="s">
        <v>438</v>
      </c>
      <c r="C109" s="87" t="s">
        <v>441</v>
      </c>
      <c r="D109" t="str">
        <f>SUBSTITUTE(C109,"@1",B109)</f>
        <v xml:space="preserve">    #歯の回転のON</v>
      </c>
    </row>
    <row r="110" spans="1:4">
      <c r="A110" t="s">
        <v>444</v>
      </c>
      <c r="B110" t="s">
        <v>426</v>
      </c>
      <c r="C110" t="s">
        <v>427</v>
      </c>
      <c r="D110" t="str">
        <f>SUBSTITUTE(C110,"@1",B110)</f>
        <v xml:space="preserve">    self.SendDevice("on")</v>
      </c>
    </row>
    <row r="112" spans="1:4">
      <c r="A112" t="s">
        <v>442</v>
      </c>
      <c r="B112" t="s">
        <v>396</v>
      </c>
      <c r="C112" t="s">
        <v>398</v>
      </c>
      <c r="D112" t="str">
        <f>SUBSTITUTE(C112,"@1",B112)</f>
        <v>elif pCmd.Command == "btn_off":</v>
      </c>
    </row>
    <row r="113" spans="1:4">
      <c r="A113" t="s">
        <v>443</v>
      </c>
      <c r="B113" s="50" t="s">
        <v>439</v>
      </c>
      <c r="C113" s="87" t="s">
        <v>441</v>
      </c>
      <c r="D113" t="str">
        <f>SUBSTITUTE(C113,"@1",B113)</f>
        <v xml:space="preserve">    #歯の回転のOFF</v>
      </c>
    </row>
    <row r="114" spans="1:4">
      <c r="A114" t="s">
        <v>444</v>
      </c>
      <c r="B114" t="s">
        <v>424</v>
      </c>
      <c r="C114" t="s">
        <v>427</v>
      </c>
      <c r="D114" t="str">
        <f>SUBSTITUTE(C114,"@1",B114)</f>
        <v xml:space="preserve">    self.SendDevice("off")</v>
      </c>
    </row>
    <row r="116" spans="1:4">
      <c r="A116" t="s">
        <v>442</v>
      </c>
      <c r="B116" t="s">
        <v>397</v>
      </c>
      <c r="C116" t="s">
        <v>398</v>
      </c>
      <c r="D116" t="str">
        <f>SUBSTITUTE(C116,"@1",B116)</f>
        <v>elif pCmd.Command == "btn_em":</v>
      </c>
    </row>
    <row r="117" spans="1:4">
      <c r="A117" t="s">
        <v>443</v>
      </c>
      <c r="B117" s="50" t="s">
        <v>440</v>
      </c>
      <c r="C117" s="87" t="s">
        <v>441</v>
      </c>
      <c r="D117" t="str">
        <f>SUBSTITUTE(C117,"@1",B117)</f>
        <v xml:space="preserve">    #緊急停止</v>
      </c>
    </row>
    <row r="118" spans="1:4">
      <c r="A118" t="s">
        <v>444</v>
      </c>
      <c r="B118" t="s">
        <v>425</v>
      </c>
      <c r="C118" t="s">
        <v>427</v>
      </c>
      <c r="D118" t="str">
        <f>SUBSTITUTE(C118,"@1",B118)</f>
        <v xml:space="preserve">    self.SendDevice("em")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56930D-9A58-47B4-AE60-CF43FD6FE579}">
  <dimension ref="A1:CL150"/>
  <sheetViews>
    <sheetView topLeftCell="A13" zoomScaleNormal="100" workbookViewId="0">
      <selection activeCell="CH25" sqref="CH25"/>
    </sheetView>
  </sheetViews>
  <sheetFormatPr defaultColWidth="3" defaultRowHeight="18" customHeight="1"/>
  <sheetData>
    <row r="1" spans="1:90" ht="18.75"/>
    <row r="2" spans="1:90" ht="25.5">
      <c r="A2" s="40" t="s">
        <v>162</v>
      </c>
    </row>
    <row r="3" spans="1:90" ht="18.75"/>
    <row r="4" spans="1:90" s="43" customFormat="1" ht="19.5">
      <c r="A4" s="41" t="s">
        <v>13</v>
      </c>
      <c r="B4" s="42" t="s">
        <v>161</v>
      </c>
    </row>
    <row r="6" spans="1:90" ht="18" customHeight="1">
      <c r="J6" t="s">
        <v>265</v>
      </c>
    </row>
    <row r="7" spans="1:90" ht="18" customHeight="1">
      <c r="J7" s="65"/>
      <c r="K7" s="66"/>
      <c r="L7" s="66"/>
      <c r="M7" s="66"/>
      <c r="N7" s="66"/>
      <c r="O7" s="66"/>
      <c r="P7" s="66"/>
      <c r="Q7" s="66"/>
      <c r="R7" s="66"/>
      <c r="S7" s="9"/>
      <c r="T7" s="88" t="s">
        <v>253</v>
      </c>
      <c r="U7" s="89"/>
      <c r="V7" s="90"/>
      <c r="X7" s="69"/>
    </row>
    <row r="9" spans="1:90" ht="18" customHeight="1">
      <c r="J9" s="29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1"/>
      <c r="Z9" s="29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1"/>
      <c r="AX9" s="29"/>
      <c r="AY9" s="30"/>
      <c r="AZ9" s="30"/>
      <c r="BA9" s="30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  <c r="BR9" s="30"/>
      <c r="BS9" s="30"/>
      <c r="BT9" s="30"/>
      <c r="BU9" s="30"/>
      <c r="BV9" s="30"/>
      <c r="BW9" s="30"/>
      <c r="BX9" s="30"/>
      <c r="BY9" s="30"/>
      <c r="BZ9" s="30"/>
      <c r="CA9" s="30"/>
      <c r="CB9" s="30"/>
      <c r="CC9" s="30"/>
      <c r="CD9" s="30"/>
      <c r="CE9" s="30"/>
      <c r="CF9" s="30"/>
      <c r="CG9" s="30"/>
      <c r="CH9" s="30"/>
      <c r="CI9" s="30"/>
      <c r="CJ9" s="30"/>
      <c r="CK9" s="30"/>
      <c r="CL9" s="31"/>
    </row>
    <row r="10" spans="1:90" ht="18" customHeight="1">
      <c r="J10" s="32"/>
      <c r="K10" s="112" t="s">
        <v>145</v>
      </c>
      <c r="L10" s="112"/>
      <c r="M10" s="112"/>
      <c r="N10" s="112"/>
      <c r="O10" s="113">
        <v>9999</v>
      </c>
      <c r="P10" s="113"/>
      <c r="R10" s="112" t="s">
        <v>146</v>
      </c>
      <c r="S10" s="112"/>
      <c r="T10" s="112"/>
      <c r="U10" s="112"/>
      <c r="V10" s="113">
        <v>9999</v>
      </c>
      <c r="W10" s="113"/>
      <c r="X10" s="33"/>
      <c r="Z10" s="32"/>
      <c r="AA10" s="1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3"/>
      <c r="AV10" s="33"/>
      <c r="AX10" s="32"/>
      <c r="AY10" s="99" t="s">
        <v>255</v>
      </c>
      <c r="AZ10" s="100"/>
      <c r="BA10" s="100"/>
      <c r="BB10" s="100"/>
      <c r="BC10" s="101"/>
      <c r="BL10" s="94" t="s">
        <v>254</v>
      </c>
      <c r="BM10" s="95"/>
      <c r="BN10" s="95"/>
      <c r="BO10" s="95"/>
      <c r="BP10" s="95"/>
      <c r="BQ10" s="96"/>
      <c r="BR10" s="67" t="s">
        <v>262</v>
      </c>
      <c r="BT10" s="88" t="s">
        <v>261</v>
      </c>
      <c r="BU10" s="89"/>
      <c r="BV10" s="90"/>
      <c r="BX10" s="68"/>
      <c r="CL10" s="33"/>
    </row>
    <row r="11" spans="1:90" ht="18" customHeight="1">
      <c r="J11" s="32"/>
      <c r="K11" s="112" t="s">
        <v>147</v>
      </c>
      <c r="L11" s="112"/>
      <c r="M11" s="112"/>
      <c r="N11" s="112"/>
      <c r="O11" s="113"/>
      <c r="P11" s="113"/>
      <c r="R11" s="112" t="s">
        <v>148</v>
      </c>
      <c r="S11" s="112"/>
      <c r="T11" s="112"/>
      <c r="U11" s="112"/>
      <c r="V11" s="113"/>
      <c r="W11" s="113"/>
      <c r="X11" s="33"/>
      <c r="Z11" s="32"/>
      <c r="AA11" s="4"/>
      <c r="AU11" s="5"/>
      <c r="AV11" s="33"/>
      <c r="AX11" s="32"/>
      <c r="CL11" s="33"/>
    </row>
    <row r="12" spans="1:90" ht="18" customHeight="1">
      <c r="J12" s="34"/>
      <c r="K12" s="35"/>
      <c r="L12" s="35"/>
      <c r="M12" s="35"/>
      <c r="N12" s="35"/>
      <c r="O12" s="36"/>
      <c r="P12" s="36"/>
      <c r="Q12" s="37"/>
      <c r="R12" s="35"/>
      <c r="S12" s="35"/>
      <c r="T12" s="35"/>
      <c r="U12" s="35"/>
      <c r="V12" s="36"/>
      <c r="W12" s="36"/>
      <c r="X12" s="38"/>
      <c r="Z12" s="32"/>
      <c r="AA12" s="4"/>
      <c r="AU12" s="5"/>
      <c r="AV12" s="33"/>
      <c r="AX12" s="32"/>
      <c r="AY12" s="72">
        <v>1</v>
      </c>
      <c r="AZ12" s="91" t="s">
        <v>264</v>
      </c>
      <c r="BA12" s="92"/>
      <c r="BB12" s="92"/>
      <c r="BC12" s="93"/>
      <c r="BD12" s="88" t="s">
        <v>259</v>
      </c>
      <c r="BE12" s="90"/>
      <c r="BF12" s="97">
        <v>50000</v>
      </c>
      <c r="BG12" s="98"/>
      <c r="BH12" s="88" t="s">
        <v>256</v>
      </c>
      <c r="BI12" s="90"/>
      <c r="BJ12" s="70"/>
      <c r="BL12" s="1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3"/>
      <c r="CL12" s="33"/>
    </row>
    <row r="13" spans="1:90" ht="18" customHeight="1">
      <c r="Z13" s="32"/>
      <c r="AA13" s="4"/>
      <c r="AU13" s="5"/>
      <c r="AV13" s="33"/>
      <c r="AX13" s="32"/>
      <c r="AY13" s="72">
        <v>2</v>
      </c>
      <c r="AZ13" s="91" t="s">
        <v>258</v>
      </c>
      <c r="BA13" s="92"/>
      <c r="BB13" s="92"/>
      <c r="BC13" s="93"/>
      <c r="BD13" s="88" t="s">
        <v>259</v>
      </c>
      <c r="BE13" s="90"/>
      <c r="BF13" s="97">
        <v>50001</v>
      </c>
      <c r="BG13" s="98"/>
      <c r="BH13" s="88" t="s">
        <v>263</v>
      </c>
      <c r="BI13" s="90"/>
      <c r="BJ13" s="71"/>
      <c r="BL13" s="4"/>
      <c r="BX13" s="5"/>
      <c r="CL13" s="33"/>
    </row>
    <row r="14" spans="1:90" ht="18" customHeight="1">
      <c r="J14" s="29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1"/>
      <c r="Z14" s="32"/>
      <c r="AA14" s="4"/>
      <c r="AU14" s="5"/>
      <c r="AV14" s="33"/>
      <c r="AX14" s="32"/>
      <c r="AY14" s="72">
        <v>3</v>
      </c>
      <c r="AZ14" s="91" t="s">
        <v>260</v>
      </c>
      <c r="BA14" s="92"/>
      <c r="BB14" s="92"/>
      <c r="BC14" s="93"/>
      <c r="BD14" s="88" t="s">
        <v>259</v>
      </c>
      <c r="BE14" s="90"/>
      <c r="BF14" s="97">
        <v>50002</v>
      </c>
      <c r="BG14" s="98"/>
      <c r="BH14" s="88" t="s">
        <v>263</v>
      </c>
      <c r="BI14" s="90"/>
      <c r="BJ14" s="71"/>
      <c r="BL14" s="4"/>
      <c r="BX14" s="5"/>
      <c r="CL14" s="33"/>
    </row>
    <row r="15" spans="1:90" ht="18" customHeight="1">
      <c r="J15" s="32"/>
      <c r="K15" t="s">
        <v>150</v>
      </c>
      <c r="Q15" t="s">
        <v>151</v>
      </c>
      <c r="X15" s="33"/>
      <c r="Z15" s="32"/>
      <c r="AA15" s="4"/>
      <c r="AU15" s="5"/>
      <c r="AV15" s="33"/>
      <c r="AX15" s="32"/>
      <c r="AY15" s="72">
        <v>4</v>
      </c>
      <c r="AZ15" s="91"/>
      <c r="BA15" s="92"/>
      <c r="BB15" s="92"/>
      <c r="BC15" s="93"/>
      <c r="BD15" s="88" t="s">
        <v>259</v>
      </c>
      <c r="BE15" s="90"/>
      <c r="BF15" s="97">
        <v>50003</v>
      </c>
      <c r="BG15" s="98"/>
      <c r="BH15" s="88" t="s">
        <v>256</v>
      </c>
      <c r="BI15" s="90"/>
      <c r="BJ15" s="70"/>
      <c r="BL15" s="4"/>
      <c r="BQ15" t="s">
        <v>11</v>
      </c>
      <c r="BX15" s="5"/>
      <c r="CL15" s="33"/>
    </row>
    <row r="16" spans="1:90" ht="18" customHeight="1">
      <c r="J16" s="32"/>
      <c r="M16" s="52"/>
      <c r="X16" s="33"/>
      <c r="Z16" s="32"/>
      <c r="AA16" s="4"/>
      <c r="AU16" s="5"/>
      <c r="AV16" s="33"/>
      <c r="AX16" s="32"/>
      <c r="AY16" s="72">
        <v>5</v>
      </c>
      <c r="AZ16" s="91"/>
      <c r="BA16" s="92"/>
      <c r="BB16" s="92"/>
      <c r="BC16" s="93"/>
      <c r="BD16" s="88" t="s">
        <v>259</v>
      </c>
      <c r="BE16" s="90"/>
      <c r="BF16" s="97">
        <v>50004</v>
      </c>
      <c r="BG16" s="98"/>
      <c r="BH16" s="88" t="s">
        <v>256</v>
      </c>
      <c r="BI16" s="90"/>
      <c r="BJ16" s="70"/>
      <c r="BL16" s="4"/>
      <c r="BQ16" t="s">
        <v>149</v>
      </c>
      <c r="BX16" s="5"/>
      <c r="CL16" s="33"/>
    </row>
    <row r="17" spans="10:90" ht="18" customHeight="1">
      <c r="J17" s="32"/>
      <c r="L17" s="27"/>
      <c r="M17" s="15" t="s">
        <v>0</v>
      </c>
      <c r="N17" s="27"/>
      <c r="S17" s="109"/>
      <c r="T17" s="110"/>
      <c r="U17" s="110"/>
      <c r="V17" s="6"/>
      <c r="X17" s="33"/>
      <c r="Z17" s="32"/>
      <c r="AA17" s="4"/>
      <c r="AU17" s="5"/>
      <c r="AV17" s="33"/>
      <c r="AX17" s="32"/>
      <c r="AY17" s="72"/>
      <c r="AZ17" s="91"/>
      <c r="BA17" s="92"/>
      <c r="BB17" s="92"/>
      <c r="BC17" s="93"/>
      <c r="BD17" s="88"/>
      <c r="BE17" s="90"/>
      <c r="BF17" s="97"/>
      <c r="BG17" s="98"/>
      <c r="BH17" s="88"/>
      <c r="BI17" s="90"/>
      <c r="BJ17" s="52"/>
      <c r="BL17" s="4"/>
      <c r="BX17" s="5"/>
      <c r="CL17" s="33"/>
    </row>
    <row r="18" spans="10:90" ht="18" customHeight="1">
      <c r="J18" s="32"/>
      <c r="K18" s="52"/>
      <c r="L18" s="15" t="s">
        <v>1</v>
      </c>
      <c r="M18" s="27"/>
      <c r="N18" s="15" t="s">
        <v>2</v>
      </c>
      <c r="O18" s="52"/>
      <c r="Q18" s="109"/>
      <c r="R18" s="110"/>
      <c r="S18" s="111"/>
      <c r="T18" s="9"/>
      <c r="U18" s="88" t="s">
        <v>152</v>
      </c>
      <c r="V18" s="89"/>
      <c r="W18" s="89"/>
      <c r="X18" s="39"/>
      <c r="Z18" s="32"/>
      <c r="AA18" s="4"/>
      <c r="AU18" s="5"/>
      <c r="AV18" s="33"/>
      <c r="AX18" s="32"/>
      <c r="BL18" s="4"/>
      <c r="BX18" s="5"/>
      <c r="CL18" s="33"/>
    </row>
    <row r="19" spans="10:90" ht="18" customHeight="1">
      <c r="J19" s="32"/>
      <c r="L19" s="27"/>
      <c r="M19" s="15" t="s">
        <v>3</v>
      </c>
      <c r="N19" s="27"/>
      <c r="S19" s="88" t="s">
        <v>153</v>
      </c>
      <c r="T19" s="89"/>
      <c r="U19" s="89"/>
      <c r="V19" s="1"/>
      <c r="X19" s="33"/>
      <c r="Z19" s="32"/>
      <c r="AA19" s="4"/>
      <c r="AU19" s="5"/>
      <c r="AV19" s="33"/>
      <c r="AX19" s="32"/>
      <c r="BL19" s="6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8"/>
      <c r="CL19" s="33"/>
    </row>
    <row r="20" spans="10:90" ht="18" customHeight="1">
      <c r="J20" s="32"/>
      <c r="K20" s="27"/>
      <c r="L20" s="27"/>
      <c r="M20" s="52"/>
      <c r="S20" s="2"/>
      <c r="T20" s="2"/>
      <c r="U20" s="2"/>
      <c r="X20" s="33"/>
      <c r="Z20" s="32"/>
      <c r="AA20" s="4"/>
      <c r="AU20" s="5"/>
      <c r="AV20" s="33"/>
      <c r="AX20" s="32"/>
      <c r="CL20" s="33"/>
    </row>
    <row r="21" spans="10:90" ht="18" customHeight="1">
      <c r="J21" s="32"/>
      <c r="K21" s="27"/>
      <c r="L21" s="27"/>
      <c r="M21" s="27"/>
      <c r="S21" s="117" t="s">
        <v>154</v>
      </c>
      <c r="T21" s="118"/>
      <c r="U21" s="119"/>
      <c r="X21" s="33"/>
      <c r="Z21" s="32"/>
      <c r="AA21" s="4"/>
      <c r="AU21" s="5"/>
      <c r="AV21" s="33"/>
      <c r="AX21" s="32"/>
      <c r="BL21" s="94" t="s">
        <v>254</v>
      </c>
      <c r="BM21" s="95"/>
      <c r="BN21" s="95"/>
      <c r="BO21" s="95"/>
      <c r="BP21" s="95"/>
      <c r="BQ21" s="96"/>
      <c r="BR21" s="67" t="s">
        <v>262</v>
      </c>
      <c r="BT21" s="88" t="s">
        <v>253</v>
      </c>
      <c r="BU21" s="89"/>
      <c r="BV21" s="90"/>
      <c r="BX21" s="69"/>
      <c r="CL21" s="33"/>
    </row>
    <row r="22" spans="10:90" ht="18" customHeight="1">
      <c r="J22" s="34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8"/>
      <c r="Z22" s="32"/>
      <c r="AA22" s="4"/>
      <c r="AU22" s="5"/>
      <c r="AV22" s="33"/>
      <c r="AX22" s="32"/>
      <c r="CL22" s="33"/>
    </row>
    <row r="23" spans="10:90" ht="18" customHeight="1">
      <c r="Z23" s="32"/>
      <c r="AA23" s="4"/>
      <c r="AU23" s="5"/>
      <c r="AV23" s="33"/>
      <c r="AX23" s="32"/>
      <c r="BL23" s="1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3"/>
      <c r="CL23" s="33"/>
    </row>
    <row r="24" spans="10:90" ht="18" customHeight="1">
      <c r="J24" s="29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1"/>
      <c r="Z24" s="32"/>
      <c r="AA24" s="4"/>
      <c r="AU24" s="5"/>
      <c r="AV24" s="33"/>
      <c r="AX24" s="32"/>
      <c r="BL24" s="4"/>
      <c r="BX24" s="5"/>
      <c r="CL24" s="33"/>
    </row>
    <row r="25" spans="10:90" ht="18" customHeight="1">
      <c r="J25" s="32"/>
      <c r="O25" s="114" t="s">
        <v>123</v>
      </c>
      <c r="P25" s="115"/>
      <c r="Q25" s="115"/>
      <c r="R25" s="116"/>
      <c r="X25" s="33"/>
      <c r="Z25" s="32"/>
      <c r="AA25" s="4"/>
      <c r="AU25" s="5"/>
      <c r="AV25" s="33"/>
      <c r="AX25" s="32"/>
      <c r="BL25" s="4"/>
      <c r="BX25" s="5"/>
      <c r="CL25" s="33"/>
    </row>
    <row r="26" spans="10:90" ht="18" customHeight="1">
      <c r="J26" s="34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8"/>
      <c r="Z26" s="32"/>
      <c r="AA26" s="4"/>
      <c r="AU26" s="5"/>
      <c r="AV26" s="33"/>
      <c r="AX26" s="32"/>
      <c r="BL26" s="4"/>
      <c r="BQ26" t="s">
        <v>11</v>
      </c>
      <c r="BX26" s="5"/>
      <c r="CL26" s="33"/>
    </row>
    <row r="27" spans="10:90" ht="18" customHeight="1">
      <c r="Z27" s="32"/>
      <c r="AA27" s="4"/>
      <c r="AU27" s="5"/>
      <c r="AV27" s="33"/>
      <c r="AX27" s="32"/>
      <c r="BL27" s="4"/>
      <c r="BQ27" t="s">
        <v>155</v>
      </c>
      <c r="BX27" s="5"/>
      <c r="CL27" s="33"/>
    </row>
    <row r="28" spans="10:90" ht="18" customHeight="1">
      <c r="J28" s="29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1"/>
      <c r="Z28" s="32"/>
      <c r="AA28" s="4"/>
      <c r="AU28" s="5"/>
      <c r="AV28" s="33"/>
      <c r="AX28" s="32"/>
      <c r="BL28" s="4"/>
      <c r="BX28" s="5"/>
      <c r="CL28" s="33"/>
    </row>
    <row r="29" spans="10:90" ht="18" customHeight="1">
      <c r="J29" s="32"/>
      <c r="K29" t="s">
        <v>156</v>
      </c>
      <c r="T29" t="s">
        <v>157</v>
      </c>
      <c r="X29" s="33"/>
      <c r="Z29" s="32"/>
      <c r="AA29" s="4"/>
      <c r="AU29" s="5"/>
      <c r="AV29" s="33"/>
      <c r="AX29" s="32"/>
      <c r="BL29" s="6"/>
      <c r="BM29" s="7"/>
      <c r="BN29" s="7"/>
      <c r="BO29" s="7"/>
      <c r="BP29" s="7"/>
      <c r="BQ29" s="7"/>
      <c r="BR29" s="7"/>
      <c r="BS29" s="7"/>
      <c r="BT29" s="7"/>
      <c r="BU29" s="7"/>
      <c r="BV29" s="7"/>
      <c r="BW29" s="7"/>
      <c r="BX29" s="8"/>
      <c r="CL29" s="33"/>
    </row>
    <row r="30" spans="10:90" ht="18" customHeight="1">
      <c r="J30" s="32"/>
      <c r="K30" s="16" t="s">
        <v>8</v>
      </c>
      <c r="L30" s="17" t="s">
        <v>0</v>
      </c>
      <c r="M30" s="17" t="s">
        <v>5</v>
      </c>
      <c r="U30" s="21" t="s">
        <v>8</v>
      </c>
      <c r="V30" s="22" t="s">
        <v>0</v>
      </c>
      <c r="W30" s="22" t="s">
        <v>5</v>
      </c>
      <c r="X30" s="33"/>
      <c r="Z30" s="32"/>
      <c r="AA30" s="4"/>
      <c r="AU30" s="5"/>
      <c r="AV30" s="33"/>
      <c r="AX30" s="32"/>
      <c r="CL30" s="33"/>
    </row>
    <row r="31" spans="10:90" ht="18" customHeight="1">
      <c r="J31" s="32"/>
      <c r="K31" s="19" t="s">
        <v>1</v>
      </c>
      <c r="L31" s="28"/>
      <c r="M31" s="17" t="s">
        <v>2</v>
      </c>
      <c r="U31" s="23" t="s">
        <v>1</v>
      </c>
      <c r="V31" s="28"/>
      <c r="W31" s="22" t="s">
        <v>2</v>
      </c>
      <c r="X31" s="33"/>
      <c r="Z31" s="32"/>
      <c r="AA31" s="4"/>
      <c r="AU31" s="5"/>
      <c r="AV31" s="33"/>
      <c r="AX31" s="32"/>
      <c r="AY31" s="94" t="s">
        <v>254</v>
      </c>
      <c r="AZ31" s="95"/>
      <c r="BA31" s="95"/>
      <c r="BB31" s="95"/>
      <c r="BC31" s="95"/>
      <c r="BD31" s="96"/>
      <c r="BE31" s="67" t="s">
        <v>262</v>
      </c>
      <c r="BG31" s="88" t="s">
        <v>253</v>
      </c>
      <c r="BH31" s="89"/>
      <c r="BI31" s="90"/>
      <c r="BK31" s="69"/>
      <c r="BY31" s="94" t="s">
        <v>254</v>
      </c>
      <c r="BZ31" s="95"/>
      <c r="CA31" s="95"/>
      <c r="CB31" s="95"/>
      <c r="CC31" s="95"/>
      <c r="CD31" s="96"/>
      <c r="CE31" s="67" t="s">
        <v>262</v>
      </c>
      <c r="CG31" s="88" t="s">
        <v>253</v>
      </c>
      <c r="CH31" s="89"/>
      <c r="CI31" s="90"/>
      <c r="CK31" s="69"/>
      <c r="CL31" s="33"/>
    </row>
    <row r="32" spans="10:90" ht="18" customHeight="1">
      <c r="J32" s="32"/>
      <c r="K32" s="18" t="s">
        <v>7</v>
      </c>
      <c r="L32" s="17" t="s">
        <v>3</v>
      </c>
      <c r="M32" s="18" t="s">
        <v>6</v>
      </c>
      <c r="U32" s="24" t="s">
        <v>7</v>
      </c>
      <c r="V32" s="22" t="s">
        <v>3</v>
      </c>
      <c r="W32" s="24" t="s">
        <v>6</v>
      </c>
      <c r="X32" s="33"/>
      <c r="Z32" s="32"/>
      <c r="AA32" s="4"/>
      <c r="AU32" s="5"/>
      <c r="AV32" s="33"/>
      <c r="AX32" s="32"/>
      <c r="CL32" s="33"/>
    </row>
    <row r="33" spans="10:90" ht="18" customHeight="1">
      <c r="J33" s="32"/>
      <c r="K33" s="12"/>
      <c r="L33" s="13"/>
      <c r="M33" s="12"/>
      <c r="U33" s="10"/>
      <c r="V33" s="11"/>
      <c r="W33" s="10"/>
      <c r="X33" s="33"/>
      <c r="Z33" s="32"/>
      <c r="AA33" s="4"/>
      <c r="AU33" s="5"/>
      <c r="AV33" s="33"/>
      <c r="AX33" s="32"/>
      <c r="AY33" s="1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3"/>
      <c r="BY33" s="1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3"/>
      <c r="CL33" s="33"/>
    </row>
    <row r="34" spans="10:90" ht="18" customHeight="1">
      <c r="J34" s="32"/>
      <c r="K34" s="14" t="s">
        <v>9</v>
      </c>
      <c r="L34" s="106">
        <v>9999</v>
      </c>
      <c r="M34" s="106"/>
      <c r="U34" s="25" t="s">
        <v>9</v>
      </c>
      <c r="V34" s="107">
        <v>9999</v>
      </c>
      <c r="W34" s="108"/>
      <c r="X34" s="33"/>
      <c r="Z34" s="32"/>
      <c r="AA34" s="4"/>
      <c r="AU34" s="5"/>
      <c r="AV34" s="33"/>
      <c r="AX34" s="32"/>
      <c r="AY34" s="4"/>
      <c r="BK34" s="5"/>
      <c r="BY34" s="4"/>
      <c r="CK34" s="5"/>
      <c r="CL34" s="33"/>
    </row>
    <row r="35" spans="10:90" ht="18" customHeight="1">
      <c r="J35" s="32"/>
      <c r="K35" s="20" t="s">
        <v>10</v>
      </c>
      <c r="L35" s="106">
        <v>9999</v>
      </c>
      <c r="M35" s="106"/>
      <c r="U35" s="26" t="s">
        <v>10</v>
      </c>
      <c r="V35" s="107">
        <v>9999</v>
      </c>
      <c r="W35" s="108"/>
      <c r="X35" s="33"/>
      <c r="Z35" s="32"/>
      <c r="AA35" s="4"/>
      <c r="AU35" s="5"/>
      <c r="AV35" s="33"/>
      <c r="AX35" s="32"/>
      <c r="AY35" s="4"/>
      <c r="BK35" s="5"/>
      <c r="BY35" s="4"/>
      <c r="CK35" s="5"/>
      <c r="CL35" s="33"/>
    </row>
    <row r="36" spans="10:90" ht="18" customHeight="1">
      <c r="J36" s="34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8"/>
      <c r="Z36" s="32"/>
      <c r="AA36" s="4"/>
      <c r="AU36" s="5"/>
      <c r="AV36" s="33"/>
      <c r="AX36" s="32"/>
      <c r="AY36" s="4"/>
      <c r="BD36" t="s">
        <v>11</v>
      </c>
      <c r="BK36" s="5"/>
      <c r="BY36" s="4"/>
      <c r="CD36" t="s">
        <v>11</v>
      </c>
      <c r="CK36" s="5"/>
      <c r="CL36" s="33"/>
    </row>
    <row r="37" spans="10:90" ht="18" customHeight="1">
      <c r="Z37" s="32"/>
      <c r="AA37" s="4"/>
      <c r="AU37" s="5"/>
      <c r="AV37" s="33"/>
      <c r="AX37" s="32"/>
      <c r="AY37" s="4"/>
      <c r="BD37" t="s">
        <v>158</v>
      </c>
      <c r="BK37" s="5"/>
      <c r="BY37" s="4"/>
      <c r="CD37" t="s">
        <v>159</v>
      </c>
      <c r="CK37" s="5"/>
      <c r="CL37" s="33"/>
    </row>
    <row r="38" spans="10:90" ht="18" customHeight="1">
      <c r="Z38" s="32"/>
      <c r="AA38" s="4"/>
      <c r="AU38" s="5"/>
      <c r="AV38" s="33"/>
      <c r="AX38" s="32"/>
      <c r="AY38" s="4"/>
      <c r="BK38" s="5"/>
      <c r="BY38" s="4"/>
      <c r="CK38" s="5"/>
      <c r="CL38" s="33"/>
    </row>
    <row r="39" spans="10:90" ht="18" customHeight="1">
      <c r="Z39" s="32"/>
      <c r="AA39" s="4"/>
      <c r="AU39" s="5"/>
      <c r="AV39" s="33"/>
      <c r="AX39" s="32"/>
      <c r="AY39" s="6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8"/>
      <c r="BY39" s="6"/>
      <c r="BZ39" s="7"/>
      <c r="CA39" s="7"/>
      <c r="CB39" s="7"/>
      <c r="CC39" s="7"/>
      <c r="CD39" s="7"/>
      <c r="CE39" s="7"/>
      <c r="CF39" s="7"/>
      <c r="CG39" s="7"/>
      <c r="CH39" s="7"/>
      <c r="CI39" s="7"/>
      <c r="CJ39" s="7"/>
      <c r="CK39" s="8"/>
      <c r="CL39" s="33"/>
    </row>
    <row r="40" spans="10:90" ht="18" customHeight="1">
      <c r="Z40" s="32"/>
      <c r="AA40" s="4"/>
      <c r="AU40" s="5"/>
      <c r="AV40" s="33"/>
      <c r="AX40" s="32"/>
      <c r="CL40" s="33"/>
    </row>
    <row r="41" spans="10:90" ht="18" customHeight="1">
      <c r="Z41" s="32"/>
      <c r="AA41" s="4"/>
      <c r="AU41" s="5"/>
      <c r="AV41" s="33"/>
      <c r="AX41" s="32"/>
      <c r="BL41" s="94" t="s">
        <v>254</v>
      </c>
      <c r="BM41" s="95"/>
      <c r="BN41" s="95"/>
      <c r="BO41" s="95"/>
      <c r="BP41" s="95"/>
      <c r="BQ41" s="96"/>
      <c r="BR41" s="67" t="s">
        <v>262</v>
      </c>
      <c r="BT41" s="88" t="s">
        <v>253</v>
      </c>
      <c r="BU41" s="89"/>
      <c r="BV41" s="90"/>
      <c r="BX41" s="69"/>
      <c r="CL41" s="33"/>
    </row>
    <row r="42" spans="10:90" ht="18" customHeight="1">
      <c r="Z42" s="32"/>
      <c r="AA42" s="4"/>
      <c r="AU42" s="5"/>
      <c r="AV42" s="33"/>
      <c r="AX42" s="32"/>
      <c r="CL42" s="33"/>
    </row>
    <row r="43" spans="10:90" ht="18.75">
      <c r="Z43" s="32"/>
      <c r="AA43" s="4"/>
      <c r="AU43" s="5"/>
      <c r="AV43" s="33"/>
      <c r="AX43" s="32"/>
      <c r="BL43" s="1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3"/>
      <c r="CL43" s="33"/>
    </row>
    <row r="44" spans="10:90" ht="18" customHeight="1">
      <c r="Z44" s="32"/>
      <c r="AA44" s="4"/>
      <c r="AU44" s="5"/>
      <c r="AV44" s="33"/>
      <c r="AX44" s="32"/>
      <c r="BL44" s="4"/>
      <c r="BX44" s="5"/>
      <c r="CL44" s="33"/>
    </row>
    <row r="45" spans="10:90" ht="18" customHeight="1">
      <c r="Z45" s="32"/>
      <c r="AA45" s="6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8"/>
      <c r="AV45" s="33"/>
      <c r="AX45" s="32"/>
      <c r="BL45" s="4"/>
      <c r="BX45" s="5"/>
      <c r="CL45" s="33"/>
    </row>
    <row r="46" spans="10:90" ht="18" customHeight="1">
      <c r="Z46" s="34"/>
      <c r="AA46" s="37"/>
      <c r="AB46" s="37"/>
      <c r="AC46" s="37"/>
      <c r="AD46" s="37"/>
      <c r="AE46" s="37"/>
      <c r="AF46" s="37"/>
      <c r="AG46" s="37"/>
      <c r="AH46" s="37"/>
      <c r="AI46" s="37"/>
      <c r="AJ46" s="37"/>
      <c r="AK46" s="37"/>
      <c r="AL46" s="37"/>
      <c r="AM46" s="37"/>
      <c r="AN46" s="37"/>
      <c r="AO46" s="37"/>
      <c r="AP46" s="37"/>
      <c r="AQ46" s="37"/>
      <c r="AR46" s="37"/>
      <c r="AS46" s="37"/>
      <c r="AT46" s="37"/>
      <c r="AU46" s="37"/>
      <c r="AV46" s="38"/>
      <c r="AX46" s="32"/>
      <c r="BL46" s="4"/>
      <c r="BQ46" t="s">
        <v>11</v>
      </c>
      <c r="BX46" s="5"/>
      <c r="CL46" s="33"/>
    </row>
    <row r="47" spans="10:90" ht="18" customHeight="1">
      <c r="AX47" s="32"/>
      <c r="BL47" s="4"/>
      <c r="BQ47" t="s">
        <v>160</v>
      </c>
      <c r="BX47" s="5"/>
      <c r="CL47" s="33"/>
    </row>
    <row r="48" spans="10:90" ht="18" customHeight="1">
      <c r="AX48" s="32"/>
      <c r="BL48" s="4"/>
      <c r="BX48" s="5"/>
      <c r="CL48" s="33"/>
    </row>
    <row r="49" spans="2:90" ht="18" customHeight="1">
      <c r="AX49" s="32"/>
      <c r="BL49" s="6"/>
      <c r="BM49" s="7"/>
      <c r="BN49" s="7"/>
      <c r="BO49" s="7"/>
      <c r="BP49" s="7"/>
      <c r="BQ49" s="7"/>
      <c r="BR49" s="7"/>
      <c r="BS49" s="7"/>
      <c r="BT49" s="7"/>
      <c r="BU49" s="7"/>
      <c r="BV49" s="7"/>
      <c r="BW49" s="7"/>
      <c r="BX49" s="8"/>
      <c r="CL49" s="33"/>
    </row>
    <row r="50" spans="2:90" ht="24">
      <c r="B50" s="54" t="s">
        <v>203</v>
      </c>
      <c r="AX50" s="34"/>
      <c r="AY50" s="37"/>
      <c r="AZ50" s="37"/>
      <c r="BA50" s="37"/>
      <c r="BB50" s="37"/>
      <c r="BC50" s="37"/>
      <c r="BD50" s="37"/>
      <c r="BE50" s="37"/>
      <c r="BF50" s="37"/>
      <c r="BG50" s="37"/>
      <c r="BH50" s="37"/>
      <c r="BI50" s="37"/>
      <c r="BJ50" s="37"/>
      <c r="BK50" s="37"/>
      <c r="BL50" s="37"/>
      <c r="BM50" s="37"/>
      <c r="BN50" s="37"/>
      <c r="BO50" s="37"/>
      <c r="BP50" s="37"/>
      <c r="BQ50" s="37"/>
      <c r="BR50" s="37"/>
      <c r="BS50" s="37"/>
      <c r="BT50" s="37"/>
      <c r="BU50" s="37"/>
      <c r="BV50" s="37"/>
      <c r="BW50" s="37"/>
      <c r="BX50" s="37"/>
      <c r="BY50" s="37"/>
      <c r="BZ50" s="37"/>
      <c r="CA50" s="37"/>
      <c r="CB50" s="37"/>
      <c r="CC50" s="37"/>
      <c r="CD50" s="37"/>
      <c r="CE50" s="37"/>
      <c r="CF50" s="37"/>
      <c r="CG50" s="37"/>
      <c r="CH50" s="37"/>
      <c r="CI50" s="37"/>
      <c r="CJ50" s="37"/>
      <c r="CK50" s="37"/>
      <c r="CL50" s="38"/>
    </row>
    <row r="52" spans="2:90" ht="18" customHeight="1">
      <c r="C52" t="s">
        <v>202</v>
      </c>
    </row>
    <row r="53" spans="2:90" ht="18" customHeight="1">
      <c r="C53" s="56" t="s">
        <v>201</v>
      </c>
    </row>
    <row r="54" spans="2:90" ht="18" customHeight="1">
      <c r="C54" s="56"/>
    </row>
    <row r="79" spans="3:17" ht="18" customHeight="1">
      <c r="C79" t="s">
        <v>200</v>
      </c>
      <c r="Q79" t="s">
        <v>199</v>
      </c>
    </row>
    <row r="87" spans="2:31" ht="18" customHeight="1">
      <c r="AE87" t="s">
        <v>198</v>
      </c>
    </row>
    <row r="92" spans="2:31" ht="24">
      <c r="B92" s="54" t="s">
        <v>204</v>
      </c>
    </row>
    <row r="94" spans="2:31" ht="18" customHeight="1">
      <c r="C94" t="s">
        <v>202</v>
      </c>
    </row>
    <row r="95" spans="2:31" ht="18" customHeight="1">
      <c r="C95" s="56" t="s">
        <v>201</v>
      </c>
    </row>
    <row r="96" spans="2:31" ht="18" customHeight="1">
      <c r="C96" s="56"/>
    </row>
    <row r="119" spans="3:58" ht="18" customHeight="1">
      <c r="R119" s="58"/>
    </row>
    <row r="120" spans="3:58" ht="18" customHeight="1">
      <c r="R120" s="58"/>
    </row>
    <row r="122" spans="3:58" ht="18" customHeight="1">
      <c r="C122" t="s">
        <v>200</v>
      </c>
    </row>
    <row r="123" spans="3:58" ht="18" customHeight="1">
      <c r="AW123" s="1"/>
    </row>
    <row r="124" spans="3:58" ht="18" customHeight="1">
      <c r="AW124" s="4"/>
    </row>
    <row r="125" spans="3:58" ht="18" customHeight="1">
      <c r="AW125" s="4"/>
    </row>
    <row r="126" spans="3:58" ht="18" customHeight="1">
      <c r="AW126" s="4"/>
      <c r="AX126" s="2"/>
    </row>
    <row r="127" spans="3:58" ht="18" customHeight="1">
      <c r="AW127" s="6"/>
      <c r="AY127" s="2"/>
      <c r="AZ127" s="2"/>
      <c r="BA127" s="2"/>
      <c r="BB127" s="1"/>
      <c r="BC127" s="2"/>
      <c r="BD127" s="2"/>
      <c r="BE127" s="2"/>
      <c r="BF127" s="3"/>
    </row>
    <row r="128" spans="3:58" ht="18" customHeight="1">
      <c r="AW128" s="4"/>
      <c r="BB128" s="4"/>
      <c r="BF128" s="5"/>
    </row>
    <row r="129" spans="19:58" ht="18" customHeight="1">
      <c r="AW129" s="4"/>
      <c r="BB129" s="4"/>
      <c r="BF129" s="5"/>
    </row>
    <row r="130" spans="19:58" ht="18" customHeight="1">
      <c r="AE130" t="s">
        <v>198</v>
      </c>
      <c r="AW130" s="4"/>
      <c r="AX130" s="7"/>
      <c r="BB130" s="4"/>
      <c r="BF130" s="5"/>
    </row>
    <row r="131" spans="19:58" ht="18" customHeight="1">
      <c r="AW131" s="4"/>
      <c r="AY131" s="7"/>
      <c r="AZ131" s="7"/>
      <c r="BA131" s="7"/>
      <c r="BB131" s="6"/>
      <c r="BC131" s="7"/>
      <c r="BD131" s="7"/>
      <c r="BE131" s="7"/>
      <c r="BF131" s="8"/>
    </row>
    <row r="132" spans="19:58" ht="18" customHeight="1">
      <c r="AW132" s="6"/>
      <c r="BB132" s="4"/>
      <c r="BF132" s="5"/>
    </row>
    <row r="133" spans="19:58" ht="18" customHeight="1">
      <c r="BB133" s="4"/>
      <c r="BF133" s="5"/>
    </row>
    <row r="134" spans="19:58" ht="18" customHeight="1">
      <c r="S134" s="53" t="s">
        <v>0</v>
      </c>
      <c r="T134" s="104">
        <v>-0.5</v>
      </c>
      <c r="U134" s="105"/>
      <c r="V134" s="59" t="s">
        <v>205</v>
      </c>
      <c r="W134" s="102" t="s">
        <v>208</v>
      </c>
      <c r="X134" s="102"/>
      <c r="Y134" s="102"/>
      <c r="Z134" s="59" t="s">
        <v>210</v>
      </c>
      <c r="AA134" s="102" t="s">
        <v>208</v>
      </c>
      <c r="AB134" s="102"/>
      <c r="AC134" s="102"/>
      <c r="AD134" s="55" t="s">
        <v>206</v>
      </c>
      <c r="AE134" s="103">
        <v>0.5</v>
      </c>
      <c r="AF134" s="104"/>
      <c r="AG134" s="53" t="s">
        <v>210</v>
      </c>
      <c r="AH134" s="104">
        <v>-1</v>
      </c>
      <c r="AI134" s="105"/>
      <c r="AJ134" s="60" t="s">
        <v>207</v>
      </c>
      <c r="AK134" s="102" t="s">
        <v>209</v>
      </c>
      <c r="AL134" s="102"/>
      <c r="AM134" s="102"/>
      <c r="AN134" s="59"/>
      <c r="AO134" s="102"/>
      <c r="AP134" s="102"/>
      <c r="AQ134" s="102"/>
      <c r="AR134" s="55"/>
      <c r="AS134" s="103"/>
      <c r="AT134" s="104"/>
      <c r="BB134" s="4"/>
      <c r="BF134" s="5"/>
    </row>
    <row r="135" spans="19:58" ht="18" customHeight="1">
      <c r="S135" s="53" t="s">
        <v>5</v>
      </c>
      <c r="T135" s="104">
        <v>0.5</v>
      </c>
      <c r="U135" s="105"/>
      <c r="V135" s="59" t="s">
        <v>205</v>
      </c>
      <c r="W135" s="102" t="s">
        <v>208</v>
      </c>
      <c r="X135" s="102"/>
      <c r="Y135" s="102"/>
      <c r="Z135" s="59" t="s">
        <v>210</v>
      </c>
      <c r="AA135" s="102" t="s">
        <v>208</v>
      </c>
      <c r="AB135" s="102"/>
      <c r="AC135" s="102"/>
      <c r="AD135" s="55" t="s">
        <v>205</v>
      </c>
      <c r="AE135" s="103">
        <v>1</v>
      </c>
      <c r="AF135" s="104"/>
      <c r="AG135" s="53" t="s">
        <v>210</v>
      </c>
      <c r="AH135" s="104">
        <v>-1</v>
      </c>
      <c r="AI135" s="105"/>
      <c r="AJ135" s="59" t="s">
        <v>205</v>
      </c>
      <c r="AK135" s="102" t="s">
        <v>209</v>
      </c>
      <c r="AL135" s="102"/>
      <c r="AM135" s="102"/>
      <c r="AN135" s="59" t="s">
        <v>210</v>
      </c>
      <c r="AO135" s="102" t="s">
        <v>209</v>
      </c>
      <c r="AP135" s="102"/>
      <c r="AQ135" s="102"/>
      <c r="AR135" s="55" t="s">
        <v>206</v>
      </c>
      <c r="AS135" s="103">
        <v>-0.5</v>
      </c>
      <c r="AT135" s="104"/>
      <c r="AX135" s="7"/>
      <c r="BB135" s="4"/>
      <c r="BF135" s="5"/>
    </row>
    <row r="136" spans="19:58" ht="18" customHeight="1">
      <c r="S136" s="53" t="s">
        <v>2</v>
      </c>
      <c r="T136" s="104">
        <v>1</v>
      </c>
      <c r="U136" s="105"/>
      <c r="V136" s="60" t="s">
        <v>207</v>
      </c>
      <c r="W136" s="102" t="s">
        <v>208</v>
      </c>
      <c r="X136" s="102"/>
      <c r="Y136" s="102"/>
      <c r="Z136" s="59"/>
      <c r="AA136" s="102"/>
      <c r="AB136" s="102"/>
      <c r="AC136" s="102"/>
      <c r="AD136" s="55"/>
      <c r="AE136" s="103"/>
      <c r="AF136" s="104"/>
      <c r="AG136" s="53" t="s">
        <v>210</v>
      </c>
      <c r="AH136" s="104">
        <v>-0.5</v>
      </c>
      <c r="AI136" s="105"/>
      <c r="AJ136" s="60" t="s">
        <v>205</v>
      </c>
      <c r="AK136" s="102" t="s">
        <v>209</v>
      </c>
      <c r="AL136" s="102"/>
      <c r="AM136" s="102"/>
      <c r="AN136" s="59" t="s">
        <v>210</v>
      </c>
      <c r="AO136" s="102" t="s">
        <v>209</v>
      </c>
      <c r="AP136" s="102"/>
      <c r="AQ136" s="102"/>
      <c r="AR136" s="55" t="s">
        <v>206</v>
      </c>
      <c r="AS136" s="103">
        <v>0.5</v>
      </c>
      <c r="AT136" s="104"/>
      <c r="AY136" s="7"/>
      <c r="AZ136" s="7"/>
      <c r="BA136" s="7"/>
      <c r="BB136" s="6"/>
      <c r="BC136" s="7"/>
      <c r="BD136" s="7"/>
      <c r="BE136" s="7"/>
      <c r="BF136" s="8"/>
    </row>
    <row r="137" spans="19:58" ht="18" customHeight="1">
      <c r="S137" s="53" t="s">
        <v>6</v>
      </c>
      <c r="T137" s="104">
        <v>0.5</v>
      </c>
      <c r="U137" s="105"/>
      <c r="V137" s="59" t="s">
        <v>205</v>
      </c>
      <c r="W137" s="102" t="s">
        <v>208</v>
      </c>
      <c r="X137" s="102"/>
      <c r="Y137" s="102"/>
      <c r="Z137" s="59" t="s">
        <v>210</v>
      </c>
      <c r="AA137" s="102" t="s">
        <v>208</v>
      </c>
      <c r="AB137" s="102"/>
      <c r="AC137" s="102"/>
      <c r="AD137" s="55" t="s">
        <v>205</v>
      </c>
      <c r="AE137" s="103">
        <v>1</v>
      </c>
      <c r="AF137" s="104"/>
      <c r="AG137" s="53" t="s">
        <v>210</v>
      </c>
      <c r="AH137" s="104">
        <v>0.5</v>
      </c>
      <c r="AI137" s="105"/>
      <c r="AJ137" s="59" t="s">
        <v>205</v>
      </c>
      <c r="AK137" s="102" t="s">
        <v>209</v>
      </c>
      <c r="AL137" s="102"/>
      <c r="AM137" s="102"/>
      <c r="AN137" s="59" t="s">
        <v>210</v>
      </c>
      <c r="AO137" s="102" t="s">
        <v>209</v>
      </c>
      <c r="AP137" s="102"/>
      <c r="AQ137" s="102"/>
      <c r="AR137" s="55" t="s">
        <v>205</v>
      </c>
      <c r="AS137" s="103">
        <v>1</v>
      </c>
      <c r="AT137" s="104"/>
    </row>
    <row r="138" spans="19:58" ht="18" customHeight="1">
      <c r="S138" s="53" t="s">
        <v>3</v>
      </c>
      <c r="T138" s="104">
        <v>-0.5</v>
      </c>
      <c r="U138" s="105"/>
      <c r="V138" s="59" t="s">
        <v>205</v>
      </c>
      <c r="W138" s="102" t="s">
        <v>208</v>
      </c>
      <c r="X138" s="102"/>
      <c r="Y138" s="102"/>
      <c r="Z138" s="59" t="s">
        <v>210</v>
      </c>
      <c r="AA138" s="102" t="s">
        <v>208</v>
      </c>
      <c r="AB138" s="102"/>
      <c r="AC138" s="102"/>
      <c r="AD138" s="55" t="s">
        <v>206</v>
      </c>
      <c r="AE138" s="103">
        <v>0.5</v>
      </c>
      <c r="AF138" s="104"/>
      <c r="AG138" s="53" t="s">
        <v>210</v>
      </c>
      <c r="AH138" s="104">
        <v>1</v>
      </c>
      <c r="AI138" s="105"/>
      <c r="AJ138" s="60" t="s">
        <v>207</v>
      </c>
      <c r="AK138" s="102" t="s">
        <v>209</v>
      </c>
      <c r="AL138" s="102"/>
      <c r="AM138" s="102"/>
      <c r="AN138" s="59"/>
      <c r="AO138" s="102"/>
      <c r="AP138" s="102"/>
      <c r="AQ138" s="102"/>
      <c r="AR138" s="55"/>
      <c r="AS138" s="103"/>
      <c r="AT138" s="104"/>
    </row>
    <row r="139" spans="19:58" ht="18" customHeight="1">
      <c r="S139" s="53" t="s">
        <v>7</v>
      </c>
      <c r="T139" s="104">
        <v>-1</v>
      </c>
      <c r="U139" s="105"/>
      <c r="V139" s="59" t="s">
        <v>205</v>
      </c>
      <c r="W139" s="102" t="s">
        <v>208</v>
      </c>
      <c r="X139" s="102"/>
      <c r="Y139" s="102"/>
      <c r="Z139" s="59" t="s">
        <v>210</v>
      </c>
      <c r="AA139" s="102" t="s">
        <v>208</v>
      </c>
      <c r="AB139" s="102"/>
      <c r="AC139" s="102"/>
      <c r="AD139" s="55" t="s">
        <v>206</v>
      </c>
      <c r="AE139" s="103">
        <v>-0.5</v>
      </c>
      <c r="AF139" s="104"/>
      <c r="AG139" s="53" t="s">
        <v>210</v>
      </c>
      <c r="AH139" s="104">
        <v>0.5</v>
      </c>
      <c r="AI139" s="105"/>
      <c r="AJ139" s="59" t="s">
        <v>205</v>
      </c>
      <c r="AK139" s="102" t="s">
        <v>209</v>
      </c>
      <c r="AL139" s="102"/>
      <c r="AM139" s="102"/>
      <c r="AN139" s="59" t="s">
        <v>210</v>
      </c>
      <c r="AO139" s="102" t="s">
        <v>209</v>
      </c>
      <c r="AP139" s="102"/>
      <c r="AQ139" s="102"/>
      <c r="AR139" s="55" t="s">
        <v>205</v>
      </c>
      <c r="AS139" s="103">
        <v>1</v>
      </c>
      <c r="AT139" s="104"/>
    </row>
    <row r="140" spans="19:58" ht="18" customHeight="1">
      <c r="S140" s="53" t="s">
        <v>1</v>
      </c>
      <c r="T140" s="104">
        <v>-1</v>
      </c>
      <c r="U140" s="105"/>
      <c r="V140" s="60" t="s">
        <v>207</v>
      </c>
      <c r="W140" s="102" t="s">
        <v>208</v>
      </c>
      <c r="X140" s="102"/>
      <c r="Y140" s="102"/>
      <c r="Z140" s="59"/>
      <c r="AA140" s="102"/>
      <c r="AB140" s="102"/>
      <c r="AC140" s="102"/>
      <c r="AD140" s="55"/>
      <c r="AE140" s="103"/>
      <c r="AF140" s="104"/>
      <c r="AG140" s="53" t="s">
        <v>210</v>
      </c>
      <c r="AH140" s="104">
        <v>-0.5</v>
      </c>
      <c r="AI140" s="105"/>
      <c r="AJ140" s="60" t="s">
        <v>205</v>
      </c>
      <c r="AK140" s="102" t="s">
        <v>209</v>
      </c>
      <c r="AL140" s="102"/>
      <c r="AM140" s="102"/>
      <c r="AN140" s="59" t="s">
        <v>210</v>
      </c>
      <c r="AO140" s="102" t="s">
        <v>209</v>
      </c>
      <c r="AP140" s="102"/>
      <c r="AQ140" s="102"/>
      <c r="AR140" s="55" t="s">
        <v>206</v>
      </c>
      <c r="AS140" s="103">
        <v>0.5</v>
      </c>
      <c r="AT140" s="104"/>
    </row>
    <row r="141" spans="19:58" ht="18" customHeight="1">
      <c r="S141" s="53" t="s">
        <v>8</v>
      </c>
      <c r="T141" s="104">
        <v>-1</v>
      </c>
      <c r="U141" s="105"/>
      <c r="V141" s="59" t="s">
        <v>205</v>
      </c>
      <c r="W141" s="102" t="s">
        <v>208</v>
      </c>
      <c r="X141" s="102"/>
      <c r="Y141" s="102"/>
      <c r="Z141" s="59" t="s">
        <v>210</v>
      </c>
      <c r="AA141" s="102" t="s">
        <v>208</v>
      </c>
      <c r="AB141" s="102"/>
      <c r="AC141" s="102"/>
      <c r="AD141" s="55" t="s">
        <v>206</v>
      </c>
      <c r="AE141" s="103">
        <v>-0.5</v>
      </c>
      <c r="AF141" s="104"/>
      <c r="AG141" s="53" t="s">
        <v>210</v>
      </c>
      <c r="AH141" s="104">
        <v>-1</v>
      </c>
      <c r="AI141" s="105"/>
      <c r="AJ141" s="60" t="s">
        <v>205</v>
      </c>
      <c r="AK141" s="102" t="s">
        <v>209</v>
      </c>
      <c r="AL141" s="102"/>
      <c r="AM141" s="102"/>
      <c r="AN141" s="59" t="s">
        <v>210</v>
      </c>
      <c r="AO141" s="102" t="s">
        <v>209</v>
      </c>
      <c r="AP141" s="102"/>
      <c r="AQ141" s="102"/>
      <c r="AR141" s="55" t="s">
        <v>205</v>
      </c>
      <c r="AS141" s="103">
        <v>-0.5</v>
      </c>
      <c r="AT141" s="104"/>
    </row>
    <row r="143" spans="19:58" ht="18" customHeight="1">
      <c r="S143" s="53" t="s">
        <v>0</v>
      </c>
      <c r="T143" t="str">
        <f t="shared" ref="T143:T150" si="0">"if("&amp;T134&amp;" "&amp;V134&amp;" "&amp;W134&amp;" "&amp;Z134&amp;" "&amp;AA134&amp;" "&amp;AD134&amp;" "&amp;AE134&amp;" "&amp;AG134&amp;" "&amp;AH134&amp;" "&amp;AJ134&amp;" "&amp;AK134&amp;" "&amp;AN134&amp;" "&amp;AO134&amp;" "&amp;AR134&amp;" "&amp;AS134&amp;"){"</f>
        <v>if(-0.5 &lt;= joystick[0] &amp;&amp; joystick[0] &lt; 0.5 &amp;&amp; -1 == joystick[1]    ){</v>
      </c>
    </row>
    <row r="144" spans="19:58" ht="18" customHeight="1">
      <c r="S144" s="53" t="s">
        <v>5</v>
      </c>
      <c r="T144" t="str">
        <f t="shared" si="0"/>
        <v>if(0.5 &lt;= joystick[0] &amp;&amp; joystick[0] &lt;= 1 &amp;&amp; -1 &lt;= joystick[1] &amp;&amp; joystick[1] &lt; -0.5){</v>
      </c>
    </row>
    <row r="145" spans="19:20" ht="18" customHeight="1">
      <c r="S145" s="53" t="s">
        <v>2</v>
      </c>
      <c r="T145" t="str">
        <f t="shared" si="0"/>
        <v>if(1 == joystick[0]     &amp;&amp; -0.5 &lt;= joystick[1] &amp;&amp; joystick[1] &lt; 0.5){</v>
      </c>
    </row>
    <row r="146" spans="19:20" ht="18" customHeight="1">
      <c r="S146" s="53" t="s">
        <v>6</v>
      </c>
      <c r="T146" t="str">
        <f t="shared" si="0"/>
        <v>if(0.5 &lt;= joystick[0] &amp;&amp; joystick[0] &lt;= 1 &amp;&amp; 0.5 &lt;= joystick[1] &amp;&amp; joystick[1] &lt;= 1){</v>
      </c>
    </row>
    <row r="147" spans="19:20" ht="18" customHeight="1">
      <c r="S147" s="53" t="s">
        <v>3</v>
      </c>
      <c r="T147" t="str">
        <f t="shared" si="0"/>
        <v>if(-0.5 &lt;= joystick[0] &amp;&amp; joystick[0] &lt; 0.5 &amp;&amp; 1 == joystick[1]    ){</v>
      </c>
    </row>
    <row r="148" spans="19:20" ht="18" customHeight="1">
      <c r="S148" s="53" t="s">
        <v>7</v>
      </c>
      <c r="T148" t="str">
        <f t="shared" si="0"/>
        <v>if(-1 &lt;= joystick[0] &amp;&amp; joystick[0] &lt; -0.5 &amp;&amp; 0.5 &lt;= joystick[1] &amp;&amp; joystick[1] &lt;= 1){</v>
      </c>
    </row>
    <row r="149" spans="19:20" ht="18" customHeight="1">
      <c r="S149" s="53" t="s">
        <v>1</v>
      </c>
      <c r="T149" t="str">
        <f t="shared" si="0"/>
        <v>if(-1 == joystick[0]     &amp;&amp; -0.5 &lt;= joystick[1] &amp;&amp; joystick[1] &lt; 0.5){</v>
      </c>
    </row>
    <row r="150" spans="19:20" ht="18" customHeight="1">
      <c r="S150" s="53" t="s">
        <v>8</v>
      </c>
      <c r="T150" t="str">
        <f t="shared" si="0"/>
        <v>if(-1 &lt;= joystick[0] &amp;&amp; joystick[0] &lt; -0.5 &amp;&amp; -1 &lt;= joystick[1] &amp;&amp; joystick[1] &lt;= -0.5){</v>
      </c>
    </row>
  </sheetData>
  <mergeCells count="116">
    <mergeCell ref="L35:M35"/>
    <mergeCell ref="V35:W35"/>
    <mergeCell ref="S17:U17"/>
    <mergeCell ref="Q18:S18"/>
    <mergeCell ref="U18:W18"/>
    <mergeCell ref="L34:M34"/>
    <mergeCell ref="V34:W34"/>
    <mergeCell ref="K10:N10"/>
    <mergeCell ref="O10:P11"/>
    <mergeCell ref="R10:U10"/>
    <mergeCell ref="V10:W11"/>
    <mergeCell ref="O25:R25"/>
    <mergeCell ref="K11:N11"/>
    <mergeCell ref="R11:U11"/>
    <mergeCell ref="S19:U19"/>
    <mergeCell ref="S21:U21"/>
    <mergeCell ref="AO135:AQ135"/>
    <mergeCell ref="AO136:AQ136"/>
    <mergeCell ref="AH134:AI134"/>
    <mergeCell ref="AS134:AT134"/>
    <mergeCell ref="AK134:AM134"/>
    <mergeCell ref="AA134:AC134"/>
    <mergeCell ref="AO134:AQ134"/>
    <mergeCell ref="T134:U134"/>
    <mergeCell ref="AE134:AF134"/>
    <mergeCell ref="W134:Y134"/>
    <mergeCell ref="T138:U138"/>
    <mergeCell ref="AE138:AF138"/>
    <mergeCell ref="AH138:AI138"/>
    <mergeCell ref="AS138:AT138"/>
    <mergeCell ref="T139:U139"/>
    <mergeCell ref="AE139:AF139"/>
    <mergeCell ref="AH139:AI139"/>
    <mergeCell ref="AS139:AT139"/>
    <mergeCell ref="W138:Y138"/>
    <mergeCell ref="W139:Y139"/>
    <mergeCell ref="AK138:AM138"/>
    <mergeCell ref="AK139:AM139"/>
    <mergeCell ref="AA138:AC138"/>
    <mergeCell ref="AA139:AC139"/>
    <mergeCell ref="AO138:AQ138"/>
    <mergeCell ref="AO139:AQ139"/>
    <mergeCell ref="T140:U140"/>
    <mergeCell ref="AE140:AF140"/>
    <mergeCell ref="AH140:AI140"/>
    <mergeCell ref="AS140:AT140"/>
    <mergeCell ref="T141:U141"/>
    <mergeCell ref="AE141:AF141"/>
    <mergeCell ref="AH141:AI141"/>
    <mergeCell ref="AS141:AT141"/>
    <mergeCell ref="W140:Y140"/>
    <mergeCell ref="W141:Y141"/>
    <mergeCell ref="AK140:AM140"/>
    <mergeCell ref="AK141:AM141"/>
    <mergeCell ref="AA140:AC140"/>
    <mergeCell ref="AA141:AC141"/>
    <mergeCell ref="AO140:AQ140"/>
    <mergeCell ref="AO141:AQ141"/>
    <mergeCell ref="BT10:BV10"/>
    <mergeCell ref="BL10:BQ10"/>
    <mergeCell ref="AK137:AM137"/>
    <mergeCell ref="AO137:AQ137"/>
    <mergeCell ref="AS137:AT137"/>
    <mergeCell ref="T137:U137"/>
    <mergeCell ref="W137:Y137"/>
    <mergeCell ref="AA137:AC137"/>
    <mergeCell ref="AE137:AF137"/>
    <mergeCell ref="AH137:AI137"/>
    <mergeCell ref="T135:U135"/>
    <mergeCell ref="AE135:AF135"/>
    <mergeCell ref="AH135:AI135"/>
    <mergeCell ref="AS135:AT135"/>
    <mergeCell ref="T136:U136"/>
    <mergeCell ref="AE136:AF136"/>
    <mergeCell ref="AH136:AI136"/>
    <mergeCell ref="AS136:AT136"/>
    <mergeCell ref="W135:Y135"/>
    <mergeCell ref="W136:Y136"/>
    <mergeCell ref="AK135:AM135"/>
    <mergeCell ref="AK136:AM136"/>
    <mergeCell ref="AA135:AC135"/>
    <mergeCell ref="AA136:AC136"/>
    <mergeCell ref="BT21:BV21"/>
    <mergeCell ref="AY31:BD31"/>
    <mergeCell ref="BG31:BI31"/>
    <mergeCell ref="BY31:CD31"/>
    <mergeCell ref="CG31:CI31"/>
    <mergeCell ref="BL41:BQ41"/>
    <mergeCell ref="BT41:BV41"/>
    <mergeCell ref="BF15:BG15"/>
    <mergeCell ref="BH15:BI15"/>
    <mergeCell ref="BD16:BE16"/>
    <mergeCell ref="BF16:BG16"/>
    <mergeCell ref="BH16:BI16"/>
    <mergeCell ref="BD15:BE15"/>
    <mergeCell ref="T7:V7"/>
    <mergeCell ref="AZ17:BC17"/>
    <mergeCell ref="BL21:BQ21"/>
    <mergeCell ref="AZ12:BC12"/>
    <mergeCell ref="AZ13:BC13"/>
    <mergeCell ref="AZ14:BC14"/>
    <mergeCell ref="AZ15:BC15"/>
    <mergeCell ref="AZ16:BC16"/>
    <mergeCell ref="BD17:BE17"/>
    <mergeCell ref="BF17:BG17"/>
    <mergeCell ref="BH17:BI17"/>
    <mergeCell ref="AY10:BC10"/>
    <mergeCell ref="BH12:BI12"/>
    <mergeCell ref="BH13:BI13"/>
    <mergeCell ref="BD12:BE12"/>
    <mergeCell ref="BD13:BE13"/>
    <mergeCell ref="BF12:BG12"/>
    <mergeCell ref="BF13:BG13"/>
    <mergeCell ref="BD14:BE14"/>
    <mergeCell ref="BF14:BG14"/>
    <mergeCell ref="BH14:BI14"/>
  </mergeCells>
  <phoneticPr fontId="1"/>
  <hyperlinks>
    <hyperlink ref="C53" r:id="rId1" display="https://hardwaretester.com/gamepad" xr:uid="{FB53DAB2-0306-4925-BA3E-B8795FBDCD46}"/>
    <hyperlink ref="C95" r:id="rId2" display="https://hardwaretester.com/gamepad" xr:uid="{320CEFE1-9707-427D-AEBA-C674169EFC5C}"/>
  </hyperlinks>
  <pageMargins left="0.7" right="0.7" top="0.75" bottom="0.75" header="0.3" footer="0.3"/>
  <pageSetup paperSize="9" orientation="portrait" r:id="rId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D4A41-55D3-406A-BC39-7C7515A5F04A}">
  <dimension ref="A2:AD140"/>
  <sheetViews>
    <sheetView topLeftCell="A4" zoomScaleNormal="100" workbookViewId="0">
      <selection activeCell="AA32" sqref="AA32"/>
    </sheetView>
  </sheetViews>
  <sheetFormatPr defaultColWidth="3.375" defaultRowHeight="18.75"/>
  <cols>
    <col min="17" max="17" width="4.5" bestFit="1" customWidth="1"/>
    <col min="26" max="27" width="3.75" customWidth="1"/>
  </cols>
  <sheetData>
    <row r="2" spans="1:3" ht="25.5">
      <c r="A2" s="40" t="s">
        <v>12</v>
      </c>
    </row>
    <row r="4" spans="1:3" s="43" customFormat="1" ht="19.5">
      <c r="A4" s="41" t="s">
        <v>13</v>
      </c>
      <c r="B4" s="42" t="s">
        <v>14</v>
      </c>
    </row>
    <row r="6" spans="1:3">
      <c r="B6" s="44" t="s">
        <v>4</v>
      </c>
      <c r="C6" s="45" t="s">
        <v>15</v>
      </c>
    </row>
    <row r="7" spans="1:3">
      <c r="C7" s="46"/>
    </row>
    <row r="28" spans="2:4">
      <c r="B28" s="44" t="s">
        <v>4</v>
      </c>
      <c r="C28" s="45" t="s">
        <v>16</v>
      </c>
    </row>
    <row r="29" spans="2:4">
      <c r="C29" s="46" t="s">
        <v>17</v>
      </c>
      <c r="D29" t="s">
        <v>18</v>
      </c>
    </row>
    <row r="30" spans="2:4">
      <c r="C30" s="46" t="s">
        <v>17</v>
      </c>
      <c r="D30" t="s">
        <v>19</v>
      </c>
    </row>
    <row r="31" spans="2:4">
      <c r="C31" s="46" t="s">
        <v>17</v>
      </c>
      <c r="D31" t="s">
        <v>20</v>
      </c>
    </row>
    <row r="32" spans="2:4">
      <c r="C32" s="46" t="s">
        <v>17</v>
      </c>
      <c r="D32" t="s">
        <v>21</v>
      </c>
    </row>
    <row r="34" spans="1:23">
      <c r="B34" s="44" t="s">
        <v>4</v>
      </c>
      <c r="C34" s="45" t="s">
        <v>22</v>
      </c>
    </row>
    <row r="35" spans="1:23">
      <c r="C35" s="44" t="s">
        <v>4</v>
      </c>
      <c r="D35" s="47" t="s">
        <v>23</v>
      </c>
    </row>
    <row r="36" spans="1:23">
      <c r="D36" s="46" t="s">
        <v>17</v>
      </c>
      <c r="E36" t="s">
        <v>24</v>
      </c>
    </row>
    <row r="37" spans="1:23">
      <c r="D37" s="46" t="s">
        <v>17</v>
      </c>
      <c r="E37" t="s">
        <v>25</v>
      </c>
    </row>
    <row r="39" spans="1:23">
      <c r="C39" s="44" t="s">
        <v>4</v>
      </c>
      <c r="D39" s="45" t="s">
        <v>26</v>
      </c>
    </row>
    <row r="40" spans="1:23">
      <c r="D40" s="46" t="s">
        <v>17</v>
      </c>
      <c r="E40" t="s">
        <v>27</v>
      </c>
    </row>
    <row r="42" spans="1:23" s="43" customFormat="1" ht="19.5">
      <c r="A42" s="41" t="s">
        <v>13</v>
      </c>
      <c r="B42" s="42" t="s">
        <v>23</v>
      </c>
    </row>
    <row r="44" spans="1:23">
      <c r="B44" s="45" t="s">
        <v>177</v>
      </c>
    </row>
    <row r="46" spans="1:23">
      <c r="C46" s="45" t="s">
        <v>28</v>
      </c>
      <c r="W46" s="45" t="s">
        <v>29</v>
      </c>
    </row>
    <row r="48" spans="1:23">
      <c r="D48" t="s">
        <v>30</v>
      </c>
    </row>
    <row r="49" spans="4:25">
      <c r="D49" s="5"/>
      <c r="E49" s="4"/>
      <c r="W49" s="5"/>
      <c r="X49" s="4"/>
    </row>
    <row r="50" spans="4:25">
      <c r="D50" s="5"/>
      <c r="E50" s="4"/>
      <c r="W50" t="s">
        <v>31</v>
      </c>
      <c r="X50" s="4"/>
    </row>
    <row r="51" spans="4:25">
      <c r="D51" s="5"/>
      <c r="E51" s="4"/>
      <c r="W51" s="5"/>
      <c r="X51" s="4"/>
    </row>
    <row r="52" spans="4:25">
      <c r="D52" s="5"/>
      <c r="E52" s="4"/>
      <c r="W52" s="5"/>
      <c r="X52" s="4" t="s">
        <v>32</v>
      </c>
    </row>
    <row r="53" spans="4:25">
      <c r="D53" s="5"/>
      <c r="E53" s="4"/>
      <c r="W53" s="5"/>
      <c r="X53" s="48" t="s">
        <v>17</v>
      </c>
      <c r="Y53" t="s">
        <v>33</v>
      </c>
    </row>
    <row r="54" spans="4:25">
      <c r="D54" s="5"/>
      <c r="E54" s="4"/>
      <c r="W54" s="5"/>
      <c r="X54" s="48"/>
    </row>
    <row r="55" spans="4:25">
      <c r="D55" s="5" t="s">
        <v>34</v>
      </c>
      <c r="E55" s="4"/>
      <c r="W55" s="5"/>
      <c r="X55" s="4"/>
    </row>
    <row r="56" spans="4:25">
      <c r="D56" s="5"/>
      <c r="E56" s="4" t="s">
        <v>35</v>
      </c>
      <c r="W56" s="5"/>
      <c r="X56" s="4"/>
    </row>
    <row r="57" spans="4:25">
      <c r="D57" s="5"/>
      <c r="E57" s="4"/>
      <c r="F57" t="s">
        <v>36</v>
      </c>
      <c r="W57" s="5"/>
      <c r="X57" s="4"/>
    </row>
    <row r="58" spans="4:25">
      <c r="D58" s="5"/>
      <c r="E58" s="4" t="s">
        <v>37</v>
      </c>
      <c r="W58" s="5"/>
      <c r="X58" s="4"/>
    </row>
    <row r="59" spans="4:25">
      <c r="D59" s="5"/>
      <c r="E59" s="4"/>
      <c r="F59" s="49" t="s">
        <v>17</v>
      </c>
      <c r="G59" t="s">
        <v>38</v>
      </c>
      <c r="W59" s="5"/>
      <c r="X59" s="4"/>
    </row>
    <row r="60" spans="4:25">
      <c r="D60" s="5"/>
      <c r="E60" s="4"/>
      <c r="F60" s="49" t="s">
        <v>17</v>
      </c>
      <c r="G60" t="s">
        <v>39</v>
      </c>
      <c r="W60" s="5"/>
      <c r="X60" s="4"/>
    </row>
    <row r="61" spans="4:25">
      <c r="D61" s="5"/>
      <c r="E61" s="4"/>
      <c r="H61" t="s">
        <v>40</v>
      </c>
      <c r="W61" s="5"/>
      <c r="X61" s="4"/>
    </row>
    <row r="62" spans="4:25">
      <c r="D62" s="5"/>
      <c r="E62" s="4"/>
      <c r="H62" t="s">
        <v>41</v>
      </c>
      <c r="W62" s="5"/>
      <c r="X62" s="4"/>
    </row>
    <row r="63" spans="4:25">
      <c r="D63" s="5"/>
      <c r="E63" s="4"/>
      <c r="W63" s="5"/>
      <c r="X63" s="4"/>
    </row>
    <row r="65" spans="2:29">
      <c r="B65" s="45" t="s">
        <v>178</v>
      </c>
    </row>
    <row r="67" spans="2:29">
      <c r="C67" s="45" t="s">
        <v>28</v>
      </c>
      <c r="W67" s="45" t="s">
        <v>29</v>
      </c>
    </row>
    <row r="69" spans="2:29">
      <c r="D69" t="s">
        <v>42</v>
      </c>
    </row>
    <row r="70" spans="2:29">
      <c r="D70" s="5"/>
      <c r="E70" t="s">
        <v>43</v>
      </c>
    </row>
    <row r="71" spans="2:29">
      <c r="D71" s="5"/>
      <c r="E71" s="4"/>
      <c r="W71" s="5"/>
      <c r="X71" s="4"/>
    </row>
    <row r="72" spans="2:29">
      <c r="D72" s="5"/>
      <c r="E72" s="4"/>
      <c r="W72" t="s">
        <v>44</v>
      </c>
      <c r="X72" s="4"/>
    </row>
    <row r="73" spans="2:29">
      <c r="D73" s="5"/>
      <c r="E73" s="4"/>
      <c r="X73" s="4"/>
      <c r="Y73" t="s">
        <v>45</v>
      </c>
    </row>
    <row r="74" spans="2:29">
      <c r="D74" s="5"/>
      <c r="E74" s="4"/>
      <c r="W74" s="5"/>
      <c r="X74" s="4"/>
      <c r="Z74" t="s">
        <v>46</v>
      </c>
    </row>
    <row r="75" spans="2:29">
      <c r="D75" s="5"/>
      <c r="E75" s="4"/>
      <c r="W75" s="5"/>
      <c r="X75" s="4"/>
      <c r="AA75" t="s">
        <v>47</v>
      </c>
    </row>
    <row r="76" spans="2:29">
      <c r="D76" s="5"/>
      <c r="E76" s="4"/>
      <c r="W76" s="5"/>
      <c r="X76" s="48"/>
      <c r="Y76" s="49"/>
      <c r="AB76" s="46" t="s">
        <v>48</v>
      </c>
      <c r="AC76" t="s">
        <v>49</v>
      </c>
    </row>
    <row r="77" spans="2:29">
      <c r="D77" s="5"/>
      <c r="E77" s="4"/>
      <c r="W77" s="5"/>
      <c r="X77" s="4"/>
      <c r="AA77" t="s">
        <v>50</v>
      </c>
    </row>
    <row r="78" spans="2:29">
      <c r="D78" s="5"/>
      <c r="E78" s="4"/>
      <c r="W78" s="5"/>
      <c r="X78" s="4"/>
      <c r="AB78" t="s">
        <v>45</v>
      </c>
    </row>
    <row r="79" spans="2:29">
      <c r="D79" s="5"/>
      <c r="E79" s="4"/>
      <c r="W79" s="5"/>
      <c r="X79" s="4"/>
      <c r="AB79" s="46" t="s">
        <v>48</v>
      </c>
      <c r="AC79" t="s">
        <v>51</v>
      </c>
    </row>
    <row r="80" spans="2:29">
      <c r="D80" s="5"/>
      <c r="E80" s="4"/>
      <c r="W80" s="5"/>
      <c r="X80" s="4"/>
      <c r="AB80" s="46" t="s">
        <v>48</v>
      </c>
      <c r="AC80" t="s">
        <v>52</v>
      </c>
    </row>
    <row r="81" spans="4:29">
      <c r="D81" s="5"/>
      <c r="E81" s="4"/>
      <c r="W81" s="5"/>
      <c r="X81" s="4"/>
      <c r="AB81" t="s">
        <v>53</v>
      </c>
    </row>
    <row r="82" spans="4:29">
      <c r="D82" s="5"/>
      <c r="E82" s="4"/>
      <c r="W82" s="5"/>
      <c r="X82" s="4"/>
      <c r="AB82" s="46" t="s">
        <v>48</v>
      </c>
      <c r="AC82" t="s">
        <v>54</v>
      </c>
    </row>
    <row r="83" spans="4:29">
      <c r="D83" s="5"/>
      <c r="E83" s="4"/>
      <c r="W83" s="5"/>
      <c r="X83" s="4"/>
      <c r="AB83" t="s">
        <v>55</v>
      </c>
    </row>
    <row r="84" spans="4:29">
      <c r="D84" s="5"/>
      <c r="E84" s="4"/>
      <c r="W84" s="5"/>
      <c r="X84" s="4"/>
      <c r="AA84" s="46" t="s">
        <v>17</v>
      </c>
      <c r="AB84" t="s">
        <v>56</v>
      </c>
    </row>
    <row r="85" spans="4:29">
      <c r="D85" s="5"/>
      <c r="E85" s="4"/>
      <c r="W85" s="5"/>
      <c r="X85" s="4"/>
    </row>
    <row r="86" spans="4:29">
      <c r="D86" s="5"/>
      <c r="E86" s="4"/>
      <c r="F86" s="49"/>
      <c r="W86" s="5"/>
      <c r="X86" s="4"/>
      <c r="Y86" t="s">
        <v>57</v>
      </c>
      <c r="AC86" s="46"/>
    </row>
    <row r="87" spans="4:29">
      <c r="D87" s="5"/>
      <c r="E87" s="4"/>
      <c r="F87" s="49"/>
      <c r="W87" s="5"/>
      <c r="X87" s="4"/>
      <c r="Z87" s="46" t="s">
        <v>17</v>
      </c>
      <c r="AA87" t="s">
        <v>58</v>
      </c>
      <c r="AC87" s="46"/>
    </row>
    <row r="88" spans="4:29">
      <c r="D88" s="5"/>
      <c r="E88" s="4"/>
      <c r="F88" s="49"/>
      <c r="W88" s="5"/>
      <c r="X88" s="4"/>
      <c r="Z88" s="46" t="s">
        <v>17</v>
      </c>
      <c r="AA88" t="s">
        <v>56</v>
      </c>
    </row>
    <row r="89" spans="4:29">
      <c r="D89" s="5"/>
      <c r="E89" s="4"/>
      <c r="F89" s="49"/>
      <c r="W89" s="5"/>
      <c r="X89" s="4"/>
      <c r="Y89" t="s">
        <v>55</v>
      </c>
      <c r="AC89" s="46"/>
    </row>
    <row r="90" spans="4:29">
      <c r="D90" s="5"/>
      <c r="E90" s="4"/>
      <c r="F90" s="49"/>
      <c r="W90" s="5"/>
      <c r="X90" s="4"/>
      <c r="AC90" s="46"/>
    </row>
    <row r="91" spans="4:29">
      <c r="D91" s="5"/>
      <c r="E91" s="4"/>
      <c r="W91" s="5" t="s">
        <v>59</v>
      </c>
      <c r="X91" s="4"/>
    </row>
    <row r="92" spans="4:29">
      <c r="D92" s="5"/>
      <c r="E92" s="4"/>
      <c r="W92" s="5"/>
      <c r="X92" s="4"/>
    </row>
    <row r="93" spans="4:29">
      <c r="D93" s="5" t="s">
        <v>60</v>
      </c>
      <c r="E93" s="4"/>
      <c r="W93" s="5"/>
      <c r="X93" s="4"/>
    </row>
    <row r="94" spans="4:29">
      <c r="E94" t="s">
        <v>61</v>
      </c>
    </row>
    <row r="95" spans="4:29">
      <c r="F95" s="50" t="s">
        <v>62</v>
      </c>
    </row>
    <row r="96" spans="4:29">
      <c r="G96" s="46" t="s">
        <v>17</v>
      </c>
      <c r="H96" t="s">
        <v>63</v>
      </c>
    </row>
    <row r="97" spans="2:30">
      <c r="E97" t="s">
        <v>57</v>
      </c>
    </row>
    <row r="98" spans="2:30">
      <c r="F98" s="46" t="s">
        <v>17</v>
      </c>
      <c r="G98" t="s">
        <v>64</v>
      </c>
    </row>
    <row r="99" spans="2:30">
      <c r="E99" t="s">
        <v>55</v>
      </c>
    </row>
    <row r="101" spans="2:30">
      <c r="B101" s="45" t="s">
        <v>179</v>
      </c>
    </row>
    <row r="103" spans="2:30">
      <c r="C103" s="45" t="s">
        <v>28</v>
      </c>
      <c r="W103" s="45" t="s">
        <v>29</v>
      </c>
    </row>
    <row r="105" spans="2:30">
      <c r="D105" s="5"/>
      <c r="W105" t="s">
        <v>65</v>
      </c>
    </row>
    <row r="106" spans="2:30">
      <c r="D106" s="5"/>
      <c r="W106" s="5"/>
      <c r="Y106" t="s">
        <v>45</v>
      </c>
    </row>
    <row r="107" spans="2:30">
      <c r="D107" s="5"/>
      <c r="E107" s="4"/>
      <c r="F107" s="49"/>
      <c r="W107" s="5"/>
      <c r="X107" s="4"/>
      <c r="Z107" s="5" t="s">
        <v>66</v>
      </c>
    </row>
    <row r="108" spans="2:30">
      <c r="D108" s="5"/>
      <c r="E108" s="4"/>
      <c r="F108" s="49"/>
      <c r="W108" s="5"/>
      <c r="X108" s="4"/>
      <c r="AA108" t="s">
        <v>67</v>
      </c>
    </row>
    <row r="109" spans="2:30">
      <c r="D109" s="5"/>
      <c r="E109" s="4"/>
      <c r="F109" s="49"/>
      <c r="W109" s="5"/>
      <c r="X109" s="4"/>
      <c r="AB109" t="s">
        <v>45</v>
      </c>
    </row>
    <row r="110" spans="2:30">
      <c r="D110" s="5"/>
      <c r="E110" s="4"/>
      <c r="F110" s="49"/>
      <c r="W110" s="5"/>
      <c r="X110" s="4"/>
      <c r="AB110" s="46" t="s">
        <v>17</v>
      </c>
      <c r="AC110" t="s">
        <v>68</v>
      </c>
    </row>
    <row r="111" spans="2:30">
      <c r="D111" s="5"/>
      <c r="E111" s="4"/>
      <c r="F111" s="49"/>
      <c r="W111" s="5"/>
      <c r="X111" s="4"/>
      <c r="AC111" t="s">
        <v>69</v>
      </c>
    </row>
    <row r="112" spans="2:30">
      <c r="D112" s="5"/>
      <c r="E112" s="4"/>
      <c r="F112" s="49"/>
      <c r="W112" s="5"/>
      <c r="X112" s="4"/>
      <c r="AD112" t="s">
        <v>70</v>
      </c>
    </row>
    <row r="113" spans="4:30">
      <c r="D113" s="5"/>
      <c r="E113" s="4"/>
      <c r="F113" s="49"/>
      <c r="W113" s="5"/>
      <c r="X113" s="4"/>
      <c r="AD113" t="s">
        <v>71</v>
      </c>
    </row>
    <row r="114" spans="4:30">
      <c r="D114" s="5"/>
      <c r="E114" s="4"/>
      <c r="F114" s="49"/>
      <c r="W114" s="5"/>
      <c r="X114" s="4"/>
      <c r="AB114" s="46" t="s">
        <v>17</v>
      </c>
      <c r="AC114" t="s">
        <v>72</v>
      </c>
    </row>
    <row r="115" spans="4:30">
      <c r="D115" s="5"/>
      <c r="E115" s="4"/>
      <c r="F115" s="49"/>
      <c r="W115" s="5"/>
      <c r="X115" s="4"/>
      <c r="AB115" t="s">
        <v>57</v>
      </c>
    </row>
    <row r="116" spans="4:30">
      <c r="D116" s="5"/>
      <c r="E116" s="4"/>
      <c r="F116" s="49"/>
      <c r="W116" s="5"/>
      <c r="X116" s="4"/>
      <c r="AB116" s="46" t="s">
        <v>17</v>
      </c>
      <c r="AC116" t="s">
        <v>54</v>
      </c>
    </row>
    <row r="117" spans="4:30">
      <c r="D117" s="5"/>
      <c r="E117" s="4"/>
      <c r="F117" s="49"/>
      <c r="W117" s="5"/>
      <c r="X117" s="4"/>
      <c r="AB117" t="s">
        <v>55</v>
      </c>
      <c r="AC117" s="46"/>
    </row>
    <row r="118" spans="4:30">
      <c r="D118" s="5"/>
      <c r="E118" s="4"/>
      <c r="F118" s="49"/>
      <c r="W118" s="5"/>
      <c r="X118" s="4"/>
      <c r="AB118" s="46" t="s">
        <v>17</v>
      </c>
      <c r="AC118" t="s">
        <v>56</v>
      </c>
    </row>
    <row r="119" spans="4:30">
      <c r="D119" s="5"/>
      <c r="E119" s="4"/>
      <c r="F119" s="49"/>
      <c r="W119" s="5"/>
      <c r="X119" s="4"/>
      <c r="Y119" t="s">
        <v>57</v>
      </c>
      <c r="AC119" s="46"/>
    </row>
    <row r="120" spans="4:30">
      <c r="D120" s="5"/>
      <c r="E120" s="4"/>
      <c r="F120" s="49"/>
      <c r="W120" s="5"/>
      <c r="X120" s="4"/>
      <c r="Z120" s="46" t="s">
        <v>17</v>
      </c>
      <c r="AA120" t="s">
        <v>58</v>
      </c>
      <c r="AC120" s="46"/>
    </row>
    <row r="121" spans="4:30">
      <c r="D121" s="5"/>
      <c r="E121" s="4"/>
      <c r="F121" s="49"/>
      <c r="W121" s="5"/>
      <c r="X121" s="4"/>
      <c r="Z121" s="46" t="s">
        <v>17</v>
      </c>
      <c r="AA121" t="s">
        <v>56</v>
      </c>
    </row>
    <row r="122" spans="4:30">
      <c r="D122" s="5"/>
      <c r="E122" s="4"/>
      <c r="F122" s="49"/>
      <c r="W122" s="5"/>
      <c r="X122" s="4"/>
      <c r="Y122" t="s">
        <v>55</v>
      </c>
      <c r="AC122" s="46"/>
    </row>
    <row r="123" spans="4:30">
      <c r="D123" s="5"/>
      <c r="E123" s="4"/>
      <c r="F123" s="49"/>
      <c r="W123" s="5"/>
      <c r="X123" s="4"/>
      <c r="AC123" s="46"/>
    </row>
    <row r="124" spans="4:30">
      <c r="D124" s="5"/>
      <c r="E124" s="4"/>
      <c r="W124" s="5" t="s">
        <v>59</v>
      </c>
      <c r="X124" s="4"/>
    </row>
    <row r="125" spans="4:30">
      <c r="D125" s="5"/>
      <c r="E125" s="4"/>
      <c r="W125" s="5"/>
      <c r="X125" s="4"/>
    </row>
    <row r="126" spans="4:30">
      <c r="D126" s="5" t="s">
        <v>60</v>
      </c>
      <c r="E126" s="4"/>
      <c r="W126" s="5"/>
      <c r="X126" s="4"/>
    </row>
    <row r="127" spans="4:30">
      <c r="E127" t="s">
        <v>61</v>
      </c>
    </row>
    <row r="128" spans="4:30">
      <c r="F128" s="50" t="s">
        <v>62</v>
      </c>
    </row>
    <row r="129" spans="1:8">
      <c r="G129" s="46" t="s">
        <v>17</v>
      </c>
      <c r="H129" t="s">
        <v>63</v>
      </c>
    </row>
    <row r="130" spans="1:8">
      <c r="E130" t="s">
        <v>57</v>
      </c>
    </row>
    <row r="131" spans="1:8">
      <c r="F131" s="46" t="s">
        <v>17</v>
      </c>
      <c r="G131" t="s">
        <v>64</v>
      </c>
    </row>
    <row r="132" spans="1:8">
      <c r="E132" t="s">
        <v>55</v>
      </c>
    </row>
    <row r="134" spans="1:8" s="43" customFormat="1" ht="19.5">
      <c r="A134" s="41" t="s">
        <v>13</v>
      </c>
      <c r="B134" s="42" t="s">
        <v>73</v>
      </c>
    </row>
    <row r="136" spans="1:8">
      <c r="B136" t="s">
        <v>74</v>
      </c>
    </row>
    <row r="137" spans="1:8">
      <c r="B137" t="s">
        <v>75</v>
      </c>
    </row>
    <row r="138" spans="1:8">
      <c r="B138" t="s">
        <v>176</v>
      </c>
    </row>
    <row r="140" spans="1:8">
      <c r="B140" s="45" t="s">
        <v>175</v>
      </c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A0956-1227-46B6-B3CC-E120B0E9D0BC}">
  <dimension ref="A1:AS13"/>
  <sheetViews>
    <sheetView workbookViewId="0">
      <selection activeCell="M32" sqref="M32"/>
    </sheetView>
  </sheetViews>
  <sheetFormatPr defaultColWidth="3.75" defaultRowHeight="18.75"/>
  <cols>
    <col min="29" max="29" width="3.625" customWidth="1"/>
    <col min="44" max="44" width="7.5" bestFit="1" customWidth="1"/>
  </cols>
  <sheetData>
    <row r="1" spans="1:45">
      <c r="A1" s="45" t="s">
        <v>266</v>
      </c>
    </row>
    <row r="3" spans="1:45">
      <c r="B3" t="s">
        <v>267</v>
      </c>
    </row>
    <row r="5" spans="1:45">
      <c r="B5" t="s">
        <v>268</v>
      </c>
      <c r="AS5" t="s">
        <v>288</v>
      </c>
    </row>
    <row r="6" spans="1:45">
      <c r="C6" s="45" t="s">
        <v>280</v>
      </c>
      <c r="P6" s="45" t="s">
        <v>281</v>
      </c>
      <c r="AD6" s="45" t="s">
        <v>286</v>
      </c>
      <c r="AH6" s="45" t="s">
        <v>279</v>
      </c>
      <c r="AQ6" s="45" t="s">
        <v>287</v>
      </c>
    </row>
    <row r="7" spans="1:45">
      <c r="C7" t="str">
        <f>"#"&amp;AS7</f>
        <v>#auto…自動設定（現在のサーバ、プロトコルは自動選択、ポート番号は.envより）</v>
      </c>
      <c r="AS7" t="s">
        <v>289</v>
      </c>
    </row>
    <row r="8" spans="1:45">
      <c r="C8" t="str">
        <f>AQ8&amp;"REACT_APP_"&amp;AH8&amp;"="&amp;AR8</f>
        <v>REACT_APP_WEBSOCKET_MODE=auto</v>
      </c>
      <c r="P8" t="str">
        <f>IF(OR(AQ8="#",AR8=""),"","const " &amp; AD8&amp;" = process.env."&amp;AH8&amp;";")</f>
        <v>const ws_mode = process.env.WEBSOCKET_MODE;</v>
      </c>
      <c r="AD8" t="s">
        <v>282</v>
      </c>
      <c r="AH8" t="s">
        <v>290</v>
      </c>
      <c r="AR8" s="50" t="s">
        <v>269</v>
      </c>
    </row>
    <row r="9" spans="1:45">
      <c r="C9" t="str">
        <f>"#"&amp;AS9</f>
        <v>#env….envファイルに設定されている内容で設定</v>
      </c>
      <c r="P9" t="str">
        <f t="shared" ref="P9:P13" si="0">IF(OR(AQ9="#",AR9=""),"","const " &amp; AD9&amp;" = process.env."&amp;AH9&amp;";")</f>
        <v/>
      </c>
      <c r="AR9" s="50"/>
      <c r="AS9" t="s">
        <v>271</v>
      </c>
    </row>
    <row r="10" spans="1:45">
      <c r="C10" t="str">
        <f>AQ10&amp;"REACT_APP_"&amp;AH10&amp;"="&amp;AR10</f>
        <v>#REACT_APP_WEBSOCKET_MODE=env</v>
      </c>
      <c r="P10" t="str">
        <f t="shared" si="0"/>
        <v/>
      </c>
      <c r="AD10" t="s">
        <v>282</v>
      </c>
      <c r="AH10" t="s">
        <v>270</v>
      </c>
      <c r="AQ10" t="s">
        <v>273</v>
      </c>
      <c r="AR10" s="50" t="s">
        <v>272</v>
      </c>
    </row>
    <row r="11" spans="1:45">
      <c r="C11" t="str">
        <f>AQ11&amp;"REACT_APP_"&amp;AH11&amp;"="&amp;AR11</f>
        <v>REACT_APP_WEBSOCKET_HOST=127.0.0.1</v>
      </c>
      <c r="P11" t="str">
        <f t="shared" si="0"/>
        <v>const ws_host = process.env.WEBSOCKET_HOST;</v>
      </c>
      <c r="AD11" t="s">
        <v>283</v>
      </c>
      <c r="AH11" t="s">
        <v>275</v>
      </c>
      <c r="AR11" s="50" t="s">
        <v>274</v>
      </c>
    </row>
    <row r="12" spans="1:45">
      <c r="C12" t="str">
        <f>AQ12&amp;"REACT_APP_"&amp;AH12&amp;"="&amp;AR12</f>
        <v>REACT_APP_WEBSOCKET_PORT=50001</v>
      </c>
      <c r="P12" t="str">
        <f t="shared" si="0"/>
        <v>const ws_port = process.env.WEBSOCKET_PORT;</v>
      </c>
      <c r="AD12" t="s">
        <v>284</v>
      </c>
      <c r="AH12" t="s">
        <v>276</v>
      </c>
      <c r="AR12" s="50">
        <v>50001</v>
      </c>
    </row>
    <row r="13" spans="1:45">
      <c r="C13" t="str">
        <f>AQ13&amp;"REACT_APP_"&amp;AH13&amp;"="&amp;AR13</f>
        <v>REACT_APP_WEBSOCKET_PROTOCOL=ws</v>
      </c>
      <c r="P13" t="str">
        <f t="shared" si="0"/>
        <v>const ws_protcol = process.env.WEBSOCKET_PROTOCOL;</v>
      </c>
      <c r="AD13" t="s">
        <v>285</v>
      </c>
      <c r="AH13" t="s">
        <v>277</v>
      </c>
      <c r="AR13" s="50" t="s">
        <v>278</v>
      </c>
    </row>
  </sheetData>
  <phoneticPr fontId="1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B40B8-5003-4279-AB08-F68CE513E0DB}">
  <dimension ref="A2:AT86"/>
  <sheetViews>
    <sheetView topLeftCell="A64" workbookViewId="0">
      <selection activeCell="T42" sqref="T42:W42"/>
    </sheetView>
  </sheetViews>
  <sheetFormatPr defaultColWidth="3.375" defaultRowHeight="18.75"/>
  <sheetData>
    <row r="2" spans="1:25" ht="25.5">
      <c r="A2" s="40" t="s">
        <v>164</v>
      </c>
    </row>
    <row r="4" spans="1:25" s="43" customFormat="1" ht="19.5">
      <c r="A4" s="41" t="s">
        <v>13</v>
      </c>
      <c r="B4" s="42" t="s">
        <v>165</v>
      </c>
    </row>
    <row r="6" spans="1:25">
      <c r="B6" t="s">
        <v>166</v>
      </c>
    </row>
    <row r="8" spans="1:25" ht="19.5">
      <c r="B8" s="51" t="s">
        <v>167</v>
      </c>
    </row>
    <row r="10" spans="1:25">
      <c r="C10" s="45" t="s">
        <v>124</v>
      </c>
    </row>
    <row r="12" spans="1:25">
      <c r="D12" t="s">
        <v>182</v>
      </c>
    </row>
    <row r="13" spans="1:25">
      <c r="D13" t="s">
        <v>77</v>
      </c>
    </row>
    <row r="15" spans="1:25">
      <c r="D15" s="45" t="s">
        <v>78</v>
      </c>
      <c r="N15" s="5"/>
      <c r="O15" s="4"/>
      <c r="P15" s="45" t="s">
        <v>171</v>
      </c>
      <c r="W15" s="5"/>
      <c r="X15" s="4"/>
      <c r="Y15" s="45" t="s">
        <v>173</v>
      </c>
    </row>
    <row r="16" spans="1:25">
      <c r="D16" s="45"/>
      <c r="N16" s="5"/>
      <c r="O16" s="4"/>
      <c r="W16" s="5"/>
      <c r="X16" s="4"/>
    </row>
    <row r="17" spans="4:40">
      <c r="E17" t="s">
        <v>79</v>
      </c>
      <c r="N17" s="5"/>
      <c r="O17" s="4"/>
      <c r="Q17" t="s">
        <v>79</v>
      </c>
      <c r="W17" s="5"/>
      <c r="X17" s="4"/>
      <c r="Z17" t="s">
        <v>79</v>
      </c>
    </row>
    <row r="18" spans="4:40">
      <c r="F18" t="s">
        <v>80</v>
      </c>
      <c r="N18" s="5"/>
      <c r="O18" s="4"/>
      <c r="R18" t="s">
        <v>169</v>
      </c>
      <c r="W18" s="5"/>
      <c r="X18" s="4"/>
      <c r="AA18" t="s">
        <v>169</v>
      </c>
    </row>
    <row r="19" spans="4:40">
      <c r="F19" t="s">
        <v>81</v>
      </c>
      <c r="N19" s="5"/>
      <c r="O19" s="4"/>
      <c r="R19" t="s">
        <v>81</v>
      </c>
      <c r="W19" s="5"/>
      <c r="X19" s="4"/>
      <c r="AA19" t="s">
        <v>81</v>
      </c>
    </row>
    <row r="20" spans="4:40">
      <c r="G20" t="s">
        <v>79</v>
      </c>
      <c r="N20" s="5"/>
      <c r="O20" s="4"/>
      <c r="S20" t="s">
        <v>79</v>
      </c>
      <c r="W20" s="5"/>
      <c r="X20" s="4"/>
      <c r="AB20" t="s">
        <v>79</v>
      </c>
    </row>
    <row r="21" spans="4:40">
      <c r="H21" t="s">
        <v>82</v>
      </c>
      <c r="L21" t="s">
        <v>83</v>
      </c>
      <c r="M21" t="s">
        <v>84</v>
      </c>
      <c r="N21" s="5"/>
      <c r="O21" s="4"/>
      <c r="T21" t="s">
        <v>170</v>
      </c>
      <c r="W21" s="5"/>
      <c r="X21" s="4"/>
      <c r="AC21" t="s">
        <v>172</v>
      </c>
    </row>
    <row r="22" spans="4:40">
      <c r="G22" t="s">
        <v>55</v>
      </c>
      <c r="N22" s="5"/>
      <c r="O22" s="4"/>
      <c r="S22" t="s">
        <v>55</v>
      </c>
      <c r="W22" s="5"/>
      <c r="X22" s="4"/>
      <c r="AB22" t="s">
        <v>55</v>
      </c>
      <c r="AC22" t="s">
        <v>126</v>
      </c>
    </row>
    <row r="23" spans="4:40">
      <c r="G23" t="s">
        <v>83</v>
      </c>
      <c r="N23" s="5"/>
      <c r="O23" s="4"/>
      <c r="R23" t="s">
        <v>86</v>
      </c>
      <c r="W23" s="5"/>
      <c r="X23" s="4"/>
      <c r="AB23" t="s">
        <v>79</v>
      </c>
    </row>
    <row r="24" spans="4:40">
      <c r="G24" t="s">
        <v>85</v>
      </c>
      <c r="N24" s="5"/>
      <c r="O24" s="4"/>
      <c r="Q24" t="s">
        <v>55</v>
      </c>
      <c r="W24" s="5"/>
      <c r="X24" s="4"/>
      <c r="AC24" t="s">
        <v>174</v>
      </c>
    </row>
    <row r="25" spans="4:40">
      <c r="F25" t="s">
        <v>86</v>
      </c>
      <c r="N25" s="5"/>
      <c r="O25" s="4"/>
      <c r="W25" s="5"/>
      <c r="X25" s="4"/>
      <c r="AB25" t="s">
        <v>55</v>
      </c>
    </row>
    <row r="26" spans="4:40">
      <c r="E26" t="s">
        <v>55</v>
      </c>
      <c r="N26" s="5"/>
      <c r="O26" s="4"/>
      <c r="W26" s="5"/>
      <c r="X26" s="4"/>
      <c r="AA26" t="s">
        <v>86</v>
      </c>
    </row>
    <row r="27" spans="4:40">
      <c r="N27" s="5"/>
      <c r="O27" s="4"/>
      <c r="W27" s="5"/>
      <c r="X27" s="4"/>
      <c r="Z27" t="s">
        <v>55</v>
      </c>
    </row>
    <row r="28" spans="4:40">
      <c r="N28" s="5"/>
      <c r="O28" s="4"/>
      <c r="W28" s="5"/>
      <c r="X28" s="4"/>
    </row>
    <row r="29" spans="4:40">
      <c r="D29" s="45" t="s">
        <v>87</v>
      </c>
    </row>
    <row r="30" spans="4:40">
      <c r="D30" s="45"/>
    </row>
    <row r="31" spans="4:40">
      <c r="E31" s="123" t="s">
        <v>82</v>
      </c>
      <c r="F31" s="123"/>
      <c r="G31" s="123"/>
      <c r="H31" s="123"/>
      <c r="I31" s="123"/>
      <c r="J31" s="123" t="s">
        <v>88</v>
      </c>
      <c r="K31" s="123"/>
      <c r="L31" s="123"/>
      <c r="M31" s="123"/>
      <c r="N31" s="123"/>
      <c r="O31" s="123"/>
      <c r="P31" s="123"/>
      <c r="Q31" s="123"/>
      <c r="R31" s="123"/>
      <c r="S31" s="123" t="s">
        <v>180</v>
      </c>
      <c r="T31" s="123"/>
      <c r="U31" s="123"/>
      <c r="V31" s="123"/>
      <c r="W31" s="123"/>
      <c r="X31" s="123" t="s">
        <v>89</v>
      </c>
      <c r="Y31" s="123"/>
      <c r="AA31" t="s">
        <v>183</v>
      </c>
      <c r="AN31" t="s">
        <v>298</v>
      </c>
    </row>
    <row r="32" spans="4:40">
      <c r="E32" s="122" t="s">
        <v>90</v>
      </c>
      <c r="F32" s="122"/>
      <c r="G32" s="122"/>
      <c r="H32" s="122"/>
      <c r="I32" s="122"/>
      <c r="J32" s="122" t="s">
        <v>91</v>
      </c>
      <c r="K32" s="122"/>
      <c r="L32" s="122"/>
      <c r="M32" s="122"/>
      <c r="N32" s="122"/>
      <c r="O32" s="122"/>
      <c r="P32" s="122"/>
      <c r="Q32" s="122"/>
      <c r="R32" s="122"/>
      <c r="S32" s="52">
        <v>1</v>
      </c>
      <c r="T32" s="106" t="s">
        <v>92</v>
      </c>
      <c r="U32" s="106"/>
      <c r="V32" s="106"/>
      <c r="W32" s="106"/>
      <c r="X32" s="106">
        <v>1</v>
      </c>
      <c r="Y32" s="106"/>
      <c r="AA32" t="str">
        <f>E32 &amp; " = " &amp; "'"&amp;E32&amp;"'," &amp; "    //" &amp; J32</f>
        <v>conn = 'conn',    //接続/接続解除</v>
      </c>
    </row>
    <row r="33" spans="1:46">
      <c r="E33" s="122"/>
      <c r="F33" s="122"/>
      <c r="G33" s="122"/>
      <c r="H33" s="122"/>
      <c r="I33" s="122"/>
      <c r="J33" s="122"/>
      <c r="K33" s="122"/>
      <c r="L33" s="122"/>
      <c r="M33" s="122"/>
      <c r="N33" s="122"/>
      <c r="O33" s="122"/>
      <c r="P33" s="122"/>
      <c r="Q33" s="122"/>
      <c r="R33" s="122"/>
      <c r="S33" s="52">
        <v>0</v>
      </c>
      <c r="T33" s="106" t="s">
        <v>93</v>
      </c>
      <c r="U33" s="106"/>
      <c r="V33" s="106"/>
      <c r="W33" s="106"/>
      <c r="X33" s="106">
        <v>1</v>
      </c>
      <c r="Y33" s="106"/>
      <c r="AN33" t="s">
        <v>215</v>
      </c>
      <c r="AR33" t="s">
        <v>314</v>
      </c>
      <c r="AT33" t="s">
        <v>316</v>
      </c>
    </row>
    <row r="34" spans="1:46">
      <c r="A34" t="s">
        <v>318</v>
      </c>
      <c r="E34" s="120" t="s">
        <v>94</v>
      </c>
      <c r="F34" s="120"/>
      <c r="G34" s="120"/>
      <c r="H34" s="120"/>
      <c r="I34" s="120"/>
      <c r="J34" s="120" t="s">
        <v>95</v>
      </c>
      <c r="K34" s="120"/>
      <c r="L34" s="120"/>
      <c r="M34" s="120"/>
      <c r="N34" s="120"/>
      <c r="O34" s="120"/>
      <c r="P34" s="120"/>
      <c r="Q34" s="120"/>
      <c r="R34" s="120"/>
      <c r="S34" s="52">
        <v>1</v>
      </c>
      <c r="T34" s="106"/>
      <c r="U34" s="106"/>
      <c r="V34" s="106"/>
      <c r="W34" s="106"/>
      <c r="X34" s="106">
        <v>1</v>
      </c>
      <c r="Y34" s="106"/>
      <c r="AA34" t="str">
        <f t="shared" ref="AA34:AA48" si="0">E34 &amp; " = " &amp; "'"&amp;E34&amp;"'," &amp; "    //" &amp; J34</f>
        <v>clutch_up = 'clutch_up',    //クラッチ アップ</v>
      </c>
      <c r="AN34" t="s">
        <v>300</v>
      </c>
      <c r="AR34">
        <v>1</v>
      </c>
      <c r="AT34" t="s">
        <v>315</v>
      </c>
    </row>
    <row r="35" spans="1:46">
      <c r="E35" s="120" t="s">
        <v>96</v>
      </c>
      <c r="F35" s="120"/>
      <c r="G35" s="120"/>
      <c r="H35" s="120"/>
      <c r="I35" s="120"/>
      <c r="J35" s="120" t="s">
        <v>97</v>
      </c>
      <c r="K35" s="120"/>
      <c r="L35" s="120"/>
      <c r="M35" s="120"/>
      <c r="N35" s="120"/>
      <c r="O35" s="120"/>
      <c r="P35" s="120"/>
      <c r="Q35" s="120"/>
      <c r="R35" s="120"/>
      <c r="S35" s="52">
        <v>1</v>
      </c>
      <c r="T35" s="106"/>
      <c r="U35" s="106"/>
      <c r="V35" s="106"/>
      <c r="W35" s="106"/>
      <c r="X35" s="106">
        <v>1</v>
      </c>
      <c r="Y35" s="106"/>
      <c r="AA35" t="str">
        <f t="shared" si="0"/>
        <v>clutch_dw = 'clutch_dw',    //クラッチ ダウン</v>
      </c>
      <c r="AN35" t="s">
        <v>299</v>
      </c>
    </row>
    <row r="36" spans="1:46" s="82" customFormat="1">
      <c r="A36" s="82" t="s">
        <v>317</v>
      </c>
      <c r="E36" s="124" t="s">
        <v>98</v>
      </c>
      <c r="F36" s="124"/>
      <c r="G36" s="124"/>
      <c r="H36" s="124"/>
      <c r="I36" s="124"/>
      <c r="J36" s="124" t="s">
        <v>99</v>
      </c>
      <c r="K36" s="124"/>
      <c r="L36" s="124"/>
      <c r="M36" s="124"/>
      <c r="N36" s="124"/>
      <c r="O36" s="124"/>
      <c r="P36" s="124"/>
      <c r="Q36" s="124"/>
      <c r="R36" s="124"/>
      <c r="S36" s="81">
        <v>1</v>
      </c>
      <c r="T36" s="112"/>
      <c r="U36" s="112"/>
      <c r="V36" s="112"/>
      <c r="W36" s="112"/>
      <c r="X36" s="112">
        <v>1</v>
      </c>
      <c r="Y36" s="112"/>
      <c r="AA36" s="82" t="str">
        <f t="shared" si="0"/>
        <v>accel_up = 'accel_up',    //アクセル アップ</v>
      </c>
      <c r="AN36" s="82" t="s">
        <v>301</v>
      </c>
    </row>
    <row r="37" spans="1:46" s="82" customFormat="1">
      <c r="A37" s="82" t="s">
        <v>317</v>
      </c>
      <c r="E37" s="124" t="s">
        <v>100</v>
      </c>
      <c r="F37" s="124"/>
      <c r="G37" s="124"/>
      <c r="H37" s="124"/>
      <c r="I37" s="124"/>
      <c r="J37" s="124" t="s">
        <v>101</v>
      </c>
      <c r="K37" s="124"/>
      <c r="L37" s="124"/>
      <c r="M37" s="124"/>
      <c r="N37" s="124"/>
      <c r="O37" s="124"/>
      <c r="P37" s="124"/>
      <c r="Q37" s="124"/>
      <c r="R37" s="124"/>
      <c r="S37" s="81">
        <v>1</v>
      </c>
      <c r="T37" s="112"/>
      <c r="U37" s="112"/>
      <c r="V37" s="112"/>
      <c r="W37" s="112"/>
      <c r="X37" s="112">
        <v>1</v>
      </c>
      <c r="Y37" s="112"/>
      <c r="AA37" s="82" t="str">
        <f t="shared" si="0"/>
        <v>accel_dw = 'accel_dw',    //アクセル ダウン</v>
      </c>
      <c r="AN37" s="82" t="s">
        <v>302</v>
      </c>
    </row>
    <row r="38" spans="1:46">
      <c r="E38" s="120" t="s">
        <v>102</v>
      </c>
      <c r="F38" s="120"/>
      <c r="G38" s="120"/>
      <c r="H38" s="120"/>
      <c r="I38" s="120"/>
      <c r="J38" s="120" t="s">
        <v>103</v>
      </c>
      <c r="K38" s="120"/>
      <c r="L38" s="120"/>
      <c r="M38" s="120"/>
      <c r="N38" s="120"/>
      <c r="O38" s="120"/>
      <c r="P38" s="120"/>
      <c r="Q38" s="120"/>
      <c r="R38" s="120"/>
      <c r="S38" s="52">
        <v>1</v>
      </c>
      <c r="T38" s="106"/>
      <c r="U38" s="106"/>
      <c r="V38" s="106"/>
      <c r="W38" s="106"/>
      <c r="X38" s="106">
        <v>1</v>
      </c>
      <c r="Y38" s="106"/>
      <c r="AA38" t="str">
        <f t="shared" si="0"/>
        <v>move_up = 'move_up',    //移動 前進</v>
      </c>
      <c r="AN38" t="s">
        <v>303</v>
      </c>
    </row>
    <row r="39" spans="1:46">
      <c r="E39" s="120" t="s">
        <v>104</v>
      </c>
      <c r="F39" s="120"/>
      <c r="G39" s="120"/>
      <c r="H39" s="120"/>
      <c r="I39" s="120"/>
      <c r="J39" s="120" t="s">
        <v>105</v>
      </c>
      <c r="K39" s="120"/>
      <c r="L39" s="120"/>
      <c r="M39" s="120"/>
      <c r="N39" s="120"/>
      <c r="O39" s="120"/>
      <c r="P39" s="120"/>
      <c r="Q39" s="120"/>
      <c r="R39" s="120"/>
      <c r="S39" s="52">
        <v>1</v>
      </c>
      <c r="T39" s="106"/>
      <c r="U39" s="106"/>
      <c r="V39" s="106"/>
      <c r="W39" s="106"/>
      <c r="X39" s="106">
        <v>1</v>
      </c>
      <c r="Y39" s="106"/>
      <c r="AA39" t="str">
        <f t="shared" si="0"/>
        <v>move_dw = 'move_dw',    //移動 後進</v>
      </c>
      <c r="AN39" t="s">
        <v>304</v>
      </c>
    </row>
    <row r="40" spans="1:46">
      <c r="E40" s="120" t="s">
        <v>106</v>
      </c>
      <c r="F40" s="120"/>
      <c r="G40" s="120"/>
      <c r="H40" s="120"/>
      <c r="I40" s="120"/>
      <c r="J40" s="120" t="s">
        <v>107</v>
      </c>
      <c r="K40" s="120"/>
      <c r="L40" s="120"/>
      <c r="M40" s="120"/>
      <c r="N40" s="120"/>
      <c r="O40" s="120"/>
      <c r="P40" s="120"/>
      <c r="Q40" s="120"/>
      <c r="R40" s="120"/>
      <c r="S40" s="52">
        <v>1</v>
      </c>
      <c r="T40" s="106"/>
      <c r="U40" s="106"/>
      <c r="V40" s="106"/>
      <c r="W40" s="106"/>
      <c r="X40" s="106">
        <v>1</v>
      </c>
      <c r="Y40" s="106"/>
      <c r="AA40" t="str">
        <f t="shared" si="0"/>
        <v>move_right = 'move_right',    //移動 右</v>
      </c>
      <c r="AN40" t="s">
        <v>305</v>
      </c>
    </row>
    <row r="41" spans="1:46">
      <c r="E41" s="120" t="s">
        <v>108</v>
      </c>
      <c r="F41" s="120"/>
      <c r="G41" s="120"/>
      <c r="H41" s="120"/>
      <c r="I41" s="120"/>
      <c r="J41" s="120" t="s">
        <v>109</v>
      </c>
      <c r="K41" s="120"/>
      <c r="L41" s="120"/>
      <c r="M41" s="120"/>
      <c r="N41" s="120"/>
      <c r="O41" s="120"/>
      <c r="P41" s="120"/>
      <c r="Q41" s="120"/>
      <c r="R41" s="120"/>
      <c r="S41" s="52">
        <v>1</v>
      </c>
      <c r="T41" s="106"/>
      <c r="U41" s="106"/>
      <c r="V41" s="106"/>
      <c r="W41" s="106"/>
      <c r="X41" s="106">
        <v>1</v>
      </c>
      <c r="Y41" s="106"/>
      <c r="AA41" t="str">
        <f t="shared" si="0"/>
        <v>move_left = 'move_left',    //移動 左</v>
      </c>
      <c r="AN41" t="s">
        <v>306</v>
      </c>
    </row>
    <row r="42" spans="1:46">
      <c r="E42" s="120" t="s">
        <v>110</v>
      </c>
      <c r="F42" s="120"/>
      <c r="G42" s="120"/>
      <c r="H42" s="120"/>
      <c r="I42" s="120"/>
      <c r="J42" s="120" t="s">
        <v>111</v>
      </c>
      <c r="K42" s="120"/>
      <c r="L42" s="120"/>
      <c r="M42" s="120"/>
      <c r="N42" s="120"/>
      <c r="O42" s="120"/>
      <c r="P42" s="120"/>
      <c r="Q42" s="120"/>
      <c r="R42" s="120"/>
      <c r="S42" s="52">
        <v>1</v>
      </c>
      <c r="T42" s="106"/>
      <c r="U42" s="106"/>
      <c r="V42" s="106"/>
      <c r="W42" s="106"/>
      <c r="X42" s="106">
        <v>1</v>
      </c>
      <c r="Y42" s="106"/>
      <c r="AA42" t="str">
        <f t="shared" si="0"/>
        <v>chute_up = 'chute_up',    //雪射出口 上向き</v>
      </c>
      <c r="AN42" t="s">
        <v>300</v>
      </c>
    </row>
    <row r="43" spans="1:46">
      <c r="E43" s="120" t="s">
        <v>112</v>
      </c>
      <c r="F43" s="120"/>
      <c r="G43" s="120"/>
      <c r="H43" s="120"/>
      <c r="I43" s="120"/>
      <c r="J43" s="120" t="s">
        <v>113</v>
      </c>
      <c r="K43" s="120"/>
      <c r="L43" s="120"/>
      <c r="M43" s="120"/>
      <c r="N43" s="120"/>
      <c r="O43" s="120"/>
      <c r="P43" s="120"/>
      <c r="Q43" s="120"/>
      <c r="R43" s="120"/>
      <c r="S43" s="52">
        <v>1</v>
      </c>
      <c r="T43" s="106"/>
      <c r="U43" s="106"/>
      <c r="V43" s="106"/>
      <c r="W43" s="106"/>
      <c r="X43" s="106">
        <v>1</v>
      </c>
      <c r="Y43" s="106"/>
      <c r="AA43" t="str">
        <f t="shared" si="0"/>
        <v>chute_dw = 'chute_dw',    //雪射出口 下向き</v>
      </c>
      <c r="AN43" t="s">
        <v>299</v>
      </c>
    </row>
    <row r="44" spans="1:46">
      <c r="E44" s="120" t="s">
        <v>114</v>
      </c>
      <c r="F44" s="120"/>
      <c r="G44" s="120"/>
      <c r="H44" s="120"/>
      <c r="I44" s="120"/>
      <c r="J44" s="120" t="s">
        <v>115</v>
      </c>
      <c r="K44" s="120"/>
      <c r="L44" s="120"/>
      <c r="M44" s="120"/>
      <c r="N44" s="120"/>
      <c r="O44" s="120"/>
      <c r="P44" s="120"/>
      <c r="Q44" s="120"/>
      <c r="R44" s="120"/>
      <c r="S44" s="52">
        <v>1</v>
      </c>
      <c r="T44" s="106"/>
      <c r="U44" s="106"/>
      <c r="V44" s="106"/>
      <c r="W44" s="106"/>
      <c r="X44" s="106">
        <v>1</v>
      </c>
      <c r="Y44" s="106"/>
      <c r="AA44" t="str">
        <f t="shared" si="0"/>
        <v>chute_left = 'chute_left',    //雪射出口 左向き</v>
      </c>
      <c r="AN44" t="s">
        <v>307</v>
      </c>
    </row>
    <row r="45" spans="1:46">
      <c r="E45" s="120" t="s">
        <v>116</v>
      </c>
      <c r="F45" s="120"/>
      <c r="G45" s="120"/>
      <c r="H45" s="120"/>
      <c r="I45" s="120"/>
      <c r="J45" s="120" t="s">
        <v>117</v>
      </c>
      <c r="K45" s="120"/>
      <c r="L45" s="120"/>
      <c r="M45" s="120"/>
      <c r="N45" s="120"/>
      <c r="O45" s="120"/>
      <c r="P45" s="120"/>
      <c r="Q45" s="120"/>
      <c r="R45" s="120"/>
      <c r="S45" s="52">
        <v>1</v>
      </c>
      <c r="T45" s="106"/>
      <c r="U45" s="106"/>
      <c r="V45" s="106"/>
      <c r="W45" s="106"/>
      <c r="X45" s="106">
        <v>1</v>
      </c>
      <c r="Y45" s="106"/>
      <c r="AA45" t="str">
        <f t="shared" si="0"/>
        <v>chute_right = 'chute_right',    //雪射出口 右向き</v>
      </c>
      <c r="AN45" t="s">
        <v>308</v>
      </c>
    </row>
    <row r="46" spans="1:46">
      <c r="E46" s="120" t="s">
        <v>118</v>
      </c>
      <c r="F46" s="120"/>
      <c r="G46" s="120"/>
      <c r="H46" s="120"/>
      <c r="I46" s="120"/>
      <c r="J46" s="120" t="s">
        <v>119</v>
      </c>
      <c r="K46" s="120"/>
      <c r="L46" s="120"/>
      <c r="M46" s="120"/>
      <c r="N46" s="120"/>
      <c r="O46" s="120"/>
      <c r="P46" s="120"/>
      <c r="Q46" s="120"/>
      <c r="R46" s="120"/>
      <c r="S46" s="52">
        <v>1</v>
      </c>
      <c r="T46" s="106"/>
      <c r="U46" s="106"/>
      <c r="V46" s="106"/>
      <c r="W46" s="106"/>
      <c r="X46" s="106">
        <v>1</v>
      </c>
      <c r="Y46" s="106"/>
      <c r="AA46" t="str">
        <f t="shared" si="0"/>
        <v>btn_on = 'btn_on',    //歯の回転のON</v>
      </c>
      <c r="AN46" t="s">
        <v>309</v>
      </c>
      <c r="AP46" t="s">
        <v>311</v>
      </c>
    </row>
    <row r="47" spans="1:46">
      <c r="E47" s="120" t="s">
        <v>120</v>
      </c>
      <c r="F47" s="120"/>
      <c r="G47" s="120"/>
      <c r="H47" s="120"/>
      <c r="I47" s="120"/>
      <c r="J47" s="120" t="s">
        <v>121</v>
      </c>
      <c r="K47" s="120"/>
      <c r="L47" s="120"/>
      <c r="M47" s="120"/>
      <c r="N47" s="120"/>
      <c r="O47" s="120"/>
      <c r="P47" s="120"/>
      <c r="Q47" s="120"/>
      <c r="R47" s="120"/>
      <c r="S47" s="52">
        <v>1</v>
      </c>
      <c r="T47" s="106"/>
      <c r="U47" s="106"/>
      <c r="V47" s="106"/>
      <c r="W47" s="106"/>
      <c r="X47" s="106">
        <v>1</v>
      </c>
      <c r="Y47" s="106"/>
      <c r="AA47" t="str">
        <f t="shared" si="0"/>
        <v>btn_off = 'btn_off',    //歯の回転のOFF</v>
      </c>
      <c r="AN47" t="s">
        <v>310</v>
      </c>
      <c r="AP47" t="s">
        <v>312</v>
      </c>
    </row>
    <row r="48" spans="1:46">
      <c r="E48" s="120" t="s">
        <v>122</v>
      </c>
      <c r="F48" s="120"/>
      <c r="G48" s="120"/>
      <c r="H48" s="120"/>
      <c r="I48" s="120"/>
      <c r="J48" s="120" t="s">
        <v>123</v>
      </c>
      <c r="K48" s="120"/>
      <c r="L48" s="120"/>
      <c r="M48" s="120"/>
      <c r="N48" s="120"/>
      <c r="O48" s="120"/>
      <c r="P48" s="120"/>
      <c r="Q48" s="120"/>
      <c r="R48" s="120"/>
      <c r="S48" s="52">
        <v>1</v>
      </c>
      <c r="T48" s="106"/>
      <c r="U48" s="106"/>
      <c r="V48" s="106"/>
      <c r="W48" s="106"/>
      <c r="X48" s="106">
        <v>1</v>
      </c>
      <c r="Y48" s="106"/>
      <c r="AA48" t="str">
        <f t="shared" si="0"/>
        <v>btn_em = 'btn_em',    //緊急停止</v>
      </c>
      <c r="AN48" t="s">
        <v>313</v>
      </c>
    </row>
    <row r="49" spans="3:27">
      <c r="AA49" t="s">
        <v>55</v>
      </c>
    </row>
    <row r="50" spans="3:27">
      <c r="C50" s="45" t="s">
        <v>76</v>
      </c>
    </row>
    <row r="52" spans="3:27">
      <c r="D52" t="s">
        <v>168</v>
      </c>
    </row>
    <row r="54" spans="3:27">
      <c r="D54" s="45" t="s">
        <v>78</v>
      </c>
    </row>
    <row r="55" spans="3:27">
      <c r="D55" s="45"/>
    </row>
    <row r="56" spans="3:27">
      <c r="E56" t="s">
        <v>79</v>
      </c>
    </row>
    <row r="57" spans="3:27">
      <c r="F57" t="s">
        <v>80</v>
      </c>
    </row>
    <row r="58" spans="3:27">
      <c r="F58" t="s">
        <v>81</v>
      </c>
    </row>
    <row r="59" spans="3:27">
      <c r="G59" t="s">
        <v>79</v>
      </c>
    </row>
    <row r="60" spans="3:27">
      <c r="H60" t="s">
        <v>82</v>
      </c>
      <c r="L60" s="53" t="s">
        <v>83</v>
      </c>
      <c r="M60" t="s">
        <v>84</v>
      </c>
    </row>
    <row r="61" spans="3:27">
      <c r="G61" t="s">
        <v>55</v>
      </c>
    </row>
    <row r="62" spans="3:27">
      <c r="G62" t="s">
        <v>125</v>
      </c>
    </row>
    <row r="63" spans="3:27">
      <c r="F63" s="46" t="s">
        <v>126</v>
      </c>
      <c r="G63" t="s">
        <v>79</v>
      </c>
    </row>
    <row r="64" spans="3:27">
      <c r="H64" t="s">
        <v>127</v>
      </c>
      <c r="L64" s="53" t="s">
        <v>83</v>
      </c>
      <c r="M64" t="s">
        <v>79</v>
      </c>
    </row>
    <row r="65" spans="4:39">
      <c r="G65" s="49"/>
      <c r="J65" s="53"/>
      <c r="N65" t="s">
        <v>128</v>
      </c>
      <c r="P65" t="s">
        <v>83</v>
      </c>
      <c r="Q65" t="s">
        <v>84</v>
      </c>
    </row>
    <row r="66" spans="4:39">
      <c r="J66" s="53"/>
      <c r="M66" s="49" t="s">
        <v>126</v>
      </c>
      <c r="N66" t="s">
        <v>129</v>
      </c>
      <c r="P66" t="s">
        <v>83</v>
      </c>
      <c r="Q66" t="s">
        <v>84</v>
      </c>
    </row>
    <row r="67" spans="4:39">
      <c r="J67" s="53"/>
      <c r="M67" t="s">
        <v>55</v>
      </c>
    </row>
    <row r="68" spans="4:39">
      <c r="G68" t="s">
        <v>55</v>
      </c>
    </row>
    <row r="69" spans="4:39">
      <c r="G69" t="s">
        <v>83</v>
      </c>
    </row>
    <row r="70" spans="4:39">
      <c r="G70" t="s">
        <v>85</v>
      </c>
    </row>
    <row r="71" spans="4:39">
      <c r="F71" t="s">
        <v>86</v>
      </c>
    </row>
    <row r="72" spans="4:39">
      <c r="E72" t="s">
        <v>55</v>
      </c>
    </row>
    <row r="74" spans="4:39">
      <c r="D74" s="45" t="s">
        <v>87</v>
      </c>
    </row>
    <row r="76" spans="4:39">
      <c r="E76" t="s">
        <v>181</v>
      </c>
    </row>
    <row r="77" spans="4:39">
      <c r="E77" t="s">
        <v>130</v>
      </c>
    </row>
    <row r="78" spans="4:39">
      <c r="E78" s="123" t="s">
        <v>82</v>
      </c>
      <c r="F78" s="123"/>
      <c r="G78" s="123"/>
      <c r="H78" s="123"/>
      <c r="I78" s="123"/>
      <c r="J78" s="123" t="s">
        <v>88</v>
      </c>
      <c r="K78" s="123"/>
      <c r="L78" s="123"/>
      <c r="M78" s="123"/>
      <c r="N78" s="123"/>
      <c r="O78" s="123"/>
      <c r="P78" s="123"/>
      <c r="Q78" s="123"/>
      <c r="R78" s="123"/>
      <c r="S78" s="123" t="s">
        <v>131</v>
      </c>
      <c r="T78" s="123"/>
      <c r="U78" s="123"/>
      <c r="V78" s="123"/>
      <c r="W78" s="123"/>
      <c r="X78" s="123" t="s">
        <v>89</v>
      </c>
      <c r="Y78" s="123"/>
      <c r="Z78" s="123" t="s">
        <v>129</v>
      </c>
      <c r="AA78" s="123"/>
      <c r="AB78" s="123"/>
      <c r="AC78" s="123"/>
      <c r="AD78" s="123"/>
      <c r="AE78" s="123"/>
      <c r="AF78" s="123"/>
      <c r="AG78" s="123" t="s">
        <v>89</v>
      </c>
      <c r="AH78" s="123"/>
      <c r="AI78" s="123"/>
      <c r="AJ78" s="123"/>
      <c r="AK78" s="123"/>
      <c r="AL78" s="123"/>
      <c r="AM78" s="123"/>
    </row>
    <row r="79" spans="4:39">
      <c r="E79" s="122" t="s">
        <v>132</v>
      </c>
      <c r="F79" s="122"/>
      <c r="G79" s="122"/>
      <c r="H79" s="122"/>
      <c r="I79" s="122"/>
      <c r="J79" s="122" t="s">
        <v>133</v>
      </c>
      <c r="K79" s="122"/>
      <c r="L79" s="122"/>
      <c r="M79" s="122"/>
      <c r="N79" s="122"/>
      <c r="O79" s="122"/>
      <c r="P79" s="122"/>
      <c r="Q79" s="122"/>
      <c r="R79" s="122"/>
      <c r="S79" s="52">
        <v>1</v>
      </c>
      <c r="T79" s="106" t="s">
        <v>134</v>
      </c>
      <c r="U79" s="106"/>
      <c r="V79" s="106"/>
      <c r="W79" s="106"/>
      <c r="X79" s="106">
        <v>1</v>
      </c>
      <c r="Y79" s="106"/>
      <c r="Z79" s="121" t="s">
        <v>135</v>
      </c>
      <c r="AA79" s="121"/>
      <c r="AB79" s="121"/>
      <c r="AC79" s="106" t="s">
        <v>136</v>
      </c>
      <c r="AD79" s="106"/>
      <c r="AE79" s="106"/>
      <c r="AF79" s="106"/>
      <c r="AG79" s="120" t="s">
        <v>137</v>
      </c>
      <c r="AH79" s="120"/>
      <c r="AI79" s="120"/>
      <c r="AJ79" s="120"/>
      <c r="AK79" s="120"/>
      <c r="AL79" s="120"/>
      <c r="AM79" s="120"/>
    </row>
    <row r="80" spans="4:39">
      <c r="E80" s="122"/>
      <c r="F80" s="122"/>
      <c r="G80" s="122"/>
      <c r="H80" s="122"/>
      <c r="I80" s="122"/>
      <c r="J80" s="122"/>
      <c r="K80" s="122"/>
      <c r="L80" s="122"/>
      <c r="M80" s="122"/>
      <c r="N80" s="122"/>
      <c r="O80" s="122"/>
      <c r="P80" s="122"/>
      <c r="Q80" s="122"/>
      <c r="R80" s="122"/>
      <c r="S80" s="52">
        <v>0</v>
      </c>
      <c r="T80" s="106" t="s">
        <v>138</v>
      </c>
      <c r="U80" s="106"/>
      <c r="V80" s="106"/>
      <c r="W80" s="106"/>
      <c r="X80" s="106">
        <v>1</v>
      </c>
      <c r="Y80" s="106"/>
      <c r="Z80" s="121"/>
      <c r="AA80" s="121"/>
      <c r="AB80" s="121"/>
      <c r="AC80" s="106"/>
      <c r="AD80" s="106"/>
      <c r="AE80" s="106"/>
      <c r="AF80" s="106"/>
      <c r="AG80" s="120"/>
      <c r="AH80" s="120"/>
      <c r="AI80" s="120"/>
      <c r="AJ80" s="120"/>
      <c r="AK80" s="120"/>
      <c r="AL80" s="120"/>
      <c r="AM80" s="120"/>
    </row>
    <row r="81" spans="5:39">
      <c r="E81" s="122" t="s">
        <v>139</v>
      </c>
      <c r="F81" s="122"/>
      <c r="G81" s="122"/>
      <c r="H81" s="122"/>
      <c r="I81" s="122"/>
      <c r="J81" s="122" t="s">
        <v>140</v>
      </c>
      <c r="K81" s="122"/>
      <c r="L81" s="122"/>
      <c r="M81" s="122"/>
      <c r="N81" s="122"/>
      <c r="O81" s="122"/>
      <c r="P81" s="122"/>
      <c r="Q81" s="122"/>
      <c r="R81" s="122"/>
      <c r="S81" s="52">
        <v>1</v>
      </c>
      <c r="T81" s="106" t="s">
        <v>134</v>
      </c>
      <c r="U81" s="106"/>
      <c r="V81" s="106"/>
      <c r="W81" s="106"/>
      <c r="X81" s="106">
        <v>1</v>
      </c>
      <c r="Y81" s="106"/>
      <c r="Z81" s="121" t="s">
        <v>135</v>
      </c>
      <c r="AA81" s="121"/>
      <c r="AB81" s="121"/>
      <c r="AC81" s="106" t="s">
        <v>136</v>
      </c>
      <c r="AD81" s="106"/>
      <c r="AE81" s="106"/>
      <c r="AF81" s="106"/>
      <c r="AG81" s="120" t="s">
        <v>137</v>
      </c>
      <c r="AH81" s="120"/>
      <c r="AI81" s="120"/>
      <c r="AJ81" s="120"/>
      <c r="AK81" s="120"/>
      <c r="AL81" s="120"/>
      <c r="AM81" s="120"/>
    </row>
    <row r="82" spans="5:39">
      <c r="E82" s="122"/>
      <c r="F82" s="122"/>
      <c r="G82" s="122"/>
      <c r="H82" s="122"/>
      <c r="I82" s="122"/>
      <c r="J82" s="122"/>
      <c r="K82" s="122"/>
      <c r="L82" s="122"/>
      <c r="M82" s="122"/>
      <c r="N82" s="122"/>
      <c r="O82" s="122"/>
      <c r="P82" s="122"/>
      <c r="Q82" s="122"/>
      <c r="R82" s="122"/>
      <c r="S82" s="52">
        <v>0</v>
      </c>
      <c r="T82" s="106" t="s">
        <v>138</v>
      </c>
      <c r="U82" s="106"/>
      <c r="V82" s="106"/>
      <c r="W82" s="106"/>
      <c r="X82" s="106">
        <v>1</v>
      </c>
      <c r="Y82" s="106"/>
      <c r="Z82" s="121"/>
      <c r="AA82" s="121"/>
      <c r="AB82" s="121"/>
      <c r="AC82" s="106"/>
      <c r="AD82" s="106"/>
      <c r="AE82" s="106"/>
      <c r="AF82" s="106"/>
      <c r="AG82" s="120"/>
      <c r="AH82" s="120"/>
      <c r="AI82" s="120"/>
      <c r="AJ82" s="120"/>
      <c r="AK82" s="120"/>
      <c r="AL82" s="120"/>
      <c r="AM82" s="120"/>
    </row>
    <row r="83" spans="5:39" ht="18" customHeight="1">
      <c r="E83" s="122" t="s">
        <v>141</v>
      </c>
      <c r="F83" s="122"/>
      <c r="G83" s="122"/>
      <c r="H83" s="122"/>
      <c r="I83" s="122"/>
      <c r="J83" s="122" t="s">
        <v>142</v>
      </c>
      <c r="K83" s="122"/>
      <c r="L83" s="122"/>
      <c r="M83" s="122"/>
      <c r="N83" s="122"/>
      <c r="O83" s="122"/>
      <c r="P83" s="122"/>
      <c r="Q83" s="122"/>
      <c r="R83" s="122"/>
      <c r="S83" s="52">
        <v>1</v>
      </c>
      <c r="T83" s="106" t="s">
        <v>134</v>
      </c>
      <c r="U83" s="106"/>
      <c r="V83" s="106"/>
      <c r="W83" s="106"/>
      <c r="X83" s="106">
        <v>1</v>
      </c>
      <c r="Y83" s="106"/>
      <c r="Z83" s="121" t="s">
        <v>135</v>
      </c>
      <c r="AA83" s="121"/>
      <c r="AB83" s="121"/>
      <c r="AC83" s="106" t="s">
        <v>136</v>
      </c>
      <c r="AD83" s="106"/>
      <c r="AE83" s="106"/>
      <c r="AF83" s="106"/>
      <c r="AG83" s="120" t="s">
        <v>137</v>
      </c>
      <c r="AH83" s="120"/>
      <c r="AI83" s="120"/>
      <c r="AJ83" s="120"/>
      <c r="AK83" s="120"/>
      <c r="AL83" s="120"/>
      <c r="AM83" s="120"/>
    </row>
    <row r="84" spans="5:39">
      <c r="E84" s="122"/>
      <c r="F84" s="122"/>
      <c r="G84" s="122"/>
      <c r="H84" s="122"/>
      <c r="I84" s="122"/>
      <c r="J84" s="122"/>
      <c r="K84" s="122"/>
      <c r="L84" s="122"/>
      <c r="M84" s="122"/>
      <c r="N84" s="122"/>
      <c r="O84" s="122"/>
      <c r="P84" s="122"/>
      <c r="Q84" s="122"/>
      <c r="R84" s="122"/>
      <c r="S84" s="52">
        <v>0</v>
      </c>
      <c r="T84" s="106" t="s">
        <v>138</v>
      </c>
      <c r="U84" s="106"/>
      <c r="V84" s="106"/>
      <c r="W84" s="106"/>
      <c r="X84" s="106">
        <v>1</v>
      </c>
      <c r="Y84" s="106"/>
      <c r="Z84" s="121"/>
      <c r="AA84" s="121"/>
      <c r="AB84" s="121"/>
      <c r="AC84" s="106"/>
      <c r="AD84" s="106"/>
      <c r="AE84" s="106"/>
      <c r="AF84" s="106"/>
      <c r="AG84" s="120"/>
      <c r="AH84" s="120"/>
      <c r="AI84" s="120"/>
      <c r="AJ84" s="120"/>
      <c r="AK84" s="120"/>
      <c r="AL84" s="120"/>
      <c r="AM84" s="120"/>
    </row>
    <row r="85" spans="5:39" ht="18" customHeight="1">
      <c r="E85" s="122" t="s">
        <v>143</v>
      </c>
      <c r="F85" s="122"/>
      <c r="G85" s="122"/>
      <c r="H85" s="122"/>
      <c r="I85" s="122"/>
      <c r="J85" s="122" t="s">
        <v>144</v>
      </c>
      <c r="K85" s="122"/>
      <c r="L85" s="122"/>
      <c r="M85" s="122"/>
      <c r="N85" s="122"/>
      <c r="O85" s="122"/>
      <c r="P85" s="122"/>
      <c r="Q85" s="122"/>
      <c r="R85" s="122"/>
      <c r="S85" s="52">
        <v>1</v>
      </c>
      <c r="T85" s="106" t="s">
        <v>134</v>
      </c>
      <c r="U85" s="106"/>
      <c r="V85" s="106"/>
      <c r="W85" s="106"/>
      <c r="X85" s="106">
        <v>1</v>
      </c>
      <c r="Y85" s="106"/>
      <c r="Z85" s="121" t="s">
        <v>135</v>
      </c>
      <c r="AA85" s="121"/>
      <c r="AB85" s="121"/>
      <c r="AC85" s="106" t="s">
        <v>136</v>
      </c>
      <c r="AD85" s="106"/>
      <c r="AE85" s="106"/>
      <c r="AF85" s="106"/>
      <c r="AG85" s="120" t="s">
        <v>137</v>
      </c>
      <c r="AH85" s="120"/>
      <c r="AI85" s="120"/>
      <c r="AJ85" s="120"/>
      <c r="AK85" s="120"/>
      <c r="AL85" s="120"/>
      <c r="AM85" s="120"/>
    </row>
    <row r="86" spans="5:39">
      <c r="E86" s="122"/>
      <c r="F86" s="122"/>
      <c r="G86" s="122"/>
      <c r="H86" s="122"/>
      <c r="I86" s="122"/>
      <c r="J86" s="122"/>
      <c r="K86" s="122"/>
      <c r="L86" s="122"/>
      <c r="M86" s="122"/>
      <c r="N86" s="122"/>
      <c r="O86" s="122"/>
      <c r="P86" s="122"/>
      <c r="Q86" s="122"/>
      <c r="R86" s="122"/>
      <c r="S86" s="52">
        <v>0</v>
      </c>
      <c r="T86" s="106" t="s">
        <v>138</v>
      </c>
      <c r="U86" s="106"/>
      <c r="V86" s="106"/>
      <c r="W86" s="106"/>
      <c r="X86" s="106">
        <v>1</v>
      </c>
      <c r="Y86" s="106"/>
      <c r="Z86" s="121"/>
      <c r="AA86" s="121"/>
      <c r="AB86" s="121"/>
      <c r="AC86" s="106"/>
      <c r="AD86" s="106"/>
      <c r="AE86" s="106"/>
      <c r="AF86" s="106"/>
      <c r="AG86" s="120"/>
      <c r="AH86" s="120"/>
      <c r="AI86" s="120"/>
      <c r="AJ86" s="120"/>
      <c r="AK86" s="120"/>
      <c r="AL86" s="120"/>
      <c r="AM86" s="120"/>
    </row>
  </sheetData>
  <mergeCells count="124">
    <mergeCell ref="E34:I34"/>
    <mergeCell ref="J34:R34"/>
    <mergeCell ref="T34:W34"/>
    <mergeCell ref="X34:Y34"/>
    <mergeCell ref="E35:I35"/>
    <mergeCell ref="J35:R35"/>
    <mergeCell ref="T35:W35"/>
    <mergeCell ref="X35:Y35"/>
    <mergeCell ref="E31:I31"/>
    <mergeCell ref="J31:R31"/>
    <mergeCell ref="S31:W31"/>
    <mergeCell ref="X31:Y31"/>
    <mergeCell ref="E32:I33"/>
    <mergeCell ref="J32:R33"/>
    <mergeCell ref="T32:W32"/>
    <mergeCell ref="X32:Y32"/>
    <mergeCell ref="T33:W33"/>
    <mergeCell ref="X33:Y33"/>
    <mergeCell ref="E38:I38"/>
    <mergeCell ref="J38:R38"/>
    <mergeCell ref="T38:W38"/>
    <mergeCell ref="X38:Y38"/>
    <mergeCell ref="E39:I39"/>
    <mergeCell ref="J39:R39"/>
    <mergeCell ref="T39:W39"/>
    <mergeCell ref="X39:Y39"/>
    <mergeCell ref="E36:I36"/>
    <mergeCell ref="J36:R36"/>
    <mergeCell ref="T36:W36"/>
    <mergeCell ref="X36:Y36"/>
    <mergeCell ref="E37:I37"/>
    <mergeCell ref="J37:R37"/>
    <mergeCell ref="T37:W37"/>
    <mergeCell ref="X37:Y37"/>
    <mergeCell ref="E42:I42"/>
    <mergeCell ref="J42:R42"/>
    <mergeCell ref="T42:W42"/>
    <mergeCell ref="X42:Y42"/>
    <mergeCell ref="E43:I43"/>
    <mergeCell ref="J43:R43"/>
    <mergeCell ref="T43:W43"/>
    <mergeCell ref="X43:Y43"/>
    <mergeCell ref="E40:I40"/>
    <mergeCell ref="J40:R40"/>
    <mergeCell ref="T40:W40"/>
    <mergeCell ref="X40:Y40"/>
    <mergeCell ref="E41:I41"/>
    <mergeCell ref="J41:R41"/>
    <mergeCell ref="T41:W41"/>
    <mergeCell ref="X41:Y41"/>
    <mergeCell ref="E46:I46"/>
    <mergeCell ref="J46:R46"/>
    <mergeCell ref="T46:W46"/>
    <mergeCell ref="X46:Y46"/>
    <mergeCell ref="E47:I47"/>
    <mergeCell ref="J47:R47"/>
    <mergeCell ref="T47:W47"/>
    <mergeCell ref="X47:Y47"/>
    <mergeCell ref="E44:I44"/>
    <mergeCell ref="J44:R44"/>
    <mergeCell ref="T44:W44"/>
    <mergeCell ref="X44:Y44"/>
    <mergeCell ref="E45:I45"/>
    <mergeCell ref="J45:R45"/>
    <mergeCell ref="T45:W45"/>
    <mergeCell ref="X45:Y45"/>
    <mergeCell ref="E78:I78"/>
    <mergeCell ref="J78:R78"/>
    <mergeCell ref="S78:W78"/>
    <mergeCell ref="X78:Y78"/>
    <mergeCell ref="Z78:AF78"/>
    <mergeCell ref="AG78:AM78"/>
    <mergeCell ref="E48:I48"/>
    <mergeCell ref="J48:R48"/>
    <mergeCell ref="T48:W48"/>
    <mergeCell ref="X48:Y48"/>
    <mergeCell ref="AG79:AM79"/>
    <mergeCell ref="T80:W80"/>
    <mergeCell ref="X80:Y80"/>
    <mergeCell ref="Z80:AB80"/>
    <mergeCell ref="AC80:AF80"/>
    <mergeCell ref="AG80:AM80"/>
    <mergeCell ref="E79:I80"/>
    <mergeCell ref="J79:R80"/>
    <mergeCell ref="T79:W79"/>
    <mergeCell ref="X79:Y79"/>
    <mergeCell ref="Z79:AB79"/>
    <mergeCell ref="AC79:AF79"/>
    <mergeCell ref="AG81:AM81"/>
    <mergeCell ref="T82:W82"/>
    <mergeCell ref="X82:Y82"/>
    <mergeCell ref="Z82:AB82"/>
    <mergeCell ref="AC82:AF82"/>
    <mergeCell ref="AG82:AM82"/>
    <mergeCell ref="E81:I82"/>
    <mergeCell ref="J81:R82"/>
    <mergeCell ref="T81:W81"/>
    <mergeCell ref="X81:Y81"/>
    <mergeCell ref="Z81:AB81"/>
    <mergeCell ref="AC81:AF81"/>
    <mergeCell ref="AG83:AM83"/>
    <mergeCell ref="T84:W84"/>
    <mergeCell ref="X84:Y84"/>
    <mergeCell ref="Z84:AB84"/>
    <mergeCell ref="AC84:AF84"/>
    <mergeCell ref="AG84:AM84"/>
    <mergeCell ref="E83:I84"/>
    <mergeCell ref="J83:R84"/>
    <mergeCell ref="T83:W83"/>
    <mergeCell ref="X83:Y83"/>
    <mergeCell ref="Z83:AB83"/>
    <mergeCell ref="AC83:AF83"/>
    <mergeCell ref="AG85:AM85"/>
    <mergeCell ref="T86:W86"/>
    <mergeCell ref="X86:Y86"/>
    <mergeCell ref="Z86:AB86"/>
    <mergeCell ref="AC86:AF86"/>
    <mergeCell ref="AG86:AM86"/>
    <mergeCell ref="E85:I86"/>
    <mergeCell ref="J85:R86"/>
    <mergeCell ref="T85:W85"/>
    <mergeCell ref="X85:Y85"/>
    <mergeCell ref="Z85:AB85"/>
    <mergeCell ref="AC85:AF85"/>
  </mergeCells>
  <phoneticPr fontId="1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87270-CDD9-4CA1-BAE4-DF5BDD56D058}">
  <dimension ref="A1:L37"/>
  <sheetViews>
    <sheetView workbookViewId="0">
      <selection activeCell="D16" sqref="D16"/>
    </sheetView>
  </sheetViews>
  <sheetFormatPr defaultRowHeight="18.75"/>
  <cols>
    <col min="1" max="1" width="26.25" customWidth="1"/>
    <col min="2" max="2" width="19.125" bestFit="1" customWidth="1"/>
    <col min="3" max="3" width="15.125" bestFit="1" customWidth="1"/>
    <col min="4" max="4" width="15.125" customWidth="1"/>
    <col min="5" max="5" width="7.875" customWidth="1"/>
    <col min="6" max="6" width="46.875" customWidth="1"/>
    <col min="7" max="7" width="2" customWidth="1"/>
    <col min="8" max="8" width="38.5" bestFit="1" customWidth="1"/>
    <col min="9" max="9" width="2.25" customWidth="1"/>
    <col min="10" max="10" width="9" customWidth="1"/>
    <col min="11" max="11" width="23" style="50" customWidth="1"/>
    <col min="12" max="12" width="20.75" bestFit="1" customWidth="1"/>
    <col min="13" max="13" width="19" bestFit="1" customWidth="1"/>
    <col min="14" max="14" width="20.75" bestFit="1" customWidth="1"/>
  </cols>
  <sheetData>
    <row r="1" spans="1:12">
      <c r="H1" t="s">
        <v>360</v>
      </c>
      <c r="K1" s="50" t="s">
        <v>347</v>
      </c>
      <c r="L1" s="50" t="s">
        <v>346</v>
      </c>
    </row>
    <row r="2" spans="1:12">
      <c r="A2" s="85" t="s">
        <v>338</v>
      </c>
      <c r="B2" s="52" t="s">
        <v>345</v>
      </c>
      <c r="K2" s="50" t="s">
        <v>348</v>
      </c>
      <c r="L2" t="s">
        <v>349</v>
      </c>
    </row>
    <row r="3" spans="1:12">
      <c r="A3" s="85" t="s">
        <v>339</v>
      </c>
      <c r="B3" s="52" t="s">
        <v>344</v>
      </c>
      <c r="H3" t="str">
        <f>"#"&amp;B2</f>
        <v>#除雪DB</v>
      </c>
      <c r="K3" s="50" t="s">
        <v>353</v>
      </c>
      <c r="L3" t="str">
        <f>"self.EnvData."&amp;B4</f>
        <v>self.EnvData.DB_JYOSETU</v>
      </c>
    </row>
    <row r="4" spans="1:12">
      <c r="A4" s="85" t="s">
        <v>350</v>
      </c>
      <c r="B4" s="52" t="s">
        <v>351</v>
      </c>
      <c r="C4" t="str">
        <f>B4&amp;"="&amp;B3</f>
        <v>DB_JYOSETU=Jyosetu</v>
      </c>
      <c r="H4" t="str">
        <f>C4</f>
        <v>DB_JYOSETU=Jyosetu</v>
      </c>
      <c r="K4" s="50" t="s">
        <v>354</v>
      </c>
      <c r="L4" t="str">
        <f>"self.EnvData."&amp;B18</f>
        <v>self.EnvData.DB_TBL_COMMAND</v>
      </c>
    </row>
    <row r="6" spans="1:12">
      <c r="J6">
        <v>0</v>
      </c>
      <c r="K6" s="50" t="str">
        <f>REPT(" ",J6)&amp;"#変数の初期設定"</f>
        <v>#変数の初期設定</v>
      </c>
    </row>
    <row r="7" spans="1:12">
      <c r="J7">
        <v>0</v>
      </c>
      <c r="K7" s="50" t="str">
        <f>REPT(" ",J7)&amp;"now = datetime.now()"</f>
        <v>now = datetime.now()</v>
      </c>
    </row>
    <row r="8" spans="1:12">
      <c r="J8">
        <v>0</v>
      </c>
      <c r="K8" s="50" t="str">
        <f>REPT(" ",J8)&amp;"now_time = now.strftime('%Y-%m-%d %H:%M:%S.%f')[:-3]"</f>
        <v>now_time = now.strftime('%Y-%m-%d %H:%M:%S.%f')[:-3]</v>
      </c>
    </row>
    <row r="9" spans="1:12">
      <c r="J9">
        <v>0</v>
      </c>
      <c r="K9" s="50" t="str">
        <f>REPT(" ",J9)</f>
        <v/>
      </c>
    </row>
    <row r="10" spans="1:12">
      <c r="J10">
        <v>0</v>
      </c>
      <c r="K10" t="str">
        <f>REPT(" ",J10)&amp;L3&amp;" = (f""{os.getenv('DB_JYOSETU')}_{now_time}.db"")"</f>
        <v>self.EnvData.DB_JYOSETU = (f"{os.getenv('DB_JYOSETU')}_{now_time}.db")</v>
      </c>
    </row>
    <row r="11" spans="1:12" s="53" customFormat="1" ht="18" customHeight="1">
      <c r="A11"/>
      <c r="B11"/>
      <c r="C11"/>
      <c r="D11"/>
      <c r="E11"/>
      <c r="F11"/>
      <c r="G11"/>
      <c r="H11"/>
      <c r="I11"/>
      <c r="J11">
        <v>0</v>
      </c>
      <c r="K11" s="50" t="str">
        <f>REPT(" ",J11)&amp;B18 &amp; " = os.getenv('"&amp;B18&amp;"')"</f>
        <v>DB_TBL_COMMAND = os.getenv('DB_TBL_COMMAND')</v>
      </c>
      <c r="L11"/>
    </row>
    <row r="12" spans="1:12">
      <c r="J12">
        <v>0</v>
      </c>
      <c r="K12" s="50" t="str">
        <f>REPT(" ",J12)</f>
        <v/>
      </c>
    </row>
    <row r="13" spans="1:12">
      <c r="J13">
        <v>0</v>
      </c>
      <c r="K13" s="50" t="str">
        <f>REPT(" ",J13)&amp;"try:"</f>
        <v>try:</v>
      </c>
      <c r="L13" s="53"/>
    </row>
    <row r="14" spans="1:12">
      <c r="J14">
        <v>4</v>
      </c>
      <c r="K14" s="50" t="str">
        <f>REPT(" ",J14)&amp;L1 &amp; " = " &amp; "sqlite3.connect("&amp;L3&amp;")"</f>
        <v xml:space="preserve">    ConJyosetu = sqlite3.connect(self.EnvData.DB_JYOSETU)</v>
      </c>
    </row>
    <row r="15" spans="1:12">
      <c r="J15">
        <v>4</v>
      </c>
      <c r="K15" s="50" t="str">
        <f>REPT(" ",J15)&amp;L2&amp;" = "&amp;L1&amp;".cursor()"</f>
        <v xml:space="preserve">    CurJyosetu = ConJyosetu.cursor()</v>
      </c>
    </row>
    <row r="16" spans="1:12">
      <c r="A16" s="85" t="s">
        <v>341</v>
      </c>
      <c r="B16" s="52" t="s">
        <v>343</v>
      </c>
      <c r="J16">
        <v>4</v>
      </c>
      <c r="K16" s="50" t="str">
        <f>REPT(" ",J16)</f>
        <v xml:space="preserve">    </v>
      </c>
    </row>
    <row r="17" spans="1:11">
      <c r="A17" s="85" t="s">
        <v>342</v>
      </c>
      <c r="B17" s="52" t="s">
        <v>340</v>
      </c>
      <c r="H17" t="str">
        <f>"#"&amp;B16</f>
        <v>#操作情報テーブル</v>
      </c>
      <c r="J17">
        <v>4</v>
      </c>
      <c r="K17" s="86" t="str">
        <f>REPT(" ",J17)&amp;"#テーブル作成SQL"</f>
        <v xml:space="preserve">    #テーブル作成SQL</v>
      </c>
    </row>
    <row r="18" spans="1:11">
      <c r="A18" s="85" t="s">
        <v>350</v>
      </c>
      <c r="B18" s="52" t="s">
        <v>352</v>
      </c>
      <c r="C18" t="str">
        <f>B18&amp;"="&amp;B17</f>
        <v>DB_TBL_COMMAND=TBL_COMMAND</v>
      </c>
      <c r="G18" s="53"/>
      <c r="H18" t="str">
        <f>C18</f>
        <v>DB_TBL_COMMAND=TBL_COMMAND</v>
      </c>
      <c r="I18" s="53"/>
      <c r="J18">
        <v>4</v>
      </c>
      <c r="K18" s="86" t="str">
        <f>REPT(" ",J18)&amp;L2&amp;".execute(f'''"</f>
        <v xml:space="preserve">    CurJyosetu.execute(f'''</v>
      </c>
    </row>
    <row r="19" spans="1:11">
      <c r="J19">
        <v>4</v>
      </c>
      <c r="K19" s="50" t="str">
        <f>REPT(" ",J19)&amp;"CREATE TABLE IF NOT EXISTS {" &amp; L4 &amp; "} "</f>
        <v xml:space="preserve">    CREATE TABLE IF NOT EXISTS {self.EnvData.DB_TBL_COMMAND} </v>
      </c>
    </row>
    <row r="20" spans="1:11">
      <c r="A20" s="84" t="s">
        <v>326</v>
      </c>
      <c r="B20" s="84" t="s">
        <v>327</v>
      </c>
      <c r="C20" s="84" t="s">
        <v>322</v>
      </c>
      <c r="D20" s="84" t="s">
        <v>355</v>
      </c>
      <c r="E20" s="84" t="s">
        <v>89</v>
      </c>
      <c r="F20" s="84" t="s">
        <v>88</v>
      </c>
      <c r="J20">
        <v>4</v>
      </c>
      <c r="K20" s="50" t="str">
        <f>REPT(" ",J20)&amp;"("</f>
        <v xml:space="preserve">    (</v>
      </c>
    </row>
    <row r="21" spans="1:11">
      <c r="A21" s="52" t="s">
        <v>323</v>
      </c>
      <c r="B21" s="52" t="s">
        <v>323</v>
      </c>
      <c r="C21" s="52" t="s">
        <v>357</v>
      </c>
      <c r="D21" s="52" t="s">
        <v>361</v>
      </c>
      <c r="E21" s="52"/>
      <c r="F21" s="52"/>
      <c r="J21">
        <v>4</v>
      </c>
      <c r="K21" s="50" t="str">
        <f>REPT(" ",J21)&amp;B21&amp; " " &amp; C21&amp;" "&amp;D21&amp;IF(K22="",")''')",",")</f>
        <v xml:space="preserve">    ID INTEGER PRIMARY KEY AUTOINCREMENT,</v>
      </c>
    </row>
    <row r="22" spans="1:11">
      <c r="A22" s="52" t="s">
        <v>328</v>
      </c>
      <c r="B22" s="52" t="s">
        <v>333</v>
      </c>
      <c r="C22" s="52" t="s">
        <v>356</v>
      </c>
      <c r="D22" s="52"/>
      <c r="E22" s="52"/>
      <c r="F22" s="52" t="s">
        <v>329</v>
      </c>
      <c r="J22">
        <v>4</v>
      </c>
      <c r="K22" s="50" t="str">
        <f>REPT(" ",J22)&amp;B22&amp; " " &amp; C22&amp;" "&amp;D22&amp;IF(A23="",")''')",",")</f>
        <v xml:space="preserve">    Type TEXT ,</v>
      </c>
    </row>
    <row r="23" spans="1:11">
      <c r="A23" s="52" t="s">
        <v>324</v>
      </c>
      <c r="B23" s="52" t="s">
        <v>334</v>
      </c>
      <c r="C23" s="52" t="s">
        <v>356</v>
      </c>
      <c r="D23" s="52"/>
      <c r="E23" s="52"/>
      <c r="F23" s="52" t="s">
        <v>330</v>
      </c>
      <c r="J23">
        <v>4</v>
      </c>
      <c r="K23" s="50" t="str">
        <f>REPT(" ",J23)&amp;B23&amp; " " &amp; C23&amp;" "&amp;D23&amp;IF(A24="",")''')",",")</f>
        <v xml:space="preserve">    Command TEXT ,</v>
      </c>
    </row>
    <row r="24" spans="1:11">
      <c r="A24" s="52" t="s">
        <v>325</v>
      </c>
      <c r="B24" s="52" t="s">
        <v>335</v>
      </c>
      <c r="C24" s="52" t="s">
        <v>357</v>
      </c>
      <c r="D24" s="52"/>
      <c r="E24" s="52"/>
      <c r="F24" s="52"/>
      <c r="J24">
        <v>4</v>
      </c>
      <c r="K24" s="50" t="str">
        <f>REPT(" ",J24)&amp;B24&amp; " " &amp; C24&amp;" "&amp;D24&amp;IF(A26="",")''')",",")</f>
        <v xml:space="preserve">    Quantity INTEGER ,</v>
      </c>
    </row>
    <row r="25" spans="1:11">
      <c r="A25" s="52" t="s">
        <v>363</v>
      </c>
      <c r="B25" s="52" t="s">
        <v>365</v>
      </c>
      <c r="C25" s="52" t="s">
        <v>356</v>
      </c>
      <c r="D25" s="52"/>
      <c r="E25" s="52"/>
      <c r="F25" s="52" t="s">
        <v>366</v>
      </c>
      <c r="J25">
        <v>4</v>
      </c>
      <c r="K25" s="50" t="str">
        <f>REPT(" ",J25)&amp;B25&amp; " " &amp; C25&amp;" "&amp;D25&amp;IF(A26="",")''')",",")</f>
        <v xml:space="preserve">    SendTime TEXT ,</v>
      </c>
    </row>
    <row r="26" spans="1:11">
      <c r="A26" s="52" t="s">
        <v>364</v>
      </c>
      <c r="B26" s="52" t="s">
        <v>362</v>
      </c>
      <c r="C26" s="52" t="s">
        <v>356</v>
      </c>
      <c r="D26" s="52"/>
      <c r="E26" s="52"/>
      <c r="F26" s="52" t="s">
        <v>367</v>
      </c>
      <c r="J26">
        <v>4</v>
      </c>
      <c r="K26" s="50" t="str">
        <f>REPT(" ",J26)&amp;B26&amp; " " &amp; C26&amp;" "&amp;D26&amp;IF(A27="",")''')",",")</f>
        <v xml:space="preserve">    RecTime TEXT ,</v>
      </c>
    </row>
    <row r="27" spans="1:11">
      <c r="A27" s="52" t="s">
        <v>331</v>
      </c>
      <c r="B27" s="52" t="s">
        <v>336</v>
      </c>
      <c r="C27" s="52" t="s">
        <v>357</v>
      </c>
      <c r="D27" s="52"/>
      <c r="E27" s="52"/>
      <c r="F27" s="52" t="s">
        <v>358</v>
      </c>
      <c r="J27">
        <v>4</v>
      </c>
      <c r="K27" s="50" t="str">
        <f>REPT(" ",J27)&amp;B27&amp; " " &amp; C27&amp;" "&amp;D27&amp;IF(A28="",")''')",",")</f>
        <v xml:space="preserve">    ExecFlag INTEGER ,</v>
      </c>
    </row>
    <row r="28" spans="1:11">
      <c r="A28" s="52" t="s">
        <v>332</v>
      </c>
      <c r="B28" s="52" t="s">
        <v>337</v>
      </c>
      <c r="C28" s="52" t="s">
        <v>356</v>
      </c>
      <c r="D28" s="52"/>
      <c r="E28" s="52"/>
      <c r="F28" s="52" t="s">
        <v>359</v>
      </c>
      <c r="J28">
        <v>4</v>
      </c>
      <c r="K28" s="50" t="str">
        <f>REPT(" ",J28)&amp;B28&amp; " " &amp; C28&amp;" "&amp;D28&amp;IF(A29="",")''')",",")</f>
        <v xml:space="preserve">    ExecDate TEXT )''')</v>
      </c>
    </row>
    <row r="29" spans="1:11">
      <c r="A29" s="52"/>
      <c r="B29" s="52"/>
      <c r="C29" s="52"/>
      <c r="D29" s="52"/>
      <c r="E29" s="52"/>
      <c r="F29" s="52"/>
      <c r="J29">
        <v>4</v>
      </c>
      <c r="K29" s="50" t="str">
        <f>REPT(" ",J29)</f>
        <v xml:space="preserve">    </v>
      </c>
    </row>
    <row r="30" spans="1:11">
      <c r="J30">
        <v>4</v>
      </c>
      <c r="K30" s="86" t="str">
        <f>REPT(" ",J30)</f>
        <v xml:space="preserve">    </v>
      </c>
    </row>
    <row r="31" spans="1:11">
      <c r="J31">
        <v>4</v>
      </c>
      <c r="K31" s="50" t="str">
        <f>REPT(" ",J31)&amp;L$1&amp;".commit()"</f>
        <v xml:space="preserve">    ConJyosetu.commit()</v>
      </c>
    </row>
    <row r="32" spans="1:11">
      <c r="J32">
        <v>0</v>
      </c>
      <c r="K32" s="50" t="str">
        <f>REPT(" ",J32)&amp;"except sqlite3.Error as e:"</f>
        <v>except sqlite3.Error as e:</v>
      </c>
    </row>
    <row r="33" spans="10:11">
      <c r="J33">
        <v>4</v>
      </c>
      <c r="K33" s="86" t="str">
        <f>REPT(" ",J33)&amp;"HandleError(e)"</f>
        <v xml:space="preserve">    HandleError(e)</v>
      </c>
    </row>
    <row r="34" spans="10:11">
      <c r="J34">
        <v>0</v>
      </c>
      <c r="K34" s="86" t="str">
        <f>REPT(" ",J34)&amp;"finally:"</f>
        <v>finally:</v>
      </c>
    </row>
    <row r="35" spans="10:11">
      <c r="J35">
        <v>4</v>
      </c>
    </row>
    <row r="36" spans="10:11">
      <c r="J36">
        <v>4</v>
      </c>
      <c r="K36" s="50" t="str">
        <f>REPT(" ",J36)&amp;"if "&amp;L1&amp;":"</f>
        <v xml:space="preserve">    if ConJyosetu:</v>
      </c>
    </row>
    <row r="37" spans="10:11">
      <c r="J37">
        <v>8</v>
      </c>
      <c r="K37" s="50" t="str">
        <f>REPT(" ",J37)&amp;L$2&amp;".close()"</f>
        <v xml:space="preserve">        CurJyosetu.close()</v>
      </c>
    </row>
  </sheetData>
  <phoneticPr fontId="1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50975-5009-4B5E-A302-B2E11DD953E7}">
  <dimension ref="A1:A3"/>
  <sheetViews>
    <sheetView workbookViewId="0">
      <selection activeCell="A3" sqref="A3"/>
    </sheetView>
  </sheetViews>
  <sheetFormatPr defaultRowHeight="18.75"/>
  <sheetData>
    <row r="1" spans="1:1">
      <c r="A1" t="s">
        <v>319</v>
      </c>
    </row>
    <row r="2" spans="1:1">
      <c r="A2" t="s">
        <v>320</v>
      </c>
    </row>
    <row r="3" spans="1:1" ht="49.5">
      <c r="A3" s="83" t="s">
        <v>321</v>
      </c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17801-9B9B-48AB-918D-0D0CB4603D2E}">
  <dimension ref="B2:E23"/>
  <sheetViews>
    <sheetView topLeftCell="A61" workbookViewId="0">
      <selection activeCell="S82" sqref="S82"/>
    </sheetView>
  </sheetViews>
  <sheetFormatPr defaultColWidth="3.625" defaultRowHeight="18.75"/>
  <sheetData>
    <row r="2" spans="2:3" s="45" customFormat="1" ht="18">
      <c r="B2" s="45">
        <v>1</v>
      </c>
      <c r="C2" s="45" t="s">
        <v>184</v>
      </c>
    </row>
    <row r="4" spans="2:3" s="45" customFormat="1" ht="18">
      <c r="B4" s="45">
        <v>2</v>
      </c>
      <c r="C4" s="45" t="s">
        <v>185</v>
      </c>
    </row>
    <row r="6" spans="2:3">
      <c r="C6" t="s">
        <v>186</v>
      </c>
    </row>
    <row r="8" spans="2:3">
      <c r="C8" s="45" t="s">
        <v>194</v>
      </c>
    </row>
    <row r="9" spans="2:3">
      <c r="C9" t="s">
        <v>195</v>
      </c>
    </row>
    <row r="11" spans="2:3">
      <c r="C11" s="45" t="s">
        <v>196</v>
      </c>
    </row>
    <row r="12" spans="2:3">
      <c r="C12" t="s">
        <v>197</v>
      </c>
    </row>
    <row r="15" spans="2:3" s="45" customFormat="1" ht="18">
      <c r="B15" s="45">
        <v>3</v>
      </c>
      <c r="C15" s="45" t="s">
        <v>187</v>
      </c>
    </row>
    <row r="17" spans="2:5">
      <c r="C17" s="56" t="s">
        <v>188</v>
      </c>
    </row>
    <row r="19" spans="2:5" s="45" customFormat="1" ht="18">
      <c r="B19" s="45">
        <v>4</v>
      </c>
      <c r="C19" s="45" t="s">
        <v>189</v>
      </c>
    </row>
    <row r="21" spans="2:5">
      <c r="C21" t="s">
        <v>190</v>
      </c>
    </row>
    <row r="22" spans="2:5">
      <c r="C22" s="57" t="s">
        <v>193</v>
      </c>
      <c r="D22" t="s">
        <v>191</v>
      </c>
    </row>
    <row r="23" spans="2:5">
      <c r="D23" s="57" t="s">
        <v>193</v>
      </c>
      <c r="E23" t="s">
        <v>192</v>
      </c>
    </row>
  </sheetData>
  <phoneticPr fontId="1"/>
  <hyperlinks>
    <hyperlink ref="C17" r:id="rId1" display="https://www.elecom.co.jp/support/download/peripheral/gamepad/jcu4113s/?_gl=1*3saal7*_gcl_au*NTkwNDQ5NTQ3LjE3MjUxMDU3MTY.*_ga*NjkwNTU3NTgzLjE3MjUxMDU3MTc.*_ga_0F81RERH28*MTcyNTEwNTcxNi4xLjEuMTcyNTEwNTc1OC4xOC4wLjA.&amp;_ga=2.130802956.2009657903.1725105717-690557583.1725105717" xr:uid="{8C173D31-C6F3-432F-BAA3-14DDE571DEAD}"/>
  </hyperlinks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8EDB6-18A1-4E53-A42F-B01ECA8C46CF}">
  <dimension ref="A1:AJ105"/>
  <sheetViews>
    <sheetView topLeftCell="A79" workbookViewId="0">
      <selection activeCell="P97" sqref="P97"/>
    </sheetView>
  </sheetViews>
  <sheetFormatPr defaultColWidth="4.375" defaultRowHeight="18.75"/>
  <cols>
    <col min="1" max="1" width="4.375" style="46"/>
  </cols>
  <sheetData>
    <row r="1" spans="1:27" s="43" customFormat="1">
      <c r="A1" s="41" t="s">
        <v>13</v>
      </c>
      <c r="B1" s="63" t="s">
        <v>231</v>
      </c>
    </row>
    <row r="3" spans="1:27">
      <c r="C3" s="45" t="s">
        <v>216</v>
      </c>
    </row>
    <row r="5" spans="1:27">
      <c r="A5"/>
      <c r="C5" s="46"/>
      <c r="D5" t="s">
        <v>215</v>
      </c>
    </row>
    <row r="6" spans="1:27">
      <c r="A6"/>
      <c r="C6" s="46"/>
      <c r="D6" s="76" t="s">
        <v>213</v>
      </c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  <c r="T6" s="76"/>
      <c r="U6" s="76"/>
      <c r="V6" s="76"/>
      <c r="W6" s="76"/>
      <c r="X6" s="76"/>
      <c r="Y6" s="76"/>
      <c r="Z6" s="76"/>
      <c r="AA6" s="76"/>
    </row>
    <row r="7" spans="1:27">
      <c r="A7"/>
      <c r="C7" s="46"/>
    </row>
    <row r="8" spans="1:27">
      <c r="A8"/>
      <c r="C8" s="46"/>
      <c r="D8" t="s">
        <v>211</v>
      </c>
    </row>
    <row r="9" spans="1:27">
      <c r="A9"/>
      <c r="C9" s="46"/>
      <c r="D9" t="s">
        <v>212</v>
      </c>
    </row>
    <row r="10" spans="1:27">
      <c r="A10"/>
      <c r="C10" s="46"/>
      <c r="D10" s="135" t="s">
        <v>214</v>
      </c>
      <c r="E10" s="136"/>
      <c r="F10" s="136"/>
      <c r="G10" s="136"/>
      <c r="H10" s="136"/>
      <c r="I10" s="136"/>
      <c r="J10" s="136"/>
      <c r="K10" s="136"/>
      <c r="L10" s="136"/>
      <c r="M10" s="136"/>
      <c r="N10" s="136"/>
      <c r="O10" s="136"/>
      <c r="P10" s="136"/>
      <c r="Q10" s="136"/>
      <c r="R10" s="136"/>
      <c r="S10" s="136"/>
      <c r="T10" s="136"/>
      <c r="U10" s="136"/>
      <c r="V10" s="136"/>
      <c r="W10" s="136"/>
      <c r="X10" s="136"/>
      <c r="Y10" s="136"/>
      <c r="Z10" s="136"/>
      <c r="AA10" s="136"/>
    </row>
    <row r="11" spans="1:27">
      <c r="A11"/>
      <c r="C11" s="46"/>
      <c r="D11" s="136"/>
      <c r="E11" s="136"/>
      <c r="F11" s="136"/>
      <c r="G11" s="136"/>
      <c r="H11" s="136"/>
      <c r="I11" s="136"/>
      <c r="J11" s="136"/>
      <c r="K11" s="136"/>
      <c r="L11" s="136"/>
      <c r="M11" s="136"/>
      <c r="N11" s="136"/>
      <c r="O11" s="136"/>
      <c r="P11" s="136"/>
      <c r="Q11" s="136"/>
      <c r="R11" s="136"/>
      <c r="S11" s="136"/>
      <c r="T11" s="136"/>
      <c r="U11" s="136"/>
      <c r="V11" s="136"/>
      <c r="W11" s="136"/>
      <c r="X11" s="136"/>
      <c r="Y11" s="136"/>
      <c r="Z11" s="136"/>
      <c r="AA11" s="136"/>
    </row>
    <row r="12" spans="1:27">
      <c r="A12"/>
      <c r="C12" s="46"/>
      <c r="D12" s="136"/>
      <c r="E12" s="136"/>
      <c r="F12" s="136"/>
      <c r="G12" s="136"/>
      <c r="H12" s="136"/>
      <c r="I12" s="136"/>
      <c r="J12" s="136"/>
      <c r="K12" s="136"/>
      <c r="L12" s="136"/>
      <c r="M12" s="136"/>
      <c r="N12" s="136"/>
      <c r="O12" s="136"/>
      <c r="P12" s="136"/>
      <c r="Q12" s="136"/>
      <c r="R12" s="136"/>
      <c r="S12" s="136"/>
      <c r="T12" s="136"/>
      <c r="U12" s="136"/>
      <c r="V12" s="136"/>
      <c r="W12" s="136"/>
      <c r="X12" s="136"/>
      <c r="Y12" s="136"/>
      <c r="Z12" s="136"/>
      <c r="AA12" s="136"/>
    </row>
    <row r="13" spans="1:27">
      <c r="A13"/>
      <c r="C13" s="46"/>
      <c r="D13" s="136"/>
      <c r="E13" s="136"/>
      <c r="F13" s="136"/>
      <c r="G13" s="136"/>
      <c r="H13" s="136"/>
      <c r="I13" s="136"/>
      <c r="J13" s="136"/>
      <c r="K13" s="136"/>
      <c r="L13" s="136"/>
      <c r="M13" s="136"/>
      <c r="N13" s="136"/>
      <c r="O13" s="136"/>
      <c r="P13" s="136"/>
      <c r="Q13" s="136"/>
      <c r="R13" s="136"/>
      <c r="S13" s="136"/>
      <c r="T13" s="136"/>
      <c r="U13" s="136"/>
      <c r="V13" s="136"/>
      <c r="W13" s="136"/>
      <c r="X13" s="136"/>
      <c r="Y13" s="136"/>
      <c r="Z13" s="136"/>
      <c r="AA13" s="136"/>
    </row>
    <row r="14" spans="1:27">
      <c r="A14"/>
      <c r="C14" s="46"/>
      <c r="D14" s="136"/>
      <c r="E14" s="136"/>
      <c r="F14" s="136"/>
      <c r="G14" s="136"/>
      <c r="H14" s="136"/>
      <c r="I14" s="136"/>
      <c r="J14" s="136"/>
      <c r="K14" s="136"/>
      <c r="L14" s="136"/>
      <c r="M14" s="136"/>
      <c r="N14" s="136"/>
      <c r="O14" s="136"/>
      <c r="P14" s="136"/>
      <c r="Q14" s="136"/>
      <c r="R14" s="136"/>
      <c r="S14" s="136"/>
      <c r="T14" s="136"/>
      <c r="U14" s="136"/>
      <c r="V14" s="136"/>
      <c r="W14" s="136"/>
      <c r="X14" s="136"/>
      <c r="Y14" s="136"/>
      <c r="Z14" s="136"/>
      <c r="AA14" s="136"/>
    </row>
    <row r="15" spans="1:27">
      <c r="A15"/>
      <c r="C15" s="46"/>
      <c r="D15" s="136"/>
      <c r="E15" s="136"/>
      <c r="F15" s="136"/>
      <c r="G15" s="136"/>
      <c r="H15" s="136"/>
      <c r="I15" s="136"/>
      <c r="J15" s="136"/>
      <c r="K15" s="136"/>
      <c r="L15" s="136"/>
      <c r="M15" s="136"/>
      <c r="N15" s="136"/>
      <c r="O15" s="136"/>
      <c r="P15" s="136"/>
      <c r="Q15" s="136"/>
      <c r="R15" s="136"/>
      <c r="S15" s="136"/>
      <c r="T15" s="136"/>
      <c r="U15" s="136"/>
      <c r="V15" s="136"/>
      <c r="W15" s="136"/>
      <c r="X15" s="136"/>
      <c r="Y15" s="136"/>
      <c r="Z15" s="136"/>
      <c r="AA15" s="136"/>
    </row>
    <row r="16" spans="1:27">
      <c r="A16"/>
      <c r="C16" s="46"/>
      <c r="D16" s="136"/>
      <c r="E16" s="136"/>
      <c r="F16" s="136"/>
      <c r="G16" s="136"/>
      <c r="H16" s="136"/>
      <c r="I16" s="136"/>
      <c r="J16" s="136"/>
      <c r="K16" s="136"/>
      <c r="L16" s="136"/>
      <c r="M16" s="136"/>
      <c r="N16" s="136"/>
      <c r="O16" s="136"/>
      <c r="P16" s="136"/>
      <c r="Q16" s="136"/>
      <c r="R16" s="136"/>
      <c r="S16" s="136"/>
      <c r="T16" s="136"/>
      <c r="U16" s="136"/>
      <c r="V16" s="136"/>
      <c r="W16" s="136"/>
      <c r="X16" s="136"/>
      <c r="Y16" s="136"/>
      <c r="Z16" s="136"/>
      <c r="AA16" s="136"/>
    </row>
    <row r="17" spans="1:27">
      <c r="A17"/>
      <c r="C17" s="46"/>
      <c r="D17" s="136"/>
      <c r="E17" s="136"/>
      <c r="F17" s="136"/>
      <c r="G17" s="136"/>
      <c r="H17" s="136"/>
      <c r="I17" s="136"/>
      <c r="J17" s="136"/>
      <c r="K17" s="136"/>
      <c r="L17" s="136"/>
      <c r="M17" s="136"/>
      <c r="N17" s="136"/>
      <c r="O17" s="136"/>
      <c r="P17" s="136"/>
      <c r="Q17" s="136"/>
      <c r="R17" s="136"/>
      <c r="S17" s="136"/>
      <c r="T17" s="136"/>
      <c r="U17" s="136"/>
      <c r="V17" s="136"/>
      <c r="W17" s="136"/>
      <c r="X17" s="136"/>
      <c r="Y17" s="136"/>
      <c r="Z17" s="136"/>
      <c r="AA17" s="136"/>
    </row>
    <row r="18" spans="1:27">
      <c r="A18"/>
      <c r="C18" s="46"/>
      <c r="D18" s="136"/>
      <c r="E18" s="136"/>
      <c r="F18" s="136"/>
      <c r="G18" s="136"/>
      <c r="H18" s="136"/>
      <c r="I18" s="136"/>
      <c r="J18" s="136"/>
      <c r="K18" s="136"/>
      <c r="L18" s="136"/>
      <c r="M18" s="136"/>
      <c r="N18" s="136"/>
      <c r="O18" s="136"/>
      <c r="P18" s="136"/>
      <c r="Q18" s="136"/>
      <c r="R18" s="136"/>
      <c r="S18" s="136"/>
      <c r="T18" s="136"/>
      <c r="U18" s="136"/>
      <c r="V18" s="136"/>
      <c r="W18" s="136"/>
      <c r="X18" s="136"/>
      <c r="Y18" s="136"/>
      <c r="Z18" s="136"/>
      <c r="AA18" s="136"/>
    </row>
    <row r="19" spans="1:27">
      <c r="A19"/>
      <c r="C19" s="46"/>
      <c r="D19" s="136"/>
      <c r="E19" s="136"/>
      <c r="F19" s="136"/>
      <c r="G19" s="136"/>
      <c r="H19" s="136"/>
      <c r="I19" s="136"/>
      <c r="J19" s="136"/>
      <c r="K19" s="136"/>
      <c r="L19" s="136"/>
      <c r="M19" s="136"/>
      <c r="N19" s="136"/>
      <c r="O19" s="136"/>
      <c r="P19" s="136"/>
      <c r="Q19" s="136"/>
      <c r="R19" s="136"/>
      <c r="S19" s="136"/>
      <c r="T19" s="136"/>
      <c r="U19" s="136"/>
      <c r="V19" s="136"/>
      <c r="W19" s="136"/>
      <c r="X19" s="136"/>
      <c r="Y19" s="136"/>
      <c r="Z19" s="136"/>
      <c r="AA19" s="136"/>
    </row>
    <row r="20" spans="1:27">
      <c r="A20"/>
      <c r="C20" s="46"/>
      <c r="D20" s="136"/>
      <c r="E20" s="136"/>
      <c r="F20" s="136"/>
      <c r="G20" s="136"/>
      <c r="H20" s="136"/>
      <c r="I20" s="136"/>
      <c r="J20" s="136"/>
      <c r="K20" s="136"/>
      <c r="L20" s="136"/>
      <c r="M20" s="136"/>
      <c r="N20" s="136"/>
      <c r="O20" s="136"/>
      <c r="P20" s="136"/>
      <c r="Q20" s="136"/>
      <c r="R20" s="136"/>
      <c r="S20" s="136"/>
      <c r="T20" s="136"/>
      <c r="U20" s="136"/>
      <c r="V20" s="136"/>
      <c r="W20" s="136"/>
      <c r="X20" s="136"/>
      <c r="Y20" s="136"/>
      <c r="Z20" s="136"/>
      <c r="AA20" s="136"/>
    </row>
    <row r="21" spans="1:27">
      <c r="A21"/>
      <c r="C21" s="46"/>
      <c r="D21" s="136"/>
      <c r="E21" s="136"/>
      <c r="F21" s="136"/>
      <c r="G21" s="136"/>
      <c r="H21" s="136"/>
      <c r="I21" s="136"/>
      <c r="J21" s="136"/>
      <c r="K21" s="136"/>
      <c r="L21" s="136"/>
      <c r="M21" s="136"/>
      <c r="N21" s="136"/>
      <c r="O21" s="136"/>
      <c r="P21" s="136"/>
      <c r="Q21" s="136"/>
      <c r="R21" s="136"/>
      <c r="S21" s="136"/>
      <c r="T21" s="136"/>
      <c r="U21" s="136"/>
      <c r="V21" s="136"/>
      <c r="W21" s="136"/>
      <c r="X21" s="136"/>
      <c r="Y21" s="136"/>
      <c r="Z21" s="136"/>
      <c r="AA21" s="136"/>
    </row>
    <row r="22" spans="1:27">
      <c r="A22"/>
      <c r="C22" s="46"/>
      <c r="D22" s="136"/>
      <c r="E22" s="136"/>
      <c r="F22" s="136"/>
      <c r="G22" s="136"/>
      <c r="H22" s="136"/>
      <c r="I22" s="136"/>
      <c r="J22" s="136"/>
      <c r="K22" s="136"/>
      <c r="L22" s="136"/>
      <c r="M22" s="136"/>
      <c r="N22" s="136"/>
      <c r="O22" s="136"/>
      <c r="P22" s="136"/>
      <c r="Q22" s="136"/>
      <c r="R22" s="136"/>
      <c r="S22" s="136"/>
      <c r="T22" s="136"/>
      <c r="U22" s="136"/>
      <c r="V22" s="136"/>
      <c r="W22" s="136"/>
      <c r="X22" s="136"/>
      <c r="Y22" s="136"/>
      <c r="Z22" s="136"/>
      <c r="AA22" s="136"/>
    </row>
    <row r="23" spans="1:27">
      <c r="B23" s="46"/>
    </row>
    <row r="24" spans="1:27">
      <c r="C24" s="45" t="s">
        <v>217</v>
      </c>
    </row>
    <row r="26" spans="1:27">
      <c r="D26" s="129" t="s">
        <v>291</v>
      </c>
      <c r="E26" s="130"/>
      <c r="F26" s="130"/>
      <c r="G26" s="131"/>
    </row>
    <row r="27" spans="1:27">
      <c r="D27" s="129" t="s">
        <v>292</v>
      </c>
      <c r="E27" s="130"/>
      <c r="F27" s="130"/>
      <c r="G27" s="131"/>
    </row>
    <row r="28" spans="1:27">
      <c r="D28" s="129" t="s">
        <v>295</v>
      </c>
      <c r="E28" s="130"/>
      <c r="F28" s="130"/>
      <c r="G28" s="131"/>
    </row>
    <row r="29" spans="1:27">
      <c r="D29" s="129" t="s">
        <v>260</v>
      </c>
      <c r="E29" s="130"/>
      <c r="F29" s="130"/>
      <c r="G29" s="131"/>
    </row>
    <row r="30" spans="1:27">
      <c r="D30" s="129" t="s">
        <v>296</v>
      </c>
      <c r="E30" s="130"/>
      <c r="F30" s="130"/>
      <c r="G30" s="131"/>
    </row>
    <row r="32" spans="1:27">
      <c r="A32"/>
      <c r="C32" s="46"/>
      <c r="D32" t="s">
        <v>215</v>
      </c>
    </row>
    <row r="33" spans="1:27">
      <c r="A33"/>
      <c r="C33" s="46"/>
      <c r="D33" s="76" t="str">
        <f>"v4l2-ctl --device=" &amp; D26 &amp;" --all"</f>
        <v>v4l2-ctl --device=/dev/video0 --all</v>
      </c>
      <c r="E33" s="76"/>
      <c r="F33" s="76"/>
      <c r="G33" s="76"/>
      <c r="H33" s="76"/>
      <c r="I33" s="76"/>
      <c r="J33" s="76"/>
      <c r="K33" s="76"/>
      <c r="L33" s="76"/>
      <c r="M33" s="76"/>
      <c r="N33" s="76"/>
      <c r="O33" s="76"/>
      <c r="P33" s="76"/>
      <c r="Q33" s="76"/>
      <c r="R33" s="76"/>
      <c r="S33" s="76"/>
      <c r="T33" s="76"/>
      <c r="U33" s="76"/>
      <c r="V33" s="76"/>
      <c r="W33" s="76"/>
      <c r="X33" s="76"/>
      <c r="Y33" s="76"/>
      <c r="Z33" s="76"/>
      <c r="AA33" s="76"/>
    </row>
    <row r="34" spans="1:27">
      <c r="A34"/>
      <c r="C34" s="46"/>
      <c r="D34" s="76" t="str">
        <f t="shared" ref="D34:D37" si="0">"v4l2-ctl --device=" &amp; D27 &amp;" --all"</f>
        <v>v4l2-ctl --device=/dev/video8 --all</v>
      </c>
      <c r="E34" s="76"/>
      <c r="F34" s="76"/>
      <c r="G34" s="76"/>
      <c r="H34" s="76"/>
      <c r="I34" s="76"/>
      <c r="J34" s="76"/>
      <c r="K34" s="76"/>
      <c r="L34" s="76"/>
      <c r="M34" s="76"/>
      <c r="N34" s="76"/>
      <c r="O34" s="76"/>
      <c r="P34" s="76"/>
      <c r="Q34" s="76"/>
      <c r="R34" s="76"/>
      <c r="S34" s="76"/>
      <c r="T34" s="76"/>
      <c r="U34" s="76"/>
      <c r="V34" s="76"/>
      <c r="W34" s="76"/>
      <c r="X34" s="76"/>
      <c r="Y34" s="76"/>
      <c r="Z34" s="76"/>
      <c r="AA34" s="76"/>
    </row>
    <row r="35" spans="1:27">
      <c r="A35"/>
      <c r="C35" s="46"/>
      <c r="D35" s="76" t="str">
        <f t="shared" si="0"/>
        <v>v4l2-ctl --device=/dev/video28 --all</v>
      </c>
      <c r="E35" s="76"/>
      <c r="F35" s="76"/>
      <c r="G35" s="76"/>
      <c r="H35" s="76"/>
      <c r="I35" s="76"/>
      <c r="J35" s="76"/>
      <c r="K35" s="76"/>
      <c r="L35" s="76"/>
      <c r="M35" s="76"/>
      <c r="N35" s="76"/>
      <c r="O35" s="76"/>
      <c r="P35" s="76"/>
      <c r="Q35" s="76"/>
      <c r="R35" s="76"/>
      <c r="S35" s="76"/>
      <c r="T35" s="76"/>
      <c r="U35" s="76"/>
      <c r="V35" s="76"/>
      <c r="W35" s="76"/>
      <c r="X35" s="76"/>
      <c r="Y35" s="76"/>
      <c r="Z35" s="76"/>
      <c r="AA35" s="76"/>
    </row>
    <row r="36" spans="1:27">
      <c r="A36"/>
      <c r="C36" s="46"/>
      <c r="D36" s="76" t="str">
        <f t="shared" si="0"/>
        <v>v4l2-ctl --device=/dev/video4 --all</v>
      </c>
      <c r="E36" s="76"/>
      <c r="F36" s="76"/>
      <c r="G36" s="76"/>
      <c r="H36" s="76"/>
      <c r="I36" s="76"/>
      <c r="J36" s="76"/>
      <c r="K36" s="76"/>
      <c r="L36" s="76"/>
      <c r="M36" s="76"/>
      <c r="N36" s="76"/>
      <c r="O36" s="76"/>
      <c r="P36" s="76"/>
      <c r="Q36" s="76"/>
      <c r="R36" s="76"/>
      <c r="S36" s="76"/>
      <c r="T36" s="76"/>
      <c r="U36" s="76"/>
      <c r="V36" s="76"/>
      <c r="W36" s="76"/>
      <c r="X36" s="76"/>
      <c r="Y36" s="76"/>
      <c r="Z36" s="76"/>
      <c r="AA36" s="76"/>
    </row>
    <row r="37" spans="1:27">
      <c r="A37"/>
      <c r="C37" s="46"/>
      <c r="D37" s="76" t="str">
        <f t="shared" si="0"/>
        <v>v4l2-ctl --device=/dev/video24 --all</v>
      </c>
      <c r="E37" s="76"/>
      <c r="F37" s="76"/>
      <c r="G37" s="76"/>
      <c r="H37" s="76"/>
      <c r="I37" s="76"/>
      <c r="J37" s="76"/>
      <c r="K37" s="76"/>
      <c r="L37" s="76"/>
      <c r="M37" s="76"/>
      <c r="N37" s="76"/>
      <c r="O37" s="76"/>
      <c r="P37" s="76"/>
      <c r="Q37" s="76"/>
      <c r="R37" s="76"/>
      <c r="S37" s="76"/>
      <c r="T37" s="76"/>
      <c r="U37" s="76"/>
      <c r="V37" s="76"/>
      <c r="W37" s="76"/>
      <c r="X37" s="76"/>
      <c r="Y37" s="76"/>
      <c r="Z37" s="76"/>
      <c r="AA37" s="76"/>
    </row>
    <row r="38" spans="1:27">
      <c r="A38"/>
      <c r="C38" s="46"/>
    </row>
    <row r="39" spans="1:27">
      <c r="A39"/>
      <c r="C39" s="46"/>
      <c r="D39" t="s">
        <v>219</v>
      </c>
    </row>
    <row r="40" spans="1:27">
      <c r="A40"/>
      <c r="C40" s="46"/>
      <c r="D40" t="s">
        <v>212</v>
      </c>
      <c r="E40" t="s">
        <v>220</v>
      </c>
    </row>
    <row r="41" spans="1:27">
      <c r="A41"/>
      <c r="C41" s="46"/>
      <c r="D41" s="135" t="s">
        <v>218</v>
      </c>
      <c r="E41" s="136"/>
      <c r="F41" s="136"/>
      <c r="G41" s="136"/>
      <c r="H41" s="136"/>
      <c r="I41" s="136"/>
      <c r="J41" s="136"/>
      <c r="K41" s="136"/>
      <c r="L41" s="136"/>
      <c r="M41" s="136"/>
      <c r="N41" s="136"/>
      <c r="O41" s="136"/>
      <c r="P41" s="136"/>
      <c r="Q41" s="136"/>
      <c r="R41" s="136"/>
      <c r="S41" s="136"/>
      <c r="T41" s="136"/>
      <c r="U41" s="136"/>
      <c r="V41" s="136"/>
      <c r="W41" s="136"/>
      <c r="X41" s="136"/>
      <c r="Y41" s="136"/>
      <c r="Z41" s="136"/>
      <c r="AA41" s="136"/>
    </row>
    <row r="42" spans="1:27">
      <c r="A42"/>
      <c r="C42" s="46"/>
      <c r="D42" s="136"/>
      <c r="E42" s="136"/>
      <c r="F42" s="136"/>
      <c r="G42" s="136"/>
      <c r="H42" s="136"/>
      <c r="I42" s="136"/>
      <c r="J42" s="136"/>
      <c r="K42" s="136"/>
      <c r="L42" s="136"/>
      <c r="M42" s="136"/>
      <c r="N42" s="136"/>
      <c r="O42" s="136"/>
      <c r="P42" s="136"/>
      <c r="Q42" s="136"/>
      <c r="R42" s="136"/>
      <c r="S42" s="136"/>
      <c r="T42" s="136"/>
      <c r="U42" s="136"/>
      <c r="V42" s="136"/>
      <c r="W42" s="136"/>
      <c r="X42" s="136"/>
      <c r="Y42" s="136"/>
      <c r="Z42" s="136"/>
      <c r="AA42" s="136"/>
    </row>
    <row r="43" spans="1:27">
      <c r="A43"/>
      <c r="C43" s="46"/>
      <c r="D43" s="136"/>
      <c r="E43" s="136"/>
      <c r="F43" s="136"/>
      <c r="G43" s="136"/>
      <c r="H43" s="136"/>
      <c r="I43" s="136"/>
      <c r="J43" s="136"/>
      <c r="K43" s="136"/>
      <c r="L43" s="136"/>
      <c r="M43" s="136"/>
      <c r="N43" s="136"/>
      <c r="O43" s="136"/>
      <c r="P43" s="136"/>
      <c r="Q43" s="136"/>
      <c r="R43" s="136"/>
      <c r="S43" s="136"/>
      <c r="T43" s="136"/>
      <c r="U43" s="136"/>
      <c r="V43" s="136"/>
      <c r="W43" s="136"/>
      <c r="X43" s="136"/>
      <c r="Y43" s="136"/>
      <c r="Z43" s="136"/>
      <c r="AA43" s="136"/>
    </row>
    <row r="44" spans="1:27">
      <c r="A44"/>
      <c r="C44" s="46"/>
      <c r="D44" s="136"/>
      <c r="E44" s="136"/>
      <c r="F44" s="136"/>
      <c r="G44" s="136"/>
      <c r="H44" s="136"/>
      <c r="I44" s="136"/>
      <c r="J44" s="136"/>
      <c r="K44" s="136"/>
      <c r="L44" s="136"/>
      <c r="M44" s="136"/>
      <c r="N44" s="136"/>
      <c r="O44" s="136"/>
      <c r="P44" s="136"/>
      <c r="Q44" s="136"/>
      <c r="R44" s="136"/>
      <c r="S44" s="136"/>
      <c r="T44" s="136"/>
      <c r="U44" s="136"/>
      <c r="V44" s="136"/>
      <c r="W44" s="136"/>
      <c r="X44" s="136"/>
      <c r="Y44" s="136"/>
      <c r="Z44" s="136"/>
      <c r="AA44" s="136"/>
    </row>
    <row r="45" spans="1:27">
      <c r="A45"/>
      <c r="C45" s="46"/>
      <c r="D45" s="136"/>
      <c r="E45" s="136"/>
      <c r="F45" s="136"/>
      <c r="G45" s="136"/>
      <c r="H45" s="136"/>
      <c r="I45" s="136"/>
      <c r="J45" s="136"/>
      <c r="K45" s="136"/>
      <c r="L45" s="136"/>
      <c r="M45" s="136"/>
      <c r="N45" s="136"/>
      <c r="O45" s="136"/>
      <c r="P45" s="136"/>
      <c r="Q45" s="136"/>
      <c r="R45" s="136"/>
      <c r="S45" s="136"/>
      <c r="T45" s="136"/>
      <c r="U45" s="136"/>
      <c r="V45" s="136"/>
      <c r="W45" s="136"/>
      <c r="X45" s="136"/>
      <c r="Y45" s="136"/>
      <c r="Z45" s="136"/>
      <c r="AA45" s="136"/>
    </row>
    <row r="46" spans="1:27">
      <c r="A46"/>
      <c r="C46" s="46"/>
      <c r="D46" s="136"/>
      <c r="E46" s="136"/>
      <c r="F46" s="136"/>
      <c r="G46" s="136"/>
      <c r="H46" s="136"/>
      <c r="I46" s="136"/>
      <c r="J46" s="136"/>
      <c r="K46" s="136"/>
      <c r="L46" s="136"/>
      <c r="M46" s="136"/>
      <c r="N46" s="136"/>
      <c r="O46" s="136"/>
      <c r="P46" s="136"/>
      <c r="Q46" s="136"/>
      <c r="R46" s="136"/>
      <c r="S46" s="136"/>
      <c r="T46" s="136"/>
      <c r="U46" s="136"/>
      <c r="V46" s="136"/>
      <c r="W46" s="136"/>
      <c r="X46" s="136"/>
      <c r="Y46" s="136"/>
      <c r="Z46" s="136"/>
      <c r="AA46" s="136"/>
    </row>
    <row r="47" spans="1:27">
      <c r="A47"/>
      <c r="C47" s="46"/>
      <c r="D47" s="136"/>
      <c r="E47" s="136"/>
      <c r="F47" s="136"/>
      <c r="G47" s="136"/>
      <c r="H47" s="136"/>
      <c r="I47" s="136"/>
      <c r="J47" s="136"/>
      <c r="K47" s="136"/>
      <c r="L47" s="136"/>
      <c r="M47" s="136"/>
      <c r="N47" s="136"/>
      <c r="O47" s="136"/>
      <c r="P47" s="136"/>
      <c r="Q47" s="136"/>
      <c r="R47" s="136"/>
      <c r="S47" s="136"/>
      <c r="T47" s="136"/>
      <c r="U47" s="136"/>
      <c r="V47" s="136"/>
      <c r="W47" s="136"/>
      <c r="X47" s="136"/>
      <c r="Y47" s="136"/>
      <c r="Z47" s="136"/>
      <c r="AA47" s="136"/>
    </row>
    <row r="48" spans="1:27">
      <c r="A48"/>
      <c r="C48" s="46"/>
      <c r="D48" s="136"/>
      <c r="E48" s="136"/>
      <c r="F48" s="136"/>
      <c r="G48" s="136"/>
      <c r="H48" s="136"/>
      <c r="I48" s="136"/>
      <c r="J48" s="136"/>
      <c r="K48" s="136"/>
      <c r="L48" s="136"/>
      <c r="M48" s="136"/>
      <c r="N48" s="136"/>
      <c r="O48" s="136"/>
      <c r="P48" s="136"/>
      <c r="Q48" s="136"/>
      <c r="R48" s="136"/>
      <c r="S48" s="136"/>
      <c r="T48" s="136"/>
      <c r="U48" s="136"/>
      <c r="V48" s="136"/>
      <c r="W48" s="136"/>
      <c r="X48" s="136"/>
      <c r="Y48" s="136"/>
      <c r="Z48" s="136"/>
      <c r="AA48" s="136"/>
    </row>
    <row r="49" spans="1:27">
      <c r="A49"/>
      <c r="C49" s="46"/>
      <c r="D49" s="136"/>
      <c r="E49" s="136"/>
      <c r="F49" s="136"/>
      <c r="G49" s="136"/>
      <c r="H49" s="136"/>
      <c r="I49" s="136"/>
      <c r="J49" s="136"/>
      <c r="K49" s="136"/>
      <c r="L49" s="136"/>
      <c r="M49" s="136"/>
      <c r="N49" s="136"/>
      <c r="O49" s="136"/>
      <c r="P49" s="136"/>
      <c r="Q49" s="136"/>
      <c r="R49" s="136"/>
      <c r="S49" s="136"/>
      <c r="T49" s="136"/>
      <c r="U49" s="136"/>
      <c r="V49" s="136"/>
      <c r="W49" s="136"/>
      <c r="X49" s="136"/>
      <c r="Y49" s="136"/>
      <c r="Z49" s="136"/>
      <c r="AA49" s="136"/>
    </row>
    <row r="50" spans="1:27">
      <c r="A50"/>
      <c r="C50" s="46"/>
      <c r="D50" s="136"/>
      <c r="E50" s="136"/>
      <c r="F50" s="136"/>
      <c r="G50" s="136"/>
      <c r="H50" s="136"/>
      <c r="I50" s="136"/>
      <c r="J50" s="136"/>
      <c r="K50" s="136"/>
      <c r="L50" s="136"/>
      <c r="M50" s="136"/>
      <c r="N50" s="136"/>
      <c r="O50" s="136"/>
      <c r="P50" s="136"/>
      <c r="Q50" s="136"/>
      <c r="R50" s="136"/>
      <c r="S50" s="136"/>
      <c r="T50" s="136"/>
      <c r="U50" s="136"/>
      <c r="V50" s="136"/>
      <c r="W50" s="136"/>
      <c r="X50" s="136"/>
      <c r="Y50" s="136"/>
      <c r="Z50" s="136"/>
      <c r="AA50" s="136"/>
    </row>
    <row r="51" spans="1:27">
      <c r="A51"/>
      <c r="C51" s="46"/>
      <c r="D51" s="136"/>
      <c r="E51" s="136"/>
      <c r="F51" s="136"/>
      <c r="G51" s="136"/>
      <c r="H51" s="136"/>
      <c r="I51" s="136"/>
      <c r="J51" s="136"/>
      <c r="K51" s="136"/>
      <c r="L51" s="136"/>
      <c r="M51" s="136"/>
      <c r="N51" s="136"/>
      <c r="O51" s="136"/>
      <c r="P51" s="136"/>
      <c r="Q51" s="136"/>
      <c r="R51" s="136"/>
      <c r="S51" s="136"/>
      <c r="T51" s="136"/>
      <c r="U51" s="136"/>
      <c r="V51" s="136"/>
      <c r="W51" s="136"/>
      <c r="X51" s="136"/>
      <c r="Y51" s="136"/>
      <c r="Z51" s="136"/>
      <c r="AA51" s="136"/>
    </row>
    <row r="52" spans="1:27">
      <c r="A52"/>
      <c r="C52" s="46"/>
      <c r="D52" s="136"/>
      <c r="E52" s="136"/>
      <c r="F52" s="136"/>
      <c r="G52" s="136"/>
      <c r="H52" s="136"/>
      <c r="I52" s="136"/>
      <c r="J52" s="136"/>
      <c r="K52" s="136"/>
      <c r="L52" s="136"/>
      <c r="M52" s="136"/>
      <c r="N52" s="136"/>
      <c r="O52" s="136"/>
      <c r="P52" s="136"/>
      <c r="Q52" s="136"/>
      <c r="R52" s="136"/>
      <c r="S52" s="136"/>
      <c r="T52" s="136"/>
      <c r="U52" s="136"/>
      <c r="V52" s="136"/>
      <c r="W52" s="136"/>
      <c r="X52" s="136"/>
      <c r="Y52" s="136"/>
      <c r="Z52" s="136"/>
      <c r="AA52" s="136"/>
    </row>
    <row r="53" spans="1:27">
      <c r="A53"/>
      <c r="C53" s="46"/>
      <c r="D53" s="136"/>
      <c r="E53" s="136"/>
      <c r="F53" s="136"/>
      <c r="G53" s="136"/>
      <c r="H53" s="136"/>
      <c r="I53" s="136"/>
      <c r="J53" s="136"/>
      <c r="K53" s="136"/>
      <c r="L53" s="136"/>
      <c r="M53" s="136"/>
      <c r="N53" s="136"/>
      <c r="O53" s="136"/>
      <c r="P53" s="136"/>
      <c r="Q53" s="136"/>
      <c r="R53" s="136"/>
      <c r="S53" s="136"/>
      <c r="T53" s="136"/>
      <c r="U53" s="136"/>
      <c r="V53" s="136"/>
      <c r="W53" s="136"/>
      <c r="X53" s="136"/>
      <c r="Y53" s="136"/>
      <c r="Z53" s="136"/>
      <c r="AA53" s="136"/>
    </row>
    <row r="54" spans="1:27">
      <c r="A54"/>
      <c r="C54" s="46"/>
      <c r="D54" s="136"/>
      <c r="E54" s="136"/>
      <c r="F54" s="136"/>
      <c r="G54" s="136"/>
      <c r="H54" s="136"/>
      <c r="I54" s="136"/>
      <c r="J54" s="136"/>
      <c r="K54" s="136"/>
      <c r="L54" s="136"/>
      <c r="M54" s="136"/>
      <c r="N54" s="136"/>
      <c r="O54" s="136"/>
      <c r="P54" s="136"/>
      <c r="Q54" s="136"/>
      <c r="R54" s="136"/>
      <c r="S54" s="136"/>
      <c r="T54" s="136"/>
      <c r="U54" s="136"/>
      <c r="V54" s="136"/>
      <c r="W54" s="136"/>
      <c r="X54" s="136"/>
      <c r="Y54" s="136"/>
      <c r="Z54" s="136"/>
      <c r="AA54" s="136"/>
    </row>
    <row r="55" spans="1:27">
      <c r="A55"/>
      <c r="C55" s="46"/>
      <c r="D55" s="136"/>
      <c r="E55" s="136"/>
      <c r="F55" s="136"/>
      <c r="G55" s="136"/>
      <c r="H55" s="136"/>
      <c r="I55" s="136"/>
      <c r="J55" s="136"/>
      <c r="K55" s="136"/>
      <c r="L55" s="136"/>
      <c r="M55" s="136"/>
      <c r="N55" s="136"/>
      <c r="O55" s="136"/>
      <c r="P55" s="136"/>
      <c r="Q55" s="136"/>
      <c r="R55" s="136"/>
      <c r="S55" s="136"/>
      <c r="T55" s="136"/>
      <c r="U55" s="136"/>
      <c r="V55" s="136"/>
      <c r="W55" s="136"/>
      <c r="X55" s="136"/>
      <c r="Y55" s="136"/>
      <c r="Z55" s="136"/>
      <c r="AA55" s="136"/>
    </row>
    <row r="56" spans="1:27">
      <c r="B56" s="46"/>
    </row>
    <row r="57" spans="1:27">
      <c r="B57" s="46"/>
      <c r="D57" t="s">
        <v>221</v>
      </c>
    </row>
    <row r="58" spans="1:27">
      <c r="B58" s="46"/>
      <c r="D58" s="45" t="s">
        <v>257</v>
      </c>
      <c r="E58" s="45"/>
      <c r="F58" s="45"/>
      <c r="G58" s="45"/>
      <c r="H58" s="45"/>
      <c r="I58" s="45"/>
      <c r="J58" s="45"/>
      <c r="K58" s="45"/>
      <c r="L58" s="45"/>
      <c r="M58" s="45" t="str">
        <f>"v4l2-ctl --device="&amp;TRIM(D58)&amp;" --all"</f>
        <v>v4l2-ctl --device=/dev/video0 --all</v>
      </c>
      <c r="N58" s="45"/>
    </row>
    <row r="59" spans="1:27">
      <c r="B59" s="46"/>
      <c r="D59" t="s">
        <v>222</v>
      </c>
      <c r="M59" t="str">
        <f t="shared" ref="M59:M62" si="1">"v4l2-ctl --device="&amp;TRIM(D59)&amp;" --all"</f>
        <v>v4l2-ctl --device=/dev/video1 --all</v>
      </c>
    </row>
    <row r="60" spans="1:27">
      <c r="B60" s="46"/>
      <c r="D60" t="s">
        <v>223</v>
      </c>
      <c r="M60" t="str">
        <f t="shared" si="1"/>
        <v>v4l2-ctl --device=/dev/video2 --all</v>
      </c>
    </row>
    <row r="61" spans="1:27">
      <c r="B61" s="46"/>
      <c r="D61" t="s">
        <v>224</v>
      </c>
      <c r="M61" t="str">
        <f t="shared" si="1"/>
        <v>v4l2-ctl --device=/dev/video3 --all</v>
      </c>
    </row>
    <row r="62" spans="1:27">
      <c r="B62" s="46"/>
      <c r="D62" t="s">
        <v>225</v>
      </c>
      <c r="M62" t="str">
        <f t="shared" si="1"/>
        <v>v4l2-ctl --device=/dev/media0 --all</v>
      </c>
    </row>
    <row r="63" spans="1:27">
      <c r="B63" s="46"/>
    </row>
    <row r="64" spans="1:27">
      <c r="B64" s="46"/>
      <c r="D64" t="s">
        <v>226</v>
      </c>
    </row>
    <row r="65" spans="1:36">
      <c r="B65" s="46"/>
      <c r="D65" s="45" t="s">
        <v>227</v>
      </c>
      <c r="E65" s="45"/>
      <c r="F65" s="45"/>
      <c r="G65" s="45"/>
      <c r="H65" s="45"/>
      <c r="I65" s="45"/>
      <c r="J65" s="45"/>
      <c r="K65" s="45"/>
      <c r="L65" s="45"/>
      <c r="M65" s="45" t="str">
        <f t="shared" ref="M65:M67" si="2">"v4l2-ctl --device="&amp;TRIM(D65)&amp;" --all"</f>
        <v>v4l2-ctl --device=/dev/video4 --all</v>
      </c>
    </row>
    <row r="66" spans="1:36">
      <c r="B66" s="46"/>
      <c r="D66" t="s">
        <v>228</v>
      </c>
      <c r="M66" t="str">
        <f t="shared" si="2"/>
        <v>v4l2-ctl --device=/dev/video5 --all</v>
      </c>
    </row>
    <row r="67" spans="1:36">
      <c r="B67" s="46"/>
      <c r="D67" t="s">
        <v>229</v>
      </c>
      <c r="M67" t="str">
        <f t="shared" si="2"/>
        <v>v4l2-ctl --device=/dev/media1 --all</v>
      </c>
    </row>
    <row r="69" spans="1:36" s="43" customFormat="1">
      <c r="A69" s="41" t="s">
        <v>13</v>
      </c>
      <c r="B69" s="63" t="s">
        <v>233</v>
      </c>
    </row>
    <row r="70" spans="1:36">
      <c r="B70" s="45"/>
    </row>
    <row r="71" spans="1:36">
      <c r="B71" s="46"/>
      <c r="C71" s="45" t="s">
        <v>232</v>
      </c>
    </row>
    <row r="72" spans="1:36">
      <c r="B72" s="46"/>
      <c r="C72" s="46"/>
    </row>
    <row r="73" spans="1:36">
      <c r="B73" s="46"/>
      <c r="C73" s="46"/>
      <c r="D73" s="45" t="s">
        <v>234</v>
      </c>
    </row>
    <row r="74" spans="1:36">
      <c r="B74" s="46"/>
      <c r="C74" s="46"/>
    </row>
    <row r="75" spans="1:36">
      <c r="B75" s="46"/>
      <c r="C75" s="46"/>
      <c r="E75" t="s">
        <v>236</v>
      </c>
      <c r="H75" s="117" t="s">
        <v>237</v>
      </c>
      <c r="I75" s="119"/>
    </row>
    <row r="76" spans="1:36">
      <c r="B76" s="46"/>
      <c r="C76" s="46"/>
    </row>
    <row r="77" spans="1:36">
      <c r="B77" s="46"/>
      <c r="C77" s="46"/>
      <c r="E77" t="s">
        <v>241</v>
      </c>
      <c r="M77" t="s">
        <v>241</v>
      </c>
      <c r="V77" t="s">
        <v>239</v>
      </c>
      <c r="Z77" t="s">
        <v>242</v>
      </c>
      <c r="AC77" t="s">
        <v>240</v>
      </c>
      <c r="AF77" t="s">
        <v>293</v>
      </c>
      <c r="AI77" t="s">
        <v>238</v>
      </c>
    </row>
    <row r="78" spans="1:36">
      <c r="B78" s="46"/>
      <c r="C78" s="46"/>
      <c r="E78" s="125" t="str">
        <f>"--video-device " &amp; TRIM(M78)</f>
        <v>--video-device /dev/video0</v>
      </c>
      <c r="F78" s="126"/>
      <c r="G78" s="126"/>
      <c r="H78" s="126"/>
      <c r="I78" s="126"/>
      <c r="J78" s="126"/>
      <c r="K78" s="127"/>
      <c r="L78" s="50"/>
      <c r="M78" s="129" t="s">
        <v>291</v>
      </c>
      <c r="N78" s="130"/>
      <c r="O78" s="130"/>
      <c r="P78" s="131"/>
      <c r="Q78" s="47">
        <v>0</v>
      </c>
      <c r="R78" s="80">
        <v>1</v>
      </c>
      <c r="S78" s="80">
        <v>2</v>
      </c>
      <c r="T78" s="80">
        <v>3</v>
      </c>
      <c r="V78" s="128" t="s">
        <v>243</v>
      </c>
      <c r="W78" s="126"/>
      <c r="X78" s="127"/>
      <c r="Z78" s="117" t="s">
        <v>230</v>
      </c>
      <c r="AA78" s="119"/>
      <c r="AC78" s="117">
        <v>51001</v>
      </c>
      <c r="AD78" s="119"/>
      <c r="AE78" s="53"/>
      <c r="AF78" s="64" t="s">
        <v>294</v>
      </c>
      <c r="AG78" s="62"/>
      <c r="AI78" s="61" t="s">
        <v>247</v>
      </c>
      <c r="AJ78" s="62"/>
    </row>
    <row r="79" spans="1:36">
      <c r="B79" s="46"/>
      <c r="C79" s="46"/>
      <c r="E79" s="125" t="str">
        <f t="shared" ref="E79:E82" si="3">"--video-device " &amp; TRIM(M79)</f>
        <v>--video-device /dev/video8</v>
      </c>
      <c r="F79" s="126"/>
      <c r="G79" s="126"/>
      <c r="H79" s="126"/>
      <c r="I79" s="126"/>
      <c r="J79" s="126"/>
      <c r="K79" s="127"/>
      <c r="L79" s="50"/>
      <c r="M79" s="129" t="s">
        <v>292</v>
      </c>
      <c r="N79" s="130"/>
      <c r="O79" s="130"/>
      <c r="P79" s="131"/>
      <c r="Q79" s="47">
        <v>8</v>
      </c>
      <c r="R79" s="80">
        <v>9</v>
      </c>
      <c r="S79" s="80">
        <v>17</v>
      </c>
      <c r="T79" s="80">
        <v>19</v>
      </c>
      <c r="V79" s="128" t="s">
        <v>243</v>
      </c>
      <c r="W79" s="126"/>
      <c r="X79" s="127"/>
      <c r="Z79" s="117" t="s">
        <v>230</v>
      </c>
      <c r="AA79" s="119"/>
      <c r="AC79" s="117">
        <v>51002</v>
      </c>
      <c r="AD79" s="119"/>
      <c r="AE79" s="53"/>
      <c r="AF79" s="64" t="s">
        <v>294</v>
      </c>
      <c r="AG79" s="62"/>
      <c r="AI79" s="61" t="s">
        <v>247</v>
      </c>
      <c r="AJ79" s="62"/>
    </row>
    <row r="80" spans="1:36">
      <c r="B80" s="46"/>
      <c r="C80" s="46"/>
      <c r="E80" s="125" t="str">
        <f t="shared" si="3"/>
        <v>--video-device /dev/video30</v>
      </c>
      <c r="F80" s="126"/>
      <c r="G80" s="126"/>
      <c r="H80" s="126"/>
      <c r="I80" s="126"/>
      <c r="J80" s="126"/>
      <c r="K80" s="127"/>
      <c r="L80" s="50"/>
      <c r="M80" s="129" t="s">
        <v>297</v>
      </c>
      <c r="N80" s="130"/>
      <c r="O80" s="130"/>
      <c r="P80" s="131"/>
      <c r="Q80" s="47">
        <v>28</v>
      </c>
      <c r="R80" s="80">
        <v>29</v>
      </c>
      <c r="S80" s="80">
        <v>30</v>
      </c>
      <c r="T80" s="80">
        <v>32</v>
      </c>
      <c r="V80" s="128" t="s">
        <v>243</v>
      </c>
      <c r="W80" s="126"/>
      <c r="X80" s="127"/>
      <c r="Z80" s="117" t="s">
        <v>230</v>
      </c>
      <c r="AA80" s="119"/>
      <c r="AC80" s="117">
        <v>51003</v>
      </c>
      <c r="AD80" s="119"/>
      <c r="AE80" s="53"/>
      <c r="AF80" s="64" t="s">
        <v>294</v>
      </c>
      <c r="AG80" s="62"/>
      <c r="AI80" s="61" t="s">
        <v>247</v>
      </c>
      <c r="AJ80" s="62"/>
    </row>
    <row r="81" spans="2:36">
      <c r="B81" s="46"/>
      <c r="C81" s="46"/>
      <c r="E81" s="125" t="str">
        <f t="shared" si="3"/>
        <v>--video-device /dev/video4</v>
      </c>
      <c r="F81" s="126"/>
      <c r="G81" s="126"/>
      <c r="H81" s="126"/>
      <c r="I81" s="126"/>
      <c r="J81" s="126"/>
      <c r="K81" s="127"/>
      <c r="L81" s="50"/>
      <c r="M81" s="129" t="s">
        <v>260</v>
      </c>
      <c r="N81" s="130"/>
      <c r="O81" s="130"/>
      <c r="P81" s="131"/>
      <c r="Q81" s="47">
        <v>4</v>
      </c>
      <c r="R81" s="80">
        <v>5</v>
      </c>
      <c r="S81" s="80">
        <v>6</v>
      </c>
      <c r="T81" s="80">
        <v>7</v>
      </c>
      <c r="V81" s="128" t="s">
        <v>243</v>
      </c>
      <c r="W81" s="126"/>
      <c r="X81" s="127"/>
      <c r="Z81" s="117" t="s">
        <v>230</v>
      </c>
      <c r="AA81" s="119"/>
      <c r="AC81" s="117">
        <v>51004</v>
      </c>
      <c r="AD81" s="119"/>
      <c r="AE81" s="53"/>
      <c r="AF81" s="64" t="s">
        <v>294</v>
      </c>
      <c r="AG81" s="62"/>
      <c r="AI81" s="61" t="s">
        <v>247</v>
      </c>
      <c r="AJ81" s="62"/>
    </row>
    <row r="82" spans="2:36">
      <c r="B82" s="46"/>
      <c r="C82" s="46"/>
      <c r="E82" s="125" t="str">
        <f t="shared" si="3"/>
        <v>--video-device /dev/video24</v>
      </c>
      <c r="F82" s="126"/>
      <c r="G82" s="126"/>
      <c r="H82" s="126"/>
      <c r="I82" s="126"/>
      <c r="J82" s="126"/>
      <c r="K82" s="127"/>
      <c r="L82" s="50"/>
      <c r="M82" s="129" t="s">
        <v>296</v>
      </c>
      <c r="N82" s="130"/>
      <c r="O82" s="130"/>
      <c r="P82" s="131"/>
      <c r="Q82" s="80">
        <v>24</v>
      </c>
      <c r="R82" s="80">
        <v>25</v>
      </c>
      <c r="S82" s="80">
        <v>26</v>
      </c>
      <c r="T82" s="80">
        <v>27</v>
      </c>
      <c r="V82" s="128" t="s">
        <v>243</v>
      </c>
      <c r="W82" s="126"/>
      <c r="X82" s="127"/>
      <c r="Z82" s="117" t="s">
        <v>230</v>
      </c>
      <c r="AA82" s="119"/>
      <c r="AC82" s="117">
        <v>51005</v>
      </c>
      <c r="AD82" s="119"/>
      <c r="AE82" s="53"/>
      <c r="AF82" s="64" t="s">
        <v>294</v>
      </c>
      <c r="AG82" s="62"/>
      <c r="AI82" s="61" t="s">
        <v>247</v>
      </c>
      <c r="AJ82" s="62"/>
    </row>
    <row r="85" spans="2:36">
      <c r="D85" s="45" t="s">
        <v>235</v>
      </c>
    </row>
    <row r="86" spans="2:36" ht="19.5" thickBot="1"/>
    <row r="87" spans="2:36" ht="19.5" thickBot="1">
      <c r="E87" s="73" t="str">
        <f>$H$75&amp;" "&amp;V78&amp;" "&amp;E78&amp;" --resolution "&amp;AF78&amp;" "&amp;Z78&amp;" "&amp;"--port "&amp;AC78 &amp; " " &amp;AI78</f>
        <v>./momo --no-audio-device --video-device /dev/video0 --resolution QVGA test --port 51001 &amp;</v>
      </c>
      <c r="F87" s="74"/>
      <c r="G87" s="74"/>
      <c r="H87" s="74"/>
      <c r="I87" s="74"/>
      <c r="J87" s="74"/>
      <c r="K87" s="74"/>
      <c r="L87" s="74"/>
      <c r="M87" s="74"/>
      <c r="N87" s="74"/>
      <c r="O87" s="74"/>
      <c r="P87" s="74"/>
      <c r="Q87" s="74"/>
      <c r="R87" s="74"/>
      <c r="S87" s="74"/>
      <c r="T87" s="74"/>
      <c r="U87" s="74"/>
      <c r="V87" s="74"/>
      <c r="W87" s="74"/>
      <c r="X87" s="75"/>
    </row>
    <row r="88" spans="2:36" ht="19.5" thickBot="1">
      <c r="E88" s="73" t="str">
        <f>$H$75&amp;" "&amp;V79&amp;" "&amp;E79&amp;" --resolution "&amp;AF79&amp;" "&amp;Z79&amp;" "&amp;"--port "&amp;AC79 &amp; " " &amp;AI79</f>
        <v>./momo --no-audio-device --video-device /dev/video8 --resolution QVGA test --port 51002 &amp;</v>
      </c>
      <c r="F88" s="74"/>
      <c r="G88" s="74"/>
      <c r="H88" s="74"/>
      <c r="I88" s="74"/>
      <c r="J88" s="74"/>
      <c r="K88" s="74"/>
      <c r="L88" s="74"/>
      <c r="M88" s="74"/>
      <c r="N88" s="74"/>
      <c r="O88" s="74"/>
      <c r="P88" s="74"/>
      <c r="Q88" s="74"/>
      <c r="R88" s="74"/>
      <c r="S88" s="74"/>
      <c r="T88" s="74"/>
      <c r="U88" s="74"/>
      <c r="V88" s="74"/>
      <c r="W88" s="74"/>
      <c r="X88" s="75"/>
    </row>
    <row r="89" spans="2:36" ht="19.5" thickBot="1">
      <c r="E89" s="73" t="str">
        <f>$H$75&amp;" "&amp;V80&amp;" "&amp;E80&amp;" --resolution "&amp;AF80&amp;" "&amp;Z80&amp;" "&amp;"--port "&amp;AC80 &amp; " " &amp;AI80</f>
        <v>./momo --no-audio-device --video-device /dev/video30 --resolution QVGA test --port 51003 &amp;</v>
      </c>
      <c r="F89" s="74"/>
      <c r="G89" s="74"/>
      <c r="H89" s="74"/>
      <c r="I89" s="74"/>
      <c r="J89" s="74"/>
      <c r="K89" s="74"/>
      <c r="L89" s="74"/>
      <c r="M89" s="74"/>
      <c r="N89" s="74"/>
      <c r="O89" s="74"/>
      <c r="P89" s="74"/>
      <c r="Q89" s="74"/>
      <c r="R89" s="74"/>
      <c r="S89" s="74"/>
      <c r="T89" s="74"/>
      <c r="U89" s="74"/>
      <c r="V89" s="74"/>
      <c r="W89" s="74"/>
      <c r="X89" s="75"/>
    </row>
    <row r="90" spans="2:36" ht="19.5" thickBot="1">
      <c r="E90" s="73" t="str">
        <f>$H$75&amp;" "&amp;V81&amp;" "&amp;E81&amp;" --resolution "&amp;AF81&amp;" "&amp;Z81&amp;" "&amp;"--port "&amp;AC81 &amp; " " &amp;AI81</f>
        <v>./momo --no-audio-device --video-device /dev/video4 --resolution QVGA test --port 51004 &amp;</v>
      </c>
      <c r="F90" s="74"/>
      <c r="G90" s="74"/>
      <c r="H90" s="74"/>
      <c r="I90" s="74"/>
      <c r="J90" s="74"/>
      <c r="K90" s="74"/>
      <c r="L90" s="74"/>
      <c r="M90" s="74"/>
      <c r="N90" s="74"/>
      <c r="O90" s="74"/>
      <c r="P90" s="74"/>
      <c r="Q90" s="74"/>
      <c r="R90" s="74"/>
      <c r="S90" s="74"/>
      <c r="T90" s="74"/>
      <c r="U90" s="74"/>
      <c r="V90" s="74"/>
      <c r="W90" s="74"/>
      <c r="X90" s="75"/>
    </row>
    <row r="91" spans="2:36" ht="19.5" thickBot="1">
      <c r="E91" s="73" t="str">
        <f>$H$75&amp;" "&amp;V82&amp;" "&amp;E82&amp;" --resolution "&amp;AF82&amp;" "&amp;Z82&amp;" "&amp;"--port "&amp;AC82 &amp; " " &amp;AI82</f>
        <v>./momo --no-audio-device --video-device /dev/video24 --resolution QVGA test --port 51005 &amp;</v>
      </c>
      <c r="F91" s="74"/>
      <c r="G91" s="74"/>
      <c r="H91" s="74"/>
      <c r="I91" s="74"/>
      <c r="J91" s="74"/>
      <c r="K91" s="74"/>
      <c r="L91" s="74"/>
      <c r="M91" s="74"/>
      <c r="N91" s="74"/>
      <c r="O91" s="74"/>
      <c r="P91" s="74"/>
      <c r="Q91" s="74"/>
      <c r="R91" s="74"/>
      <c r="S91" s="74"/>
      <c r="T91" s="74"/>
      <c r="U91" s="74"/>
      <c r="V91" s="74"/>
      <c r="W91" s="74"/>
      <c r="X91" s="75"/>
    </row>
    <row r="93" spans="2:36">
      <c r="B93" s="46"/>
      <c r="C93" s="45" t="s">
        <v>248</v>
      </c>
    </row>
    <row r="94" spans="2:36">
      <c r="B94" s="46"/>
      <c r="C94" s="46"/>
    </row>
    <row r="95" spans="2:36">
      <c r="B95" s="46"/>
      <c r="C95" s="46"/>
      <c r="D95" t="s">
        <v>250</v>
      </c>
    </row>
    <row r="96" spans="2:36">
      <c r="B96" s="46"/>
      <c r="C96" s="46"/>
      <c r="D96" s="77" t="s">
        <v>249</v>
      </c>
      <c r="E96" s="78"/>
      <c r="F96" s="78"/>
      <c r="G96" s="78"/>
      <c r="H96" s="78"/>
      <c r="I96" s="78"/>
      <c r="J96" s="78"/>
      <c r="K96" s="79"/>
    </row>
    <row r="97" spans="1:11">
      <c r="B97" s="46"/>
      <c r="C97" s="46"/>
    </row>
    <row r="98" spans="1:11">
      <c r="B98" s="46"/>
      <c r="C98" s="46"/>
      <c r="D98" t="s">
        <v>251</v>
      </c>
    </row>
    <row r="99" spans="1:11">
      <c r="B99" s="46"/>
      <c r="C99" s="46"/>
      <c r="D99" s="132" t="s">
        <v>252</v>
      </c>
      <c r="E99" s="133"/>
      <c r="F99" s="133"/>
      <c r="G99" s="133"/>
      <c r="H99" s="133"/>
      <c r="I99" s="133"/>
      <c r="J99" s="133"/>
      <c r="K99" s="134"/>
    </row>
    <row r="100" spans="1:11">
      <c r="B100" s="46"/>
      <c r="C100" s="46"/>
    </row>
    <row r="101" spans="1:11" s="43" customFormat="1">
      <c r="A101" s="41" t="s">
        <v>13</v>
      </c>
      <c r="B101" s="63" t="s">
        <v>244</v>
      </c>
    </row>
    <row r="103" spans="1:11">
      <c r="C103" t="s">
        <v>245</v>
      </c>
    </row>
    <row r="105" spans="1:11">
      <c r="D105" t="s">
        <v>246</v>
      </c>
    </row>
  </sheetData>
  <mergeCells count="34">
    <mergeCell ref="AC81:AD81"/>
    <mergeCell ref="E82:K82"/>
    <mergeCell ref="V82:X82"/>
    <mergeCell ref="Z82:AA82"/>
    <mergeCell ref="AC82:AD82"/>
    <mergeCell ref="D10:AA22"/>
    <mergeCell ref="D41:AA55"/>
    <mergeCell ref="H75:I75"/>
    <mergeCell ref="V78:X78"/>
    <mergeCell ref="E78:K78"/>
    <mergeCell ref="D26:G26"/>
    <mergeCell ref="D27:G27"/>
    <mergeCell ref="D28:G28"/>
    <mergeCell ref="D29:G29"/>
    <mergeCell ref="D30:G30"/>
    <mergeCell ref="D99:K99"/>
    <mergeCell ref="Z79:AA79"/>
    <mergeCell ref="V79:X79"/>
    <mergeCell ref="E81:K81"/>
    <mergeCell ref="V81:X81"/>
    <mergeCell ref="Z81:AA81"/>
    <mergeCell ref="M80:P80"/>
    <mergeCell ref="M81:P81"/>
    <mergeCell ref="M82:P82"/>
    <mergeCell ref="AC78:AD78"/>
    <mergeCell ref="AC79:AD79"/>
    <mergeCell ref="E80:K80"/>
    <mergeCell ref="V80:X80"/>
    <mergeCell ref="Z80:AA80"/>
    <mergeCell ref="AC80:AD80"/>
    <mergeCell ref="E79:K79"/>
    <mergeCell ref="Z78:AA78"/>
    <mergeCell ref="M78:P78"/>
    <mergeCell ref="M79:P79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11</vt:i4>
      </vt:variant>
    </vt:vector>
  </HeadingPairs>
  <TitlesOfParts>
    <vt:vector size="11" baseType="lpstr">
      <vt:lpstr>システム構成</vt:lpstr>
      <vt:lpstr>操作画面</vt:lpstr>
      <vt:lpstr>サーバ関連</vt:lpstr>
      <vt:lpstr>サイトの設定</vt:lpstr>
      <vt:lpstr>送受信Json</vt:lpstr>
      <vt:lpstr>操作情報のDB定義</vt:lpstr>
      <vt:lpstr>Sheet1</vt:lpstr>
      <vt:lpstr>コントローラーのセットアップ</vt:lpstr>
      <vt:lpstr>momo関連</vt:lpstr>
      <vt:lpstr>ラズベリーパイ4_GOIP</vt:lpstr>
      <vt:lpstr>ボタンのコマンド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伊倉隆</dc:creator>
  <cp:lastModifiedBy>伊倉隆</cp:lastModifiedBy>
  <cp:lastPrinted>2024-08-15T05:08:35Z</cp:lastPrinted>
  <dcterms:created xsi:type="dcterms:W3CDTF">2015-06-05T18:19:34Z</dcterms:created>
  <dcterms:modified xsi:type="dcterms:W3CDTF">2024-09-23T06:12:02Z</dcterms:modified>
</cp:coreProperties>
</file>