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ur\Downloads\"/>
    </mc:Choice>
  </mc:AlternateContent>
  <xr:revisionPtr revIDLastSave="0" documentId="13_ncr:1_{2DC51B27-581D-4665-9583-89C045548BDD}" xr6:coauthVersionLast="47" xr6:coauthVersionMax="47" xr10:uidLastSave="{00000000-0000-0000-0000-000000000000}"/>
  <bookViews>
    <workbookView xWindow="-120" yWindow="-120" windowWidth="29040" windowHeight="15720" activeTab="1" xr2:uid="{C58C40C4-1DF5-400E-95A0-0A991155D7C1}"/>
  </bookViews>
  <sheets>
    <sheet name="研修親睦補助精算書" sheetId="2" r:id="rId1"/>
    <sheet name="研修親睦補助精算書 (申請方法)" sheetId="3" r:id="rId2"/>
    <sheet name="別紙_領収書(6枚以上)" sheetId="4" r:id="rId3"/>
  </sheets>
  <externalReferences>
    <externalReference r:id="rId4"/>
  </externalReferences>
  <definedNames>
    <definedName name="_xlnm._FilterDatabase" localSheetId="0" hidden="1">研修親睦補助精算書!$B$18:$AD$42</definedName>
    <definedName name="_xlnm.Print_Area" localSheetId="0">研修親睦補助精算書!$A$4:$AE$74</definedName>
    <definedName name="_xlnm.Print_Area" localSheetId="1">'研修親睦補助精算書 (申請方法)'!$A$3:$AE$69</definedName>
    <definedName name="_xlnm.Print_Area" localSheetId="2">'別紙_領収書(6枚以上)'!$A$1:$AC$32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4" l="1"/>
  <c r="AD31" i="4"/>
  <c r="R31" i="4"/>
  <c r="AD30" i="4"/>
  <c r="R30" i="4"/>
  <c r="AD29" i="4"/>
  <c r="R29" i="4"/>
  <c r="AD28" i="4"/>
  <c r="R28" i="4"/>
  <c r="AD27" i="4"/>
  <c r="R27" i="4"/>
  <c r="AD26" i="4"/>
  <c r="R26" i="4"/>
  <c r="AD25" i="4"/>
  <c r="R25" i="4"/>
  <c r="AD24" i="4"/>
  <c r="R24" i="4"/>
  <c r="AD23" i="4"/>
  <c r="R23" i="4"/>
  <c r="AD22" i="4"/>
  <c r="R22" i="4"/>
  <c r="AD21" i="4"/>
  <c r="R21" i="4"/>
  <c r="AD20" i="4"/>
  <c r="R20" i="4"/>
  <c r="AD19" i="4"/>
  <c r="R19" i="4"/>
  <c r="AD18" i="4"/>
  <c r="R18" i="4"/>
  <c r="AD17" i="4"/>
  <c r="R17" i="4"/>
  <c r="AD16" i="4"/>
  <c r="R16" i="4"/>
  <c r="AD15" i="4"/>
  <c r="R15" i="4"/>
  <c r="AD14" i="4"/>
  <c r="R14" i="4"/>
  <c r="AD13" i="4"/>
  <c r="R13" i="4"/>
  <c r="AD12" i="4"/>
  <c r="R12" i="4"/>
  <c r="AD11" i="4"/>
  <c r="R11" i="4"/>
  <c r="AD10" i="4"/>
  <c r="R10" i="4"/>
  <c r="AD9" i="4"/>
  <c r="R9" i="4"/>
  <c r="AD8" i="4"/>
  <c r="R8" i="4"/>
  <c r="AD7" i="4"/>
  <c r="R7" i="4"/>
  <c r="AD6" i="4"/>
  <c r="R6" i="4"/>
  <c r="AD5" i="4"/>
  <c r="R5" i="4"/>
  <c r="AD4" i="4"/>
  <c r="R4" i="4"/>
  <c r="AD3" i="4"/>
  <c r="R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R2" i="4"/>
  <c r="AD2" i="4" s="1"/>
  <c r="E32" i="4" s="1"/>
  <c r="F60" i="3"/>
  <c r="P60" i="3" s="1"/>
  <c r="P62" i="3" s="1"/>
  <c r="J42" i="3"/>
  <c r="AA42" i="3" s="1"/>
  <c r="AF41" i="3"/>
  <c r="AA41" i="3"/>
  <c r="J41" i="3"/>
  <c r="S41" i="3" s="1"/>
  <c r="AJ40" i="3"/>
  <c r="AI40" i="3"/>
  <c r="AH40" i="3"/>
  <c r="AJ39" i="3"/>
  <c r="AI39" i="3"/>
  <c r="AH39" i="3"/>
  <c r="AJ38" i="3"/>
  <c r="AI38" i="3"/>
  <c r="AH38" i="3"/>
  <c r="AJ37" i="3"/>
  <c r="AI37" i="3"/>
  <c r="AH37" i="3"/>
  <c r="AJ36" i="3"/>
  <c r="AI36" i="3"/>
  <c r="AH36" i="3"/>
  <c r="AI35" i="3"/>
  <c r="AH35" i="3"/>
  <c r="AI34" i="3"/>
  <c r="AH34" i="3"/>
  <c r="AI33" i="3"/>
  <c r="AH33" i="3"/>
  <c r="AI32" i="3"/>
  <c r="AH32" i="3"/>
  <c r="AJ31" i="3"/>
  <c r="AI31" i="3"/>
  <c r="AH31" i="3"/>
  <c r="AA31" i="3"/>
  <c r="AF31" i="3" s="1"/>
  <c r="X54" i="3" s="1"/>
  <c r="AJ30" i="3"/>
  <c r="AI30" i="3"/>
  <c r="AH30" i="3"/>
  <c r="AJ29" i="3"/>
  <c r="AI29" i="3"/>
  <c r="AH29" i="3"/>
  <c r="AJ28" i="3"/>
  <c r="AI28" i="3"/>
  <c r="AH28" i="3"/>
  <c r="AJ27" i="3"/>
  <c r="AI27" i="3"/>
  <c r="AH27" i="3"/>
  <c r="AJ26" i="3"/>
  <c r="AI26" i="3"/>
  <c r="AH26" i="3"/>
  <c r="AJ25" i="3"/>
  <c r="AI25" i="3"/>
  <c r="AH25" i="3"/>
  <c r="AJ24" i="3"/>
  <c r="AI24" i="3"/>
  <c r="AH24" i="3"/>
  <c r="AJ23" i="3"/>
  <c r="AI23" i="3"/>
  <c r="AH23" i="3"/>
  <c r="AJ22" i="3"/>
  <c r="AI22" i="3"/>
  <c r="AH22" i="3"/>
  <c r="AJ21" i="3"/>
  <c r="AI21" i="3"/>
  <c r="AH21" i="3"/>
  <c r="Z17" i="3"/>
  <c r="F17" i="3"/>
  <c r="AF17" i="3" s="1"/>
  <c r="AF16" i="3"/>
  <c r="S16" i="3"/>
  <c r="AF15" i="3"/>
  <c r="S15" i="3"/>
  <c r="AF14" i="3"/>
  <c r="S14" i="3"/>
  <c r="AF13" i="3"/>
  <c r="S13" i="3"/>
  <c r="AF12" i="3"/>
  <c r="S12" i="3"/>
  <c r="B10" i="3"/>
  <c r="P7" i="3"/>
  <c r="Y4" i="3"/>
  <c r="AI2" i="3"/>
  <c r="F61" i="2"/>
  <c r="F60" i="2"/>
  <c r="J42" i="2"/>
  <c r="AA41" i="2"/>
  <c r="AF41" i="2" s="1"/>
  <c r="J41" i="2"/>
  <c r="S41" i="2" s="1"/>
  <c r="AJ40" i="2"/>
  <c r="AI40" i="2"/>
  <c r="AH40" i="2"/>
  <c r="AJ39" i="2"/>
  <c r="AI39" i="2"/>
  <c r="AH39" i="2"/>
  <c r="AJ38" i="2"/>
  <c r="AI38" i="2"/>
  <c r="AH38" i="2"/>
  <c r="AJ37" i="2"/>
  <c r="AI37" i="2"/>
  <c r="AH37" i="2"/>
  <c r="AJ36" i="2"/>
  <c r="AI36" i="2"/>
  <c r="AH36" i="2"/>
  <c r="AI35" i="2"/>
  <c r="AH35" i="2"/>
  <c r="AI34" i="2"/>
  <c r="AH34" i="2"/>
  <c r="AI33" i="2"/>
  <c r="AH33" i="2"/>
  <c r="AI32" i="2"/>
  <c r="AH32" i="2"/>
  <c r="AJ31" i="2"/>
  <c r="AI31" i="2"/>
  <c r="AH31" i="2"/>
  <c r="AF31" i="2"/>
  <c r="AA31" i="2"/>
  <c r="J61" i="2" s="1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J24" i="2"/>
  <c r="AI24" i="2"/>
  <c r="AH24" i="2"/>
  <c r="AJ23" i="2"/>
  <c r="AI23" i="2"/>
  <c r="AH23" i="2"/>
  <c r="AJ22" i="2"/>
  <c r="AI22" i="2"/>
  <c r="AH22" i="2"/>
  <c r="AJ21" i="2"/>
  <c r="AI21" i="2"/>
  <c r="AH21" i="2"/>
  <c r="Z17" i="2"/>
  <c r="AF16" i="2"/>
  <c r="S16" i="2"/>
  <c r="AF15" i="2"/>
  <c r="S15" i="2"/>
  <c r="AF14" i="2"/>
  <c r="S14" i="2"/>
  <c r="AF13" i="2"/>
  <c r="S13" i="2"/>
  <c r="S12" i="2"/>
  <c r="AF12" i="2" s="1"/>
  <c r="F17" i="2" s="1"/>
  <c r="AF17" i="2" s="1"/>
  <c r="P60" i="2"/>
  <c r="P62" i="2" s="1"/>
  <c r="BE4" i="2" s="1"/>
  <c r="B10" i="2"/>
  <c r="BD4" i="2"/>
  <c r="BB4" i="2"/>
  <c r="BA4" i="2"/>
  <c r="AU4" i="2"/>
  <c r="AT4" i="2"/>
  <c r="AS4" i="2"/>
  <c r="AI2" i="2"/>
  <c r="AI1" i="2" s="1"/>
  <c r="X54" i="2" l="1"/>
  <c r="AA42" i="2"/>
  <c r="AX4" i="2" s="1"/>
  <c r="S42" i="2"/>
  <c r="N54" i="2" s="1"/>
  <c r="I54" i="2"/>
  <c r="AY4" i="2"/>
  <c r="AI1" i="3"/>
  <c r="I54" i="3"/>
  <c r="K52" i="3"/>
  <c r="Z52" i="3" s="1"/>
  <c r="K53" i="3" s="1"/>
  <c r="S54" i="3" s="1"/>
  <c r="F61" i="3"/>
  <c r="J61" i="3"/>
  <c r="J60" i="3"/>
  <c r="S42" i="3"/>
  <c r="N54" i="3" s="1"/>
  <c r="L61" i="2"/>
  <c r="AW4" i="2"/>
  <c r="BC4" i="2"/>
  <c r="J60" i="2"/>
  <c r="J62" i="2" s="1"/>
  <c r="K52" i="2" l="1"/>
  <c r="Z52" i="2" s="1"/>
  <c r="K53" i="2" s="1"/>
  <c r="S54" i="2" s="1"/>
  <c r="AA54" i="2" s="1"/>
  <c r="AZ4" i="2" s="1"/>
  <c r="L60" i="2"/>
  <c r="L62" i="2" s="1"/>
  <c r="L60" i="3"/>
  <c r="L62" i="3" s="1"/>
  <c r="J62" i="3"/>
  <c r="L61" i="3"/>
  <c r="AA54" i="3"/>
  <c r="AV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Hayasaka Seiko</author>
    <author>Otsuki Hanako</author>
  </authors>
  <commentList>
    <comment ref="Y4" authorId="0" shapeId="0" xr:uid="{77A17A2D-B991-45D4-80F8-534BFE17690D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残高管理表から転記。</t>
        </r>
      </text>
    </comment>
    <comment ref="B7" authorId="0" shapeId="0" xr:uid="{EE47E78F-209B-4BF7-B677-BB30EE6BA52B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</t>
        </r>
      </text>
    </comment>
    <comment ref="M7" authorId="0" shapeId="0" xr:uid="{48A97F0F-13FE-4E84-9503-D8BB7E5E8EEE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</t>
        </r>
      </text>
    </comment>
    <comment ref="B8" authorId="0" shapeId="0" xr:uid="{BE9170F3-6056-41F5-885C-43429C4B2E4B}">
      <text>
        <r>
          <rPr>
            <b/>
            <sz val="9"/>
            <color indexed="81"/>
            <rFont val="MS P ゴシック"/>
            <family val="3"/>
            <charset val="128"/>
          </rPr>
          <t>事前利用申請ﾒｰﾙより転記ください。</t>
        </r>
      </text>
    </comment>
    <comment ref="P8" authorId="0" shapeId="0" xr:uid="{14AD4CE1-0B52-445F-8B5F-BC4D5C2C8435}">
      <text>
        <r>
          <rPr>
            <b/>
            <sz val="9"/>
            <color indexed="81"/>
            <rFont val="MS P ゴシック"/>
            <family val="3"/>
            <charset val="128"/>
          </rPr>
          <t>事前利用申請ﾒｰﾙより転記ください。</t>
        </r>
      </text>
    </comment>
    <comment ref="W8" authorId="0" shapeId="0" xr:uid="{5C04E3E8-1082-4D92-85D7-416A3F4B6D12}">
      <text>
        <r>
          <rPr>
            <b/>
            <sz val="9"/>
            <color indexed="81"/>
            <rFont val="MS P ゴシック"/>
            <family val="3"/>
            <charset val="128"/>
          </rPr>
          <t>事前利用申請ﾒｰﾙより転記ください。</t>
        </r>
      </text>
    </comment>
    <comment ref="B9" authorId="0" shapeId="0" xr:uid="{3E729D5E-BD8F-4D69-A00B-AFE94268FC2B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残高管理表から自動転記。精算時にも整合性を確認します。</t>
        </r>
      </text>
    </comment>
    <comment ref="P9" authorId="0" shapeId="0" xr:uid="{C51B27DD-A7F4-47CE-A1F8-681CA64C20EB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</t>
        </r>
      </text>
    </comment>
    <comment ref="B11" authorId="0" shapeId="0" xr:uid="{AE766D42-D354-46E9-A7D6-433FFF9065FC}">
      <text>
        <r>
          <rPr>
            <b/>
            <sz val="9"/>
            <color indexed="81"/>
            <rFont val="MS P ゴシック"/>
            <family val="3"/>
            <charset val="128"/>
          </rPr>
          <t>5枚以下…この欄に記載ください。
6枚以上…別紙_領収書(6枚以上)シートを参照ください。</t>
        </r>
      </text>
    </comment>
    <comment ref="D11" authorId="0" shapeId="0" xr:uid="{7707F19C-97BE-4DAD-8249-7C456293DFE3}">
      <text>
        <r>
          <rPr>
            <sz val="9"/>
            <color indexed="81"/>
            <rFont val="MS P ゴシック"/>
            <family val="3"/>
            <charset val="128"/>
          </rPr>
          <t>領収書に記載の開催日（もしくは購入日）を記載してください。
記載が無ければ再発行が必要です。</t>
        </r>
      </text>
    </comment>
    <comment ref="G11" authorId="0" shapeId="0" xr:uid="{047F3D8B-4793-4166-B41D-86F9CC6FE6C1}">
      <text>
        <r>
          <rPr>
            <sz val="9"/>
            <color indexed="81"/>
            <rFont val="MS P ゴシック"/>
            <family val="3"/>
            <charset val="128"/>
          </rPr>
          <t>領収書に記載の店舗名等を記載してください。
記載が無ければ再発行が必要です。</t>
        </r>
      </text>
    </comment>
    <comment ref="M11" authorId="0" shapeId="0" xr:uid="{E0F88C59-A4D0-49A5-BE5B-2C3EE8669D10}">
      <text>
        <r>
          <rPr>
            <b/>
            <sz val="9"/>
            <color indexed="81"/>
            <rFont val="MS P ゴシック"/>
            <family val="3"/>
            <charset val="128"/>
          </rPr>
          <t>〇…領収書に登録事業者番号記載有
×…番号記載なし、及び適格請求書発行事業者非該当との回答有</t>
        </r>
      </text>
    </comment>
    <comment ref="P11" authorId="0" shapeId="0" xr:uid="{0ACA8060-648D-4FD3-9DAA-ABC8F2B13703}">
      <text>
        <r>
          <rPr>
            <sz val="9"/>
            <color indexed="81"/>
            <rFont val="MS P ゴシック"/>
            <family val="3"/>
            <charset val="128"/>
          </rPr>
          <t>基本は所属会社、合同会社の場合はMT/MF/客先名は可です。
それ以外の宛名が記載されている場合は再発行が必要です。</t>
        </r>
      </text>
    </comment>
    <comment ref="S11" authorId="0" shapeId="0" xr:uid="{BEDA50F2-8019-48E8-8C96-1A9266DEA894}">
      <text>
        <r>
          <rPr>
            <sz val="9"/>
            <color indexed="81"/>
            <rFont val="MS P ゴシック"/>
            <family val="3"/>
            <charset val="128"/>
          </rPr>
          <t>MT/MFが宛名の場合は「-(ﾊｲﾌﾝ)」、その他の場合は手入力してください。
※領収書に宛名の記載がない場合は、再発行が必要です。</t>
        </r>
      </text>
    </comment>
    <comment ref="X11" authorId="0" shapeId="0" xr:uid="{C34ECDC3-B446-42AC-BBB7-B5A40895BC0A}">
      <text>
        <r>
          <rPr>
            <sz val="9"/>
            <color indexed="81"/>
            <rFont val="MS P ゴシック"/>
            <family val="3"/>
            <charset val="128"/>
          </rPr>
          <t>領収書に記載の但し書きを記載してください。
但し書きの記載がなければ再発行が必要です。</t>
        </r>
      </text>
    </comment>
    <comment ref="AB11" authorId="0" shapeId="0" xr:uid="{CB3E7A0A-FF4C-4648-ADCD-CC8084CD79C3}">
      <text>
        <r>
          <rPr>
            <sz val="9"/>
            <color indexed="81"/>
            <rFont val="MS P ゴシック"/>
            <family val="3"/>
            <charset val="128"/>
          </rPr>
          <t>領収書の税込金額を記載してください。
記載がない場合は再発行が必要です。</t>
        </r>
      </text>
    </comment>
    <comment ref="K17" authorId="1" shapeId="0" xr:uid="{2D5FA708-E618-4E7D-89CF-3A3FE2F87F45}">
      <text>
        <r>
          <rPr>
            <sz val="9"/>
            <color indexed="81"/>
            <rFont val="MS P ゴシック"/>
            <family val="3"/>
            <charset val="128"/>
          </rPr>
          <t>受領した全ての領収書枚数を入力
※領収書枚数が5枚を超える場合はシート「別紙_領収書」に全ての領収書を記載の上、本シートには入力枚数「１」と入力してください。
拠点（本社は人事部）に提出する領収書は受領した領収書全てを提出ください。</t>
        </r>
      </text>
    </comment>
    <comment ref="C19" authorId="1" shapeId="0" xr:uid="{5AA45EA8-AF14-4352-A37C-1A8AB4D2A6DD}">
      <text>
        <r>
          <rPr>
            <b/>
            <sz val="9"/>
            <color indexed="81"/>
            <rFont val="MS P ゴシック"/>
            <family val="3"/>
            <charset val="128"/>
          </rPr>
          <t>Ⅰは互助会会員のみ入力して下さい。</t>
        </r>
      </text>
    </comment>
    <comment ref="V19" authorId="1" shapeId="0" xr:uid="{B62CBFFB-5938-4CD3-BEA1-9750587A0B7B}">
      <text>
        <r>
          <rPr>
            <sz val="9"/>
            <color indexed="81"/>
            <rFont val="MS P ゴシック"/>
            <family val="3"/>
            <charset val="128"/>
          </rPr>
          <t>Ⅱは出向受入(MTMF以外）、派遣受入者かつ参加者のみを記載ください。
※注意※
Ⅱには互助会会員を記載しないでください。</t>
        </r>
      </text>
    </comment>
    <comment ref="I20" authorId="1" shapeId="0" xr:uid="{5E0A8061-7576-4548-A18B-8A17C0EE688E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O20" authorId="1" shapeId="0" xr:uid="{AFB5CA7E-3DA3-41C0-BAAB-E68397702B4D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U20" authorId="1" shapeId="0" xr:uid="{17E8C7A2-B015-4EB4-9FA1-E66BACBAB5A7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P32" authorId="1" shapeId="0" xr:uid="{48C5D285-2C26-4085-96AB-98DADDD79740}">
      <text>
        <r>
          <rPr>
            <sz val="9"/>
            <color indexed="81"/>
            <rFont val="MS P ゴシック"/>
            <family val="3"/>
            <charset val="128"/>
          </rPr>
          <t>開催日時点で該当者がいる場合、参加率の分母から除くことが可能です。※該当者が参加する場合は、分母分子に含みます。</t>
        </r>
      </text>
    </comment>
    <comment ref="U35" authorId="1" shapeId="0" xr:uid="{23A8D8DA-32D1-450B-929B-31F0795D8E06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X35" authorId="1" shapeId="0" xr:uid="{9A2EBE11-8904-4D0A-85A3-987B18B4A048}">
      <text>
        <r>
          <rPr>
            <sz val="9"/>
            <color indexed="81"/>
            <rFont val="MS P ゴシック"/>
            <family val="3"/>
            <charset val="128"/>
          </rPr>
          <t>客先と合同開催の場合は、客先名を記載してください</t>
        </r>
      </text>
    </comment>
    <comment ref="AC35" authorId="1" shapeId="0" xr:uid="{D224BA33-BA1B-4413-A2F2-3A2ECD402407}">
      <text>
        <r>
          <rPr>
            <sz val="9"/>
            <color indexed="81"/>
            <rFont val="MS P ゴシック"/>
            <family val="3"/>
            <charset val="128"/>
          </rPr>
          <t xml:space="preserve">参加者数を記載してください
</t>
        </r>
      </text>
    </comment>
    <comment ref="M41" authorId="1" shapeId="0" xr:uid="{804886E6-33DB-4EAC-B3E6-3DEFA493A782}">
      <text>
        <r>
          <rPr>
            <sz val="9"/>
            <color indexed="81"/>
            <rFont val="MS P ゴシック"/>
            <family val="3"/>
            <charset val="128"/>
          </rPr>
          <t xml:space="preserve">「✖不一致」の場合：事前利用申請時の支給単位人数と一致しません。記載している人数に抜け漏れが無いか、ご確認ください。異動があり、人数が変動している場合は、拠点（本社は人事部）に連絡頂き、再度、精算書を受領してください。
</t>
        </r>
      </text>
    </comment>
    <comment ref="M42" authorId="1" shapeId="0" xr:uid="{F254C78A-35A5-4DB3-9184-421A0226D5D9}">
      <text>
        <r>
          <rPr>
            <sz val="9"/>
            <color indexed="81"/>
            <rFont val="MS P ゴシック"/>
            <family val="3"/>
            <charset val="128"/>
          </rPr>
          <t>※Ⅰbの内、欠席（×）は分母から除外します。</t>
        </r>
      </text>
    </comment>
    <comment ref="F47" authorId="1" shapeId="0" xr:uid="{2EC07267-1ED0-40FA-90D4-A90A4790B749}">
      <text>
        <r>
          <rPr>
            <sz val="9"/>
            <color indexed="81"/>
            <rFont val="MS P ゴシック"/>
            <family val="3"/>
            <charset val="128"/>
          </rPr>
          <t xml:space="preserve">領収書欄と領収書のインボイス表記は一致していますか？
</t>
        </r>
      </text>
    </comment>
    <comment ref="C49" authorId="0" shapeId="0" xr:uid="{AB3A354B-C2CF-40E3-BF63-24E64400C490}">
      <text>
        <r>
          <rPr>
            <b/>
            <sz val="9"/>
            <color indexed="81"/>
            <rFont val="MS P ゴシック"/>
            <family val="3"/>
            <charset val="128"/>
          </rPr>
          <t>Ⅱ欄に入力なければチェック不要</t>
        </r>
      </text>
    </comment>
    <comment ref="C50" authorId="0" shapeId="0" xr:uid="{9C718D6E-5D5F-4F0D-9E09-8A93E7048B55}">
      <text>
        <r>
          <rPr>
            <b/>
            <sz val="9"/>
            <color indexed="81"/>
            <rFont val="MS P ゴシック"/>
            <family val="3"/>
            <charset val="128"/>
          </rPr>
          <t>Ⅲ欄に入力なければチェック不要</t>
        </r>
      </text>
    </comment>
    <comment ref="P53" authorId="0" shapeId="0" xr:uid="{A2CA19AB-BDBC-47BC-BA95-9E448B065A0F}">
      <text>
        <r>
          <rPr>
            <b/>
            <sz val="9"/>
            <color indexed="81"/>
            <rFont val="MS P ゴシック"/>
            <family val="3"/>
            <charset val="128"/>
          </rPr>
          <t>入力必須</t>
        </r>
      </text>
    </comment>
    <comment ref="F54" authorId="0" shapeId="0" xr:uid="{4FEB3374-EC85-414D-8527-CE50697FF0C0}">
      <text>
        <r>
          <rPr>
            <sz val="9"/>
            <color indexed="81"/>
            <rFont val="MS P ゴシック"/>
            <family val="3"/>
            <charset val="128"/>
          </rPr>
          <t>✖の場合：「領収書」欄が全て入力されているか、領収書枚数が正しいか、金額に誤りが無いか、ご確認ください。</t>
        </r>
      </text>
    </comment>
    <comment ref="K54" authorId="1" shapeId="0" xr:uid="{182E6F4F-B17E-4B78-8707-163E714CD667}">
      <text>
        <r>
          <rPr>
            <sz val="9"/>
            <color indexed="81"/>
            <rFont val="MS P ゴシック"/>
            <family val="3"/>
            <charset val="128"/>
          </rPr>
          <t>✖の場合：事前申請時の支給単位グループ人数と不一致、もしくは参加率80％未満です。「Ⅰ．自グループ（補助金支給単位）の互助会会員」が正しく入力されているかご確認ください。</t>
        </r>
      </text>
    </comment>
    <comment ref="P54" authorId="1" shapeId="0" xr:uid="{1D0D17E5-2CC5-408C-B558-D967F0FBB8DE}">
      <text>
        <r>
          <rPr>
            <sz val="9"/>
            <color indexed="81"/>
            <rFont val="MS P ゴシック"/>
            <family val="3"/>
            <charset val="128"/>
          </rPr>
          <t>✖の場合：「⑧決裁金額」が「①1人当り補助残高(使用前)」か「⑦1人当たり補助上限金額」を超過、もしくは500円単位となっていません。</t>
        </r>
      </text>
    </comment>
    <comment ref="U54" authorId="1" shapeId="0" xr:uid="{4D9CC26A-8762-4C46-960C-64E658604342}">
      <text>
        <r>
          <rPr>
            <sz val="9"/>
            <color indexed="81"/>
            <rFont val="MS P ゴシック"/>
            <family val="3"/>
            <charset val="128"/>
          </rPr>
          <t>✖の場合：「チェックリスト」欄の✔が必要な箇所に入力されていない、もしくは不必要な箇所に入力されています。</t>
        </r>
      </text>
    </comment>
    <comment ref="AA54" authorId="1" shapeId="0" xr:uid="{86AA1A2D-1F44-45C8-AA1A-9DF2A493DCDA}">
      <text>
        <r>
          <rPr>
            <sz val="9"/>
            <color indexed="81"/>
            <rFont val="MS P ゴシック"/>
            <family val="3"/>
            <charset val="128"/>
          </rPr>
          <t>「✖（支給不可）」の場合、適否判定欄を参照の上、✖の要因をご確認ください。</t>
        </r>
      </text>
    </comment>
    <comment ref="C56" authorId="0" shapeId="0" xr:uid="{94B4B4BA-0739-44BD-A743-CCBEB7D01DFF}">
      <text>
        <r>
          <rPr>
            <b/>
            <sz val="9"/>
            <color indexed="81"/>
            <rFont val="MS P ゴシック"/>
            <family val="3"/>
            <charset val="128"/>
          </rPr>
          <t>互助会会員以外はMyOFFICE処理が出来ませんので、会員が立替をお願いします。</t>
        </r>
      </text>
    </comment>
    <comment ref="F60" authorId="0" shapeId="0" xr:uid="{368E3B0B-C422-4C3F-9A50-294DB1B60DAE}">
      <text>
        <r>
          <rPr>
            <b/>
            <sz val="9"/>
            <color indexed="81"/>
            <rFont val="MS P ゴシック"/>
            <family val="3"/>
            <charset val="128"/>
          </rPr>
          <t>残高管理表へ転記ください。</t>
        </r>
      </text>
    </comment>
    <comment ref="J60" authorId="0" shapeId="0" xr:uid="{EE505F94-32B2-4027-8FCD-1EE79A7F1A25}">
      <text>
        <r>
          <rPr>
            <b/>
            <sz val="9"/>
            <color indexed="81"/>
            <rFont val="MS P ゴシック"/>
            <family val="3"/>
            <charset val="128"/>
          </rPr>
          <t>MYO,残高管理表へ転記ください。</t>
        </r>
      </text>
    </comment>
    <comment ref="L60" authorId="0" shapeId="0" xr:uid="{CE429B48-CC36-4406-A187-CF66CFFC7B25}">
      <text>
        <r>
          <rPr>
            <b/>
            <sz val="9"/>
            <color indexed="81"/>
            <rFont val="MS P ゴシック"/>
            <family val="3"/>
            <charset val="128"/>
          </rPr>
          <t>MYO,残高管理表へ転記ください。</t>
        </r>
      </text>
    </comment>
    <comment ref="P60" authorId="0" shapeId="0" xr:uid="{0D2F4977-E44E-452F-A3FA-D6025C0FA68F}">
      <text>
        <r>
          <rPr>
            <b/>
            <sz val="9"/>
            <color indexed="81"/>
            <rFont val="MS P ゴシック"/>
            <family val="3"/>
            <charset val="128"/>
          </rPr>
          <t>残高管理表の残高欄と一致することを確認ください。</t>
        </r>
      </text>
    </comment>
    <comment ref="J61" authorId="0" shapeId="0" xr:uid="{8DAF4BAB-45B6-438E-83A3-9A80739AC390}">
      <text>
        <r>
          <rPr>
            <b/>
            <sz val="9"/>
            <color indexed="81"/>
            <rFont val="MS P ゴシック"/>
            <family val="3"/>
            <charset val="128"/>
          </rPr>
          <t>MYOへ転記ください</t>
        </r>
        <r>
          <rPr>
            <sz val="9"/>
            <color indexed="81"/>
            <rFont val="MS P ゴシック"/>
            <family val="3"/>
            <charset val="128"/>
          </rPr>
          <t>。</t>
        </r>
      </text>
    </comment>
    <comment ref="L61" authorId="0" shapeId="0" xr:uid="{ED87455B-EFDC-4808-8A5B-B7F11AC7478D}">
      <text>
        <r>
          <rPr>
            <b/>
            <sz val="9"/>
            <color indexed="81"/>
            <rFont val="MS P ゴシック"/>
            <family val="3"/>
            <charset val="128"/>
          </rPr>
          <t>MYOへ転記ください。</t>
        </r>
      </text>
    </comment>
    <comment ref="L62" authorId="0" shapeId="0" xr:uid="{D273BA11-5E76-468B-94EA-B4A321508F27}">
      <text>
        <r>
          <rPr>
            <b/>
            <sz val="9"/>
            <color indexed="81"/>
            <rFont val="MS P ゴシック"/>
            <family val="3"/>
            <charset val="128"/>
          </rPr>
          <t>MYO支払合計と合致することを確認ください。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Hayasaka Seiko</author>
    <author>Otsuki Hanako</author>
  </authors>
  <commentList>
    <comment ref="Y4" authorId="0" shapeId="0" xr:uid="{D962C970-2772-49CC-A1C1-9F16A3DB1785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残高管理表から転記。</t>
        </r>
      </text>
    </comment>
    <comment ref="B7" authorId="0" shapeId="0" xr:uid="{AC6D1ED1-8AF7-47EA-A8F3-6E47547A393F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</t>
        </r>
      </text>
    </comment>
    <comment ref="M7" authorId="0" shapeId="0" xr:uid="{990ED678-97C1-4631-B015-FBBE1AA4CE4F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</t>
        </r>
      </text>
    </comment>
    <comment ref="B8" authorId="0" shapeId="0" xr:uid="{3A22D3B0-FD9C-4E81-B9F0-56CE2A217F97}">
      <text>
        <r>
          <rPr>
            <b/>
            <sz val="9"/>
            <color indexed="81"/>
            <rFont val="MS P ゴシック"/>
            <family val="3"/>
            <charset val="128"/>
          </rPr>
          <t>事前ﾒｰﾙTPより転記ください。</t>
        </r>
      </text>
    </comment>
    <comment ref="P8" authorId="0" shapeId="0" xr:uid="{D6BB38A6-3136-458F-AE53-951C7CDD0308}">
      <text>
        <r>
          <rPr>
            <b/>
            <sz val="9"/>
            <color indexed="81"/>
            <rFont val="MS P ゴシック"/>
            <family val="3"/>
            <charset val="128"/>
          </rPr>
          <t>事前ﾒｰﾙTPより転記ください。</t>
        </r>
      </text>
    </comment>
    <comment ref="W8" authorId="0" shapeId="0" xr:uid="{920018CD-C9D9-45AF-8403-B73F3B6A9E68}">
      <text>
        <r>
          <rPr>
            <b/>
            <sz val="9"/>
            <color indexed="81"/>
            <rFont val="MS P ゴシック"/>
            <family val="3"/>
            <charset val="128"/>
          </rPr>
          <t>事前ﾒｰﾙTPより転記ください。</t>
        </r>
      </text>
    </comment>
    <comment ref="B9" authorId="0" shapeId="0" xr:uid="{FDF6F175-242E-46D1-A9BE-8717169F22BD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残高管理表から自動転記。精算時にも整合性を確認します。</t>
        </r>
      </text>
    </comment>
    <comment ref="P9" authorId="0" shapeId="0" xr:uid="{A2F394C2-DEFC-4699-8C71-ADD0AAFE95DA}">
      <text>
        <r>
          <rPr>
            <b/>
            <sz val="9"/>
            <color indexed="81"/>
            <rFont val="MS P ゴシック"/>
            <family val="3"/>
            <charset val="128"/>
          </rPr>
          <t>残高管理表から自動転記。</t>
        </r>
      </text>
    </comment>
    <comment ref="B11" authorId="0" shapeId="0" xr:uid="{79EB20AB-8D2C-4BB7-A0A5-E0B2C77CADD2}">
      <text>
        <r>
          <rPr>
            <b/>
            <sz val="9"/>
            <color indexed="81"/>
            <rFont val="MS P ゴシック"/>
            <family val="3"/>
            <charset val="128"/>
          </rPr>
          <t>5枚以下…この欄に記載ください。
6枚以上…別紙_領収書(6枚以上)シートを参照ください。</t>
        </r>
      </text>
    </comment>
    <comment ref="D11" authorId="0" shapeId="0" xr:uid="{BB39CC77-8A51-44AA-8CCA-E0DD790E40C6}">
      <text>
        <r>
          <rPr>
            <sz val="9"/>
            <color indexed="81"/>
            <rFont val="MS P ゴシック"/>
            <family val="3"/>
            <charset val="128"/>
          </rPr>
          <t>領収書に記載の開催日（もしくは購入日）を記載してください。
記載が無ければ再発行が必要です。</t>
        </r>
      </text>
    </comment>
    <comment ref="G11" authorId="0" shapeId="0" xr:uid="{512DC12F-E31C-4283-B2A3-BB9A9A76DD83}">
      <text>
        <r>
          <rPr>
            <sz val="9"/>
            <color indexed="81"/>
            <rFont val="MS P ゴシック"/>
            <family val="3"/>
            <charset val="128"/>
          </rPr>
          <t>領収書に記載の店舗名等を記載してください。
記載が無ければ再発行が必要です。</t>
        </r>
      </text>
    </comment>
    <comment ref="M11" authorId="0" shapeId="0" xr:uid="{75AC6DA6-BD00-44E1-86A2-F8377ADAE736}">
      <text>
        <r>
          <rPr>
            <b/>
            <sz val="9"/>
            <color indexed="81"/>
            <rFont val="MS P ゴシック"/>
            <family val="3"/>
            <charset val="128"/>
          </rPr>
          <t>〇…領収書に登録事業者番号記載有
×…番号記載なし、及び適格請求書発行事業者非該当との回答有</t>
        </r>
      </text>
    </comment>
    <comment ref="P11" authorId="0" shapeId="0" xr:uid="{08BCA0AC-3555-49AF-81D3-FB60BE7E08D6}">
      <text>
        <r>
          <rPr>
            <sz val="9"/>
            <color indexed="81"/>
            <rFont val="MS P ゴシック"/>
            <family val="3"/>
            <charset val="128"/>
          </rPr>
          <t>基本は所属会社、合同会社の場合はMT/MF/客先名は可です。
それ以外の宛名が記載されている場合は再発行が必要です。</t>
        </r>
      </text>
    </comment>
    <comment ref="S11" authorId="0" shapeId="0" xr:uid="{CFF64594-71ED-4092-BFF4-339F82F1751A}">
      <text>
        <r>
          <rPr>
            <sz val="9"/>
            <color indexed="81"/>
            <rFont val="MS P ゴシック"/>
            <family val="3"/>
            <charset val="128"/>
          </rPr>
          <t>MT/MFが宛名の場合は「-(ﾊｲﾌﾝ)」、その他の場合は手入力してください。
※領収書に宛名の記載がない場合は、再発行が必要です。</t>
        </r>
      </text>
    </comment>
    <comment ref="X11" authorId="0" shapeId="0" xr:uid="{E06C17B1-6077-4634-A516-6E5E30B131BD}">
      <text>
        <r>
          <rPr>
            <sz val="9"/>
            <color indexed="81"/>
            <rFont val="MS P ゴシック"/>
            <family val="3"/>
            <charset val="128"/>
          </rPr>
          <t>領収書に記載の但し書きを記載してください。
但し書きの記載がなければ再発行が必要です。</t>
        </r>
      </text>
    </comment>
    <comment ref="AB11" authorId="0" shapeId="0" xr:uid="{884D43AD-52CF-4C74-A935-2981EC4CFC4B}">
      <text>
        <r>
          <rPr>
            <sz val="9"/>
            <color indexed="81"/>
            <rFont val="MS P ゴシック"/>
            <family val="3"/>
            <charset val="128"/>
          </rPr>
          <t>領収書の税込金額を記載してください。
記載がない場合は再発行が必要です。</t>
        </r>
      </text>
    </comment>
    <comment ref="K17" authorId="1" shapeId="0" xr:uid="{8FE1436D-6A4E-4AC6-BC54-F6E8061995F6}">
      <text>
        <r>
          <rPr>
            <sz val="9"/>
            <color indexed="81"/>
            <rFont val="MS P ゴシック"/>
            <family val="3"/>
            <charset val="128"/>
          </rPr>
          <t>受領した全ての領収書枚数を入力
※領収書枚数が5枚を超える場合はシート「別紙_領収書」に全ての領収書を記載の上、本シートには入力枚数「１」と入力してください。
拠点（本社は人事部）に提出する領収書は受領した領収書全てを提出ください。</t>
        </r>
      </text>
    </comment>
    <comment ref="C19" authorId="1" shapeId="0" xr:uid="{B7210F1C-475E-47CB-8F97-BD89CECE8283}">
      <text>
        <r>
          <rPr>
            <b/>
            <sz val="9"/>
            <color indexed="81"/>
            <rFont val="MS P ゴシック"/>
            <family val="3"/>
            <charset val="128"/>
          </rPr>
          <t>Ⅰは互助会会員のみ入力して下さい。</t>
        </r>
      </text>
    </comment>
    <comment ref="V19" authorId="1" shapeId="0" xr:uid="{ED2D4E1C-AFEB-46B7-AEA9-EBD49EBE2657}">
      <text>
        <r>
          <rPr>
            <sz val="9"/>
            <color indexed="81"/>
            <rFont val="MS P ゴシック"/>
            <family val="3"/>
            <charset val="128"/>
          </rPr>
          <t>Ⅱは出向受入(MTMF以外）、派遣受入者かつ参加者のみを記載ください。
※注意※
Ⅱには互助会会員を記載しないでください。</t>
        </r>
      </text>
    </comment>
    <comment ref="I20" authorId="1" shapeId="0" xr:uid="{B631E3E6-7123-4FA2-844A-44B2E67CA748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O20" authorId="1" shapeId="0" xr:uid="{C75A6FC6-A8ED-4833-9696-44646AFD1DE1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U20" authorId="1" shapeId="0" xr:uid="{3890B8E4-6131-433B-B81C-2C3C7E5EF861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P32" authorId="1" shapeId="0" xr:uid="{FFE7E3D1-4CBE-4D85-8E4B-838099C31228}">
      <text>
        <r>
          <rPr>
            <sz val="9"/>
            <color indexed="81"/>
            <rFont val="MS P ゴシック"/>
            <family val="3"/>
            <charset val="128"/>
          </rPr>
          <t>該当者がいる場合、参加率の分母から除くことが可能です。
※該当者が参加する場合は、分母分子に含みます。</t>
        </r>
      </text>
    </comment>
    <comment ref="U35" authorId="1" shapeId="0" xr:uid="{51D7420F-842A-4D53-A7B4-7D44243F63DE}">
      <text>
        <r>
          <rPr>
            <sz val="9"/>
            <color indexed="81"/>
            <rFont val="MS P ゴシック"/>
            <family val="3"/>
            <charset val="128"/>
          </rPr>
          <t>参加者＝◯
欠席　＝✖</t>
        </r>
      </text>
    </comment>
    <comment ref="X35" authorId="1" shapeId="0" xr:uid="{9110CAC6-F13F-4653-84AF-6559D72766E0}">
      <text>
        <r>
          <rPr>
            <sz val="9"/>
            <color indexed="81"/>
            <rFont val="MS P ゴシック"/>
            <family val="3"/>
            <charset val="128"/>
          </rPr>
          <t>客先と合同開催の場合は、客先名を記載してください</t>
        </r>
      </text>
    </comment>
    <comment ref="AC35" authorId="1" shapeId="0" xr:uid="{44532A73-1D63-4DE5-B6EA-ED6065DF2A56}">
      <text>
        <r>
          <rPr>
            <sz val="9"/>
            <color indexed="81"/>
            <rFont val="MS P ゴシック"/>
            <family val="3"/>
            <charset val="128"/>
          </rPr>
          <t xml:space="preserve">参加者数を記載してください
</t>
        </r>
      </text>
    </comment>
    <comment ref="M41" authorId="1" shapeId="0" xr:uid="{51627DEF-D8D3-4B53-9A45-0FC705BFCB13}">
      <text>
        <r>
          <rPr>
            <sz val="9"/>
            <color indexed="81"/>
            <rFont val="MS P ゴシック"/>
            <family val="3"/>
            <charset val="128"/>
          </rPr>
          <t xml:space="preserve">「✖不一致」の場合：事前利用申請時の支給単位人数と一致しません。記載している人数に抜け漏れが無いか、ご確認ください。異動があり、人数が変動している場合は、拠点（本社は人事部）に連絡頂き、再度、精算書を受領してください。
</t>
        </r>
      </text>
    </comment>
    <comment ref="M42" authorId="1" shapeId="0" xr:uid="{B21D1012-11EA-4127-B227-BF2E53FF60F2}">
      <text>
        <r>
          <rPr>
            <sz val="9"/>
            <color indexed="81"/>
            <rFont val="MS P ゴシック"/>
            <family val="3"/>
            <charset val="128"/>
          </rPr>
          <t>※Ⅰbの内、欠席（×）は分母から除外します。</t>
        </r>
      </text>
    </comment>
    <comment ref="F47" authorId="1" shapeId="0" xr:uid="{7AB082E7-3884-447A-A034-44467CAED659}">
      <text>
        <r>
          <rPr>
            <sz val="9"/>
            <color indexed="81"/>
            <rFont val="MS P ゴシック"/>
            <family val="3"/>
            <charset val="128"/>
          </rPr>
          <t xml:space="preserve">領収書欄と領収書のインボイス表記は一致していますか？
</t>
        </r>
      </text>
    </comment>
    <comment ref="C49" authorId="0" shapeId="0" xr:uid="{BA0771F3-1405-4DE5-AB81-716BFF130399}">
      <text>
        <r>
          <rPr>
            <b/>
            <sz val="9"/>
            <color indexed="81"/>
            <rFont val="MS P ゴシック"/>
            <family val="3"/>
            <charset val="128"/>
          </rPr>
          <t>Ⅱ欄に入力なければチェック不要</t>
        </r>
      </text>
    </comment>
    <comment ref="C50" authorId="0" shapeId="0" xr:uid="{56F541CB-64D5-442D-82DC-F07031983FA6}">
      <text>
        <r>
          <rPr>
            <b/>
            <sz val="9"/>
            <color indexed="81"/>
            <rFont val="MS P ゴシック"/>
            <family val="3"/>
            <charset val="128"/>
          </rPr>
          <t>Ⅲ欄に入力なければチェック不要</t>
        </r>
      </text>
    </comment>
    <comment ref="P53" authorId="0" shapeId="0" xr:uid="{AA3F67B5-9AD5-4E4C-B8CB-4A31204347C6}">
      <text>
        <r>
          <rPr>
            <b/>
            <sz val="9"/>
            <color indexed="81"/>
            <rFont val="MS P ゴシック"/>
            <family val="3"/>
            <charset val="128"/>
          </rPr>
          <t>入力必須</t>
        </r>
      </text>
    </comment>
    <comment ref="F54" authorId="0" shapeId="0" xr:uid="{53B74A6B-20F7-46F7-BAE3-69E6C2AC9891}">
      <text>
        <r>
          <rPr>
            <sz val="9"/>
            <color indexed="81"/>
            <rFont val="MS P ゴシック"/>
            <family val="3"/>
            <charset val="128"/>
          </rPr>
          <t>✖の場合：「領収書」欄が全て入力されているか、領収書枚数が正しいか、金額に誤りが無いか、ご確認ください。</t>
        </r>
      </text>
    </comment>
    <comment ref="K54" authorId="1" shapeId="0" xr:uid="{1D24782F-4FF4-49D7-9B5E-1F310E120203}">
      <text>
        <r>
          <rPr>
            <sz val="9"/>
            <color indexed="81"/>
            <rFont val="MS P ゴシック"/>
            <family val="3"/>
            <charset val="128"/>
          </rPr>
          <t>✖の場合：事前申請時の支給単位グループ人数と不一致、もしくは参加率80％未満です。「Ⅰ．自グループ（補助金支給単位）の互助会会員」が正しく入力されているかご確認ください。</t>
        </r>
      </text>
    </comment>
    <comment ref="P54" authorId="1" shapeId="0" xr:uid="{9EFE3927-C523-4E82-A4B8-D19B9C052A11}">
      <text>
        <r>
          <rPr>
            <sz val="9"/>
            <color indexed="81"/>
            <rFont val="MS P ゴシック"/>
            <family val="3"/>
            <charset val="128"/>
          </rPr>
          <t>✖の場合：「⑧決裁金額」が「①1人当り補助残高(使用前)」か「⑦1人当たり補助上限金額」を超過、もしくは500円単位となっていません。</t>
        </r>
      </text>
    </comment>
    <comment ref="U54" authorId="1" shapeId="0" xr:uid="{523482B8-675C-4C37-BC66-DCC6BB976E7C}">
      <text>
        <r>
          <rPr>
            <sz val="9"/>
            <color indexed="81"/>
            <rFont val="MS P ゴシック"/>
            <family val="3"/>
            <charset val="128"/>
          </rPr>
          <t>✖の場合：「チェックリスト」欄の✔が必要な箇所に入力されていない、もしくは不必要な箇所に入力されています。</t>
        </r>
      </text>
    </comment>
    <comment ref="AA54" authorId="1" shapeId="0" xr:uid="{6AE03175-38A4-4DAF-98F4-A393626484D3}">
      <text>
        <r>
          <rPr>
            <sz val="9"/>
            <color indexed="81"/>
            <rFont val="MS P ゴシック"/>
            <family val="3"/>
            <charset val="128"/>
          </rPr>
          <t>「✖（支給不可）」の場合、適否判定欄を参照の上、✖の要因をご確認ください。</t>
        </r>
      </text>
    </comment>
    <comment ref="C56" authorId="0" shapeId="0" xr:uid="{7AD38DA9-A278-46B9-A150-AF7B33F88CF9}">
      <text>
        <r>
          <rPr>
            <b/>
            <sz val="9"/>
            <color indexed="81"/>
            <rFont val="MS P ゴシック"/>
            <family val="3"/>
            <charset val="128"/>
          </rPr>
          <t>互助会会員以外はMyOFFICE処理が出来ませんので、会員が立替をお願いします。</t>
        </r>
      </text>
    </comment>
    <comment ref="F60" authorId="0" shapeId="0" xr:uid="{6AFDEFC3-E0CF-4033-974B-B4B6DD66D0F7}">
      <text>
        <r>
          <rPr>
            <b/>
            <sz val="9"/>
            <color indexed="81"/>
            <rFont val="MS P ゴシック"/>
            <family val="3"/>
            <charset val="128"/>
          </rPr>
          <t>残高管理表へ転記ください。</t>
        </r>
      </text>
    </comment>
    <comment ref="J60" authorId="0" shapeId="0" xr:uid="{408D8041-D219-46F1-8863-EC5AE05FFB9A}">
      <text>
        <r>
          <rPr>
            <b/>
            <sz val="9"/>
            <color indexed="81"/>
            <rFont val="MS P ゴシック"/>
            <family val="3"/>
            <charset val="128"/>
          </rPr>
          <t>MYO,残高管理表へ転記ください。</t>
        </r>
      </text>
    </comment>
    <comment ref="L60" authorId="0" shapeId="0" xr:uid="{B5ECAB0C-ABB7-4BDA-8529-CE47D7960766}">
      <text>
        <r>
          <rPr>
            <b/>
            <sz val="9"/>
            <color indexed="81"/>
            <rFont val="MS P ゴシック"/>
            <family val="3"/>
            <charset val="128"/>
          </rPr>
          <t>MYO,残高管理表へ転記ください。</t>
        </r>
      </text>
    </comment>
    <comment ref="P60" authorId="0" shapeId="0" xr:uid="{5BC953C3-0AD2-4CC3-871B-38EF32117D10}">
      <text>
        <r>
          <rPr>
            <b/>
            <sz val="9"/>
            <color indexed="81"/>
            <rFont val="MS P ゴシック"/>
            <family val="3"/>
            <charset val="128"/>
          </rPr>
          <t>残高管理表の残高欄と一致することを確認ください。</t>
        </r>
      </text>
    </comment>
    <comment ref="J61" authorId="0" shapeId="0" xr:uid="{EE21FD16-2247-42F5-B6AD-6D72E1BC8816}">
      <text>
        <r>
          <rPr>
            <b/>
            <sz val="9"/>
            <color indexed="81"/>
            <rFont val="MS P ゴシック"/>
            <family val="3"/>
            <charset val="128"/>
          </rPr>
          <t>MYOへ転記ください</t>
        </r>
        <r>
          <rPr>
            <sz val="9"/>
            <color indexed="81"/>
            <rFont val="MS P ゴシック"/>
            <family val="3"/>
            <charset val="128"/>
          </rPr>
          <t>。</t>
        </r>
      </text>
    </comment>
    <comment ref="L61" authorId="0" shapeId="0" xr:uid="{2C1EA57F-1BD1-4B2F-89E4-EA761B405E20}">
      <text>
        <r>
          <rPr>
            <b/>
            <sz val="9"/>
            <color indexed="81"/>
            <rFont val="MS P ゴシック"/>
            <family val="3"/>
            <charset val="128"/>
          </rPr>
          <t>MYOへ転記ください。</t>
        </r>
      </text>
    </comment>
    <comment ref="L62" authorId="0" shapeId="0" xr:uid="{C5D4B2A7-F7E9-4A45-8B8E-C09EC64D518B}">
      <text>
        <r>
          <rPr>
            <b/>
            <sz val="9"/>
            <color indexed="81"/>
            <rFont val="MS P ゴシック"/>
            <family val="3"/>
            <charset val="128"/>
          </rPr>
          <t>MYO支払合計と合致することを確認ください。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Hayasaka Seiko</author>
    <author>Otsuki Hanako</author>
  </authors>
  <commentList>
    <comment ref="C1" authorId="0" shapeId="0" xr:uid="{1067A73C-33B7-44F0-8714-04C03E64E568}">
      <text>
        <r>
          <rPr>
            <b/>
            <sz val="9"/>
            <color indexed="81"/>
            <rFont val="MS P ゴシック"/>
            <family val="3"/>
            <charset val="128"/>
          </rPr>
          <t>領収書記載必須
（記載がなければ再発行）</t>
        </r>
      </text>
    </comment>
    <comment ref="F1" authorId="0" shapeId="0" xr:uid="{0382217A-7C54-4895-BCF0-0BD9E67847AA}">
      <text>
        <r>
          <rPr>
            <b/>
            <sz val="9"/>
            <color indexed="81"/>
            <rFont val="MS P ゴシック"/>
            <family val="3"/>
            <charset val="128"/>
          </rPr>
          <t>領収書記載必須
（記載がなければ再発行）</t>
        </r>
      </text>
    </comment>
    <comment ref="L1" authorId="0" shapeId="0" xr:uid="{9898CA5D-7079-455F-AE08-C00E09FA3A50}">
      <text>
        <r>
          <rPr>
            <b/>
            <sz val="9"/>
            <color indexed="81"/>
            <rFont val="MS P ゴシック"/>
            <family val="3"/>
            <charset val="128"/>
          </rPr>
          <t>〇…領収書に登録事業者番号記載有
×…番号記載なし、及び適格請求書発行事業者非該当との回答有</t>
        </r>
      </text>
    </comment>
    <comment ref="O1" authorId="0" shapeId="0" xr:uid="{536D492E-F8ED-4867-AFDB-B2135BA77505}">
      <text>
        <r>
          <rPr>
            <b/>
            <sz val="9"/>
            <color indexed="81"/>
            <rFont val="MS P ゴシック"/>
            <family val="3"/>
            <charset val="128"/>
          </rPr>
          <t>領収書記載必須
（記載がなければ再発行）</t>
        </r>
      </text>
    </comment>
    <comment ref="R1" authorId="0" shapeId="0" xr:uid="{38A83995-AC17-4F6E-8BF4-9F6AC53CAD2D}">
      <text>
        <r>
          <rPr>
            <b/>
            <sz val="9"/>
            <color indexed="81"/>
            <rFont val="MS P ゴシック"/>
            <family val="3"/>
            <charset val="128"/>
          </rPr>
          <t>領収書記載必須
（記載がなければ再発行）
※MT/MFが宛名の場合は「-(ﾊｲﾌﾝ)」を入力ください</t>
        </r>
      </text>
    </comment>
    <comment ref="W1" authorId="0" shapeId="0" xr:uid="{A738F159-6F6A-481F-B760-4EB47840B57A}">
      <text>
        <r>
          <rPr>
            <b/>
            <sz val="9"/>
            <color indexed="81"/>
            <rFont val="MS P ゴシック"/>
            <family val="3"/>
            <charset val="128"/>
          </rPr>
          <t>領収書記載必須
（記載がなければ再発行）</t>
        </r>
      </text>
    </comment>
    <comment ref="AA1" authorId="0" shapeId="0" xr:uid="{5E5E3A5D-7D59-4430-9660-CC287A690453}">
      <text>
        <r>
          <rPr>
            <b/>
            <sz val="9"/>
            <color indexed="81"/>
            <rFont val="MS P ゴシック"/>
            <family val="3"/>
            <charset val="128"/>
          </rPr>
          <t>領収書記載必須
（記載がなければ再発行）</t>
        </r>
      </text>
    </comment>
    <comment ref="J32" authorId="1" shapeId="0" xr:uid="{67358304-F98E-41FF-BFD0-01CC375A8215}">
      <text>
        <r>
          <rPr>
            <sz val="9"/>
            <color indexed="81"/>
            <rFont val="MS P ゴシック"/>
            <family val="3"/>
            <charset val="128"/>
          </rPr>
          <t>受領した全ての領収書枚数を入力
※領収書枚数が5枚を超える場合は5行目に金額をまとめて入力の上、領収書枚数に関係なく、「５」と入力してください。
拠点（本社は人事部）に提出する領収書は受領した領収書全てを提出ください。</t>
        </r>
      </text>
    </comment>
  </commentList>
</comments>
</file>

<file path=xl/sharedStrings.xml><?xml version="1.0" encoding="utf-8"?>
<sst xmlns="http://schemas.openxmlformats.org/spreadsheetml/2006/main" count="369" uniqueCount="171">
  <si>
    <t>file</t>
    <phoneticPr fontId="7"/>
  </si>
  <si>
    <t>date</t>
    <phoneticPr fontId="7"/>
  </si>
  <si>
    <t>（A）残高管理表Noを
入力</t>
    <phoneticPr fontId="7"/>
  </si>
  <si>
    <t>会社名</t>
    <rPh sb="0" eb="2">
      <t>カイシャ</t>
    </rPh>
    <rPh sb="2" eb="3">
      <t>メイ</t>
    </rPh>
    <phoneticPr fontId="7"/>
  </si>
  <si>
    <t>組織ユニット</t>
    <rPh sb="0" eb="2">
      <t>ソシキ</t>
    </rPh>
    <phoneticPr fontId="7"/>
  </si>
  <si>
    <t>グループ名</t>
    <rPh sb="4" eb="5">
      <t>メイ</t>
    </rPh>
    <phoneticPr fontId="7"/>
  </si>
  <si>
    <t>振込先社員番号</t>
    <rPh sb="0" eb="2">
      <t>フリコミ</t>
    </rPh>
    <rPh sb="2" eb="3">
      <t>サキ</t>
    </rPh>
    <rPh sb="3" eb="7">
      <t>シャインバンゴウ</t>
    </rPh>
    <phoneticPr fontId="7"/>
  </si>
  <si>
    <t>振込先氏名</t>
    <rPh sb="0" eb="3">
      <t>フリコミサキ</t>
    </rPh>
    <rPh sb="3" eb="5">
      <t>シメイ</t>
    </rPh>
    <phoneticPr fontId="7"/>
  </si>
  <si>
    <t>会員決裁額/総額</t>
    <rPh sb="0" eb="2">
      <t>カイイン</t>
    </rPh>
    <rPh sb="2" eb="5">
      <t>ケッサイガク</t>
    </rPh>
    <rPh sb="6" eb="8">
      <t>ソウガク</t>
    </rPh>
    <phoneticPr fontId="7"/>
  </si>
  <si>
    <t>会員参加人数</t>
    <rPh sb="0" eb="2">
      <t>カイイン</t>
    </rPh>
    <rPh sb="2" eb="4">
      <t>サンカ</t>
    </rPh>
    <rPh sb="4" eb="6">
      <t>ニンズウ</t>
    </rPh>
    <phoneticPr fontId="7"/>
  </si>
  <si>
    <t>総参加人数</t>
    <phoneticPr fontId="7"/>
  </si>
  <si>
    <t>領収書総計</t>
    <rPh sb="0" eb="3">
      <t>リョウシュウショ</t>
    </rPh>
    <rPh sb="3" eb="5">
      <t>ソウケイ</t>
    </rPh>
    <phoneticPr fontId="7"/>
  </si>
  <si>
    <t>適否判定</t>
    <rPh sb="0" eb="2">
      <t>テキヒ</t>
    </rPh>
    <rPh sb="2" eb="4">
      <t>ハンテイ</t>
    </rPh>
    <phoneticPr fontId="7"/>
  </si>
  <si>
    <t>事前申請日</t>
    <rPh sb="0" eb="5">
      <t>ジゼンシンセイビ</t>
    </rPh>
    <phoneticPr fontId="7"/>
  </si>
  <si>
    <t>開催日(領収書最早)</t>
    <rPh sb="0" eb="3">
      <t>カイサイビ</t>
    </rPh>
    <rPh sb="4" eb="7">
      <t>リョウシュウショ</t>
    </rPh>
    <rPh sb="7" eb="9">
      <t>サイハヤ</t>
    </rPh>
    <phoneticPr fontId="7"/>
  </si>
  <si>
    <t>残高使用前</t>
    <rPh sb="0" eb="2">
      <t>ザンダカ</t>
    </rPh>
    <rPh sb="2" eb="5">
      <t>シヨウマエ</t>
    </rPh>
    <phoneticPr fontId="7"/>
  </si>
  <si>
    <t>1人あたり決裁額</t>
    <rPh sb="1" eb="2">
      <t>ニン</t>
    </rPh>
    <rPh sb="5" eb="7">
      <t>ケッサイ</t>
    </rPh>
    <rPh sb="7" eb="8">
      <t>ガク</t>
    </rPh>
    <phoneticPr fontId="7"/>
  </si>
  <si>
    <t>残高使用後</t>
    <rPh sb="0" eb="2">
      <t>ザンダカ</t>
    </rPh>
    <rPh sb="2" eb="5">
      <t>シヨウゴ</t>
    </rPh>
    <phoneticPr fontId="7"/>
  </si>
  <si>
    <t>No.</t>
    <phoneticPr fontId="7"/>
  </si>
  <si>
    <t>MT</t>
    <phoneticPr fontId="7"/>
  </si>
  <si>
    <t>互助会　研修親睦補助精算書</t>
    <rPh sb="0" eb="3">
      <t>ゴジョカイ</t>
    </rPh>
    <rPh sb="4" eb="6">
      <t>ケンシュウ</t>
    </rPh>
    <rPh sb="6" eb="8">
      <t>シンボク</t>
    </rPh>
    <rPh sb="8" eb="10">
      <t>ホジョ</t>
    </rPh>
    <rPh sb="10" eb="13">
      <t>セイサンショ</t>
    </rPh>
    <phoneticPr fontId="7"/>
  </si>
  <si>
    <t>事前申請日</t>
    <rPh sb="0" eb="2">
      <t>ジゼン</t>
    </rPh>
    <rPh sb="2" eb="4">
      <t>シンセイ</t>
    </rPh>
    <rPh sb="4" eb="5">
      <t>ヒ</t>
    </rPh>
    <phoneticPr fontId="7"/>
  </si>
  <si>
    <t>（B)8行目入力内容消去</t>
    <phoneticPr fontId="7"/>
  </si>
  <si>
    <t>行事の名称</t>
    <rPh sb="0" eb="2">
      <t>ギョウジ</t>
    </rPh>
    <rPh sb="3" eb="5">
      <t>メイショウ</t>
    </rPh>
    <phoneticPr fontId="7"/>
  </si>
  <si>
    <t>歓迎会</t>
    <rPh sb="0" eb="3">
      <t>カンゲイカイ</t>
    </rPh>
    <phoneticPr fontId="7"/>
  </si>
  <si>
    <t>代表者</t>
    <rPh sb="0" eb="3">
      <t>ダイヒョウシャ</t>
    </rPh>
    <phoneticPr fontId="7"/>
  </si>
  <si>
    <t>社員番号</t>
    <rPh sb="0" eb="2">
      <t>シャイン</t>
    </rPh>
    <rPh sb="2" eb="4">
      <t>バンゴウ</t>
    </rPh>
    <phoneticPr fontId="7"/>
  </si>
  <si>
    <t>氏名</t>
    <rPh sb="0" eb="2">
      <t>シメイ</t>
    </rPh>
    <phoneticPr fontId="7"/>
  </si>
  <si>
    <t>横野 浩之</t>
    <rPh sb="0" eb="5">
      <t>ヨコノ</t>
    </rPh>
    <phoneticPr fontId="7"/>
  </si>
  <si>
    <t>⓪支給単位グループ人数</t>
    <rPh sb="1" eb="3">
      <t>シキュウ</t>
    </rPh>
    <rPh sb="3" eb="5">
      <t>タンイ</t>
    </rPh>
    <rPh sb="9" eb="11">
      <t>ニンズウ</t>
    </rPh>
    <phoneticPr fontId="7"/>
  </si>
  <si>
    <t>人</t>
    <rPh sb="0" eb="1">
      <t>ニン</t>
    </rPh>
    <phoneticPr fontId="7"/>
  </si>
  <si>
    <t>①1人当り補助残高(使用前)</t>
    <phoneticPr fontId="7"/>
  </si>
  <si>
    <t>円</t>
    <rPh sb="0" eb="1">
      <t>エン</t>
    </rPh>
    <phoneticPr fontId="7"/>
  </si>
  <si>
    <t>領収書</t>
    <rPh sb="0" eb="3">
      <t>リョウシュウショ</t>
    </rPh>
    <phoneticPr fontId="7"/>
  </si>
  <si>
    <t>No</t>
    <phoneticPr fontId="7"/>
  </si>
  <si>
    <t>開催日</t>
    <rPh sb="0" eb="3">
      <t>カイサイビ</t>
    </rPh>
    <phoneticPr fontId="7"/>
  </si>
  <si>
    <t>開催（購入）場所</t>
    <phoneticPr fontId="7"/>
  </si>
  <si>
    <t>ｲﾝﾎﾞｲｽ</t>
    <phoneticPr fontId="7"/>
  </si>
  <si>
    <t>宛名</t>
    <rPh sb="0" eb="2">
      <t>アテナ</t>
    </rPh>
    <phoneticPr fontId="7"/>
  </si>
  <si>
    <t>宛名（その他の場合は手入力）</t>
    <rPh sb="0" eb="2">
      <t>アテナ</t>
    </rPh>
    <rPh sb="5" eb="6">
      <t>タ</t>
    </rPh>
    <rPh sb="7" eb="9">
      <t>バアイ</t>
    </rPh>
    <rPh sb="10" eb="13">
      <t>テニュウリョク</t>
    </rPh>
    <phoneticPr fontId="7"/>
  </si>
  <si>
    <t>但書き</t>
    <rPh sb="0" eb="2">
      <t>タダシガキ</t>
    </rPh>
    <phoneticPr fontId="7"/>
  </si>
  <si>
    <t>金額</t>
    <rPh sb="0" eb="2">
      <t>キンガク</t>
    </rPh>
    <phoneticPr fontId="7"/>
  </si>
  <si>
    <t>（C)9行目迄入力確認後押下</t>
    <phoneticPr fontId="7"/>
  </si>
  <si>
    <t>入力件数</t>
    <rPh sb="0" eb="2">
      <t>ニュウリョク</t>
    </rPh>
    <rPh sb="2" eb="4">
      <t>ケンスウ</t>
    </rPh>
    <phoneticPr fontId="7"/>
  </si>
  <si>
    <t>枚</t>
    <rPh sb="0" eb="1">
      <t>マイ</t>
    </rPh>
    <phoneticPr fontId="7"/>
  </si>
  <si>
    <t>領収書枚数</t>
    <rPh sb="0" eb="3">
      <t>リョウシュウショ</t>
    </rPh>
    <rPh sb="3" eb="5">
      <t>マイスウ</t>
    </rPh>
    <phoneticPr fontId="7"/>
  </si>
  <si>
    <t>②領収書総計</t>
    <rPh sb="1" eb="4">
      <t>リョウシュウショ</t>
    </rPh>
    <rPh sb="4" eb="6">
      <t>ソウケイ</t>
    </rPh>
    <phoneticPr fontId="7"/>
  </si>
  <si>
    <t>参加者内訳記入欄</t>
    <rPh sb="0" eb="3">
      <t>サンカシャ</t>
    </rPh>
    <rPh sb="3" eb="5">
      <t>ウチワケ</t>
    </rPh>
    <rPh sb="5" eb="7">
      <t>キニュウ</t>
    </rPh>
    <rPh sb="7" eb="8">
      <t>ラン</t>
    </rPh>
    <phoneticPr fontId="7"/>
  </si>
  <si>
    <t>Ⅰa．自グループ（補助金支給単位）の互助会会員　　　　　　</t>
    <rPh sb="3" eb="4">
      <t>ジ</t>
    </rPh>
    <rPh sb="9" eb="12">
      <t>ホジョキン</t>
    </rPh>
    <rPh sb="12" eb="14">
      <t>シキュウ</t>
    </rPh>
    <rPh sb="14" eb="16">
      <t>タンイ</t>
    </rPh>
    <rPh sb="18" eb="21">
      <t>ゴジョカイ</t>
    </rPh>
    <rPh sb="21" eb="23">
      <t>カイイン</t>
    </rPh>
    <phoneticPr fontId="7"/>
  </si>
  <si>
    <r>
      <t xml:space="preserve"> Ⅱ．外部受入社員
（派遣・出向受入※）
</t>
    </r>
    <r>
      <rPr>
        <b/>
        <sz val="11"/>
        <color rgb="FFFF0000"/>
        <rFont val="ＭＳ ゴシック"/>
        <family val="3"/>
        <charset val="128"/>
      </rPr>
      <t>※MFからの出向者を除く</t>
    </r>
    <r>
      <rPr>
        <b/>
        <sz val="11"/>
        <rFont val="ＭＳ ゴシック"/>
        <family val="3"/>
        <charset val="128"/>
      </rPr>
      <t>　</t>
    </r>
    <rPh sb="3" eb="5">
      <t>ガイブ</t>
    </rPh>
    <rPh sb="5" eb="7">
      <t>ウケイレ</t>
    </rPh>
    <rPh sb="7" eb="9">
      <t>シャイン</t>
    </rPh>
    <rPh sb="14" eb="16">
      <t>シュッコウ</t>
    </rPh>
    <rPh sb="16" eb="18">
      <t>ウケイレ</t>
    </rPh>
    <phoneticPr fontId="7"/>
  </si>
  <si>
    <t>不参加者含む互助会会員全員</t>
    <rPh sb="0" eb="3">
      <t>フサンカ</t>
    </rPh>
    <rPh sb="3" eb="4">
      <t>シャ</t>
    </rPh>
    <rPh sb="4" eb="5">
      <t>フク</t>
    </rPh>
    <rPh sb="6" eb="9">
      <t>ゴジョカイ</t>
    </rPh>
    <rPh sb="9" eb="11">
      <t>カイイン</t>
    </rPh>
    <rPh sb="11" eb="13">
      <t>ゼンイン</t>
    </rPh>
    <phoneticPr fontId="7"/>
  </si>
  <si>
    <t>参加</t>
    <rPh sb="0" eb="2">
      <t>サンカ</t>
    </rPh>
    <phoneticPr fontId="7"/>
  </si>
  <si>
    <t>参加者のみ</t>
    <rPh sb="0" eb="2">
      <t>サンカ</t>
    </rPh>
    <rPh sb="2" eb="3">
      <t>シャ</t>
    </rPh>
    <phoneticPr fontId="7"/>
  </si>
  <si>
    <t>Ⅰ．入力確認</t>
    <rPh sb="2" eb="4">
      <t>ニュウリョク</t>
    </rPh>
    <rPh sb="4" eb="6">
      <t>カクニン</t>
    </rPh>
    <phoneticPr fontId="7"/>
  </si>
  <si>
    <t>Ⅱ参加人数</t>
    <rPh sb="1" eb="3">
      <t>サンカ</t>
    </rPh>
    <rPh sb="3" eb="5">
      <t>ニンズウ</t>
    </rPh>
    <phoneticPr fontId="7"/>
  </si>
  <si>
    <t>名</t>
    <rPh sb="0" eb="1">
      <t>メイ</t>
    </rPh>
    <phoneticPr fontId="7"/>
  </si>
  <si>
    <t>Ⅰb．自グループの長欠･休職･育産休･介護休中の互助会会員</t>
    <rPh sb="3" eb="4">
      <t>ジ</t>
    </rPh>
    <rPh sb="9" eb="11">
      <t>チョウケツ</t>
    </rPh>
    <rPh sb="12" eb="14">
      <t>キュウショク</t>
    </rPh>
    <rPh sb="15" eb="16">
      <t>イク</t>
    </rPh>
    <rPh sb="16" eb="18">
      <t>サンキュウ</t>
    </rPh>
    <rPh sb="19" eb="21">
      <t>カイゴ</t>
    </rPh>
    <rPh sb="21" eb="22">
      <t>ヤス</t>
    </rPh>
    <rPh sb="22" eb="23">
      <t>チュウ</t>
    </rPh>
    <rPh sb="24" eb="27">
      <t>ゴジョカイ</t>
    </rPh>
    <rPh sb="27" eb="29">
      <t>カイイン</t>
    </rPh>
    <phoneticPr fontId="7"/>
  </si>
  <si>
    <t xml:space="preserve"> Ⅲ．上記以外（MT他グループ/MF/客先との合同開催の場合）</t>
    <rPh sb="3" eb="5">
      <t>ジョウキ</t>
    </rPh>
    <rPh sb="5" eb="7">
      <t>イガイ</t>
    </rPh>
    <rPh sb="23" eb="25">
      <t>ゴウドウ</t>
    </rPh>
    <rPh sb="25" eb="27">
      <t>カイサイ</t>
    </rPh>
    <rPh sb="28" eb="30">
      <t>バアイ</t>
    </rPh>
    <phoneticPr fontId="7"/>
  </si>
  <si>
    <t>会社</t>
    <rPh sb="0" eb="2">
      <t>カイシャ</t>
    </rPh>
    <phoneticPr fontId="7"/>
  </si>
  <si>
    <t>参加グループ名</t>
    <rPh sb="0" eb="2">
      <t>サンカ</t>
    </rPh>
    <rPh sb="6" eb="7">
      <t>メイ</t>
    </rPh>
    <phoneticPr fontId="7"/>
  </si>
  <si>
    <t>人数</t>
    <rPh sb="0" eb="2">
      <t>ニンズウ</t>
    </rPh>
    <phoneticPr fontId="7"/>
  </si>
  <si>
    <t>〇</t>
  </si>
  <si>
    <t>Ⅰ互助会会員数(Ⅰa+Ⅰb)</t>
    <rPh sb="1" eb="4">
      <t>ゴジョカイ</t>
    </rPh>
    <rPh sb="4" eb="6">
      <t>カイイン</t>
    </rPh>
    <rPh sb="6" eb="7">
      <t>スウ</t>
    </rPh>
    <phoneticPr fontId="7"/>
  </si>
  <si>
    <t>⓪支給単位グループ人数と</t>
    <phoneticPr fontId="7"/>
  </si>
  <si>
    <t>Ⅲ参加人数</t>
    <rPh sb="1" eb="3">
      <t>サンカ</t>
    </rPh>
    <rPh sb="3" eb="5">
      <t>ニンズウ</t>
    </rPh>
    <phoneticPr fontId="7"/>
  </si>
  <si>
    <t>Ⅰ参加人数(Ⅰa+Ⅰbの内、参加)</t>
    <rPh sb="1" eb="3">
      <t>サンカ</t>
    </rPh>
    <rPh sb="3" eb="5">
      <t>ニンズウ</t>
    </rPh>
    <rPh sb="12" eb="13">
      <t>ウチ</t>
    </rPh>
    <rPh sb="14" eb="16">
      <t>サンカ</t>
    </rPh>
    <phoneticPr fontId="7"/>
  </si>
  <si>
    <t>③Ⅰ参加率</t>
    <phoneticPr fontId="7"/>
  </si>
  <si>
    <t xml:space="preserve"> ④総参加人数（Ⅰ+Ⅱ+Ⅲ）</t>
    <rPh sb="2" eb="3">
      <t>ソウ</t>
    </rPh>
    <rPh sb="3" eb="5">
      <t>サンカ</t>
    </rPh>
    <rPh sb="5" eb="7">
      <t>ニンズウ</t>
    </rPh>
    <phoneticPr fontId="7"/>
  </si>
  <si>
    <t>チェックリスト</t>
    <phoneticPr fontId="7"/>
  </si>
  <si>
    <t>項目</t>
    <rPh sb="0" eb="2">
      <t>コウモク</t>
    </rPh>
    <phoneticPr fontId="7"/>
  </si>
  <si>
    <t>会員</t>
    <rPh sb="0" eb="2">
      <t>カイイン</t>
    </rPh>
    <phoneticPr fontId="7"/>
  </si>
  <si>
    <t>拠点</t>
    <rPh sb="0" eb="2">
      <t>キョテン</t>
    </rPh>
    <phoneticPr fontId="7"/>
  </si>
  <si>
    <t>内容</t>
    <rPh sb="0" eb="2">
      <t>ナイヨウ</t>
    </rPh>
    <phoneticPr fontId="7"/>
  </si>
  <si>
    <t>支給要件</t>
    <rPh sb="0" eb="4">
      <t>シキュウヨウケン</t>
    </rPh>
    <phoneticPr fontId="7"/>
  </si>
  <si>
    <t>支給要件を満たしていますか？（エンジニアポータルの互助会サイトを確認の事）</t>
    <rPh sb="0" eb="4">
      <t>シキュウヨウケン</t>
    </rPh>
    <rPh sb="5" eb="6">
      <t>ミ</t>
    </rPh>
    <rPh sb="25" eb="28">
      <t>ゴジョカイ</t>
    </rPh>
    <rPh sb="32" eb="34">
      <t>カクニン</t>
    </rPh>
    <rPh sb="35" eb="36">
      <t>コト</t>
    </rPh>
    <phoneticPr fontId="7"/>
  </si>
  <si>
    <t>精算すべき領収書の内容を、漏れなく間違いなく記載していますか？</t>
    <rPh sb="0" eb="2">
      <t>セイサン</t>
    </rPh>
    <rPh sb="5" eb="8">
      <t>リョウシュウショ</t>
    </rPh>
    <rPh sb="9" eb="11">
      <t>ナイヨウ</t>
    </rPh>
    <rPh sb="13" eb="14">
      <t>モ</t>
    </rPh>
    <rPh sb="17" eb="19">
      <t>マチガ</t>
    </rPh>
    <rPh sb="22" eb="24">
      <t>キサイ</t>
    </rPh>
    <phoneticPr fontId="7"/>
  </si>
  <si>
    <t>領収書発行元がインボイス発行事業者かどうか確認しましたか？（該当なら登録事業者番号記載必須）</t>
    <rPh sb="0" eb="3">
      <t>リョウシュウショ</t>
    </rPh>
    <rPh sb="3" eb="5">
      <t>ハッコウ</t>
    </rPh>
    <rPh sb="5" eb="6">
      <t>モト</t>
    </rPh>
    <rPh sb="12" eb="17">
      <t>ハッコウジギョウシャ</t>
    </rPh>
    <rPh sb="30" eb="32">
      <t>ガイトウ</t>
    </rPh>
    <rPh sb="34" eb="36">
      <t>トウロク</t>
    </rPh>
    <rPh sb="36" eb="39">
      <t>ジギョウシャ</t>
    </rPh>
    <rPh sb="39" eb="41">
      <t>バンゴウ</t>
    </rPh>
    <rPh sb="41" eb="43">
      <t>キサイ</t>
    </rPh>
    <rPh sb="43" eb="45">
      <t>ヒッス</t>
    </rPh>
    <phoneticPr fontId="7"/>
  </si>
  <si>
    <t>参加者Ⅰ</t>
    <rPh sb="0" eb="3">
      <t>サンカシャ</t>
    </rPh>
    <phoneticPr fontId="7"/>
  </si>
  <si>
    <t>自グループの互助会員全員を記載していますか？(×他グループ、×外部受入社員）</t>
    <rPh sb="0" eb="1">
      <t>ジ</t>
    </rPh>
    <rPh sb="6" eb="9">
      <t>ゴジョカイ</t>
    </rPh>
    <rPh sb="9" eb="10">
      <t>イン</t>
    </rPh>
    <rPh sb="10" eb="12">
      <t>ゼンイン</t>
    </rPh>
    <rPh sb="13" eb="15">
      <t>キサイ</t>
    </rPh>
    <rPh sb="24" eb="25">
      <t>タ</t>
    </rPh>
    <rPh sb="31" eb="37">
      <t>ガイブウケイレシャイン</t>
    </rPh>
    <phoneticPr fontId="7"/>
  </si>
  <si>
    <t>参加者Ⅱ</t>
    <rPh sb="0" eb="3">
      <t>サンカシャ</t>
    </rPh>
    <phoneticPr fontId="7"/>
  </si>
  <si>
    <t>自グループの参加した外部受入社員を記載していますか？（×不参加者、×他グループ、×互助会会員、×MF）</t>
    <rPh sb="0" eb="1">
      <t>ジ</t>
    </rPh>
    <rPh sb="6" eb="8">
      <t>サンカ</t>
    </rPh>
    <rPh sb="10" eb="14">
      <t>ガイブウケイレ</t>
    </rPh>
    <rPh sb="14" eb="16">
      <t>シャイン</t>
    </rPh>
    <rPh sb="17" eb="19">
      <t>キサイ</t>
    </rPh>
    <rPh sb="28" eb="31">
      <t>フサンカ</t>
    </rPh>
    <rPh sb="31" eb="32">
      <t>シャ</t>
    </rPh>
    <rPh sb="34" eb="35">
      <t>タ</t>
    </rPh>
    <rPh sb="41" eb="44">
      <t>ゴジョカイ</t>
    </rPh>
    <rPh sb="44" eb="46">
      <t>カイイン</t>
    </rPh>
    <phoneticPr fontId="7"/>
  </si>
  <si>
    <t>参加者Ⅲ</t>
    <rPh sb="0" eb="3">
      <t>サンカシャ</t>
    </rPh>
    <phoneticPr fontId="7"/>
  </si>
  <si>
    <t>合同開催の場合、参加グループ名をすべて記入し、参加人数を記入していますか？</t>
    <rPh sb="0" eb="2">
      <t>ゴウドウ</t>
    </rPh>
    <rPh sb="2" eb="4">
      <t>カイサイ</t>
    </rPh>
    <rPh sb="5" eb="7">
      <t>バアイ</t>
    </rPh>
    <rPh sb="8" eb="10">
      <t>サンカ</t>
    </rPh>
    <rPh sb="14" eb="15">
      <t>メイ</t>
    </rPh>
    <rPh sb="19" eb="21">
      <t>キニュウ</t>
    </rPh>
    <rPh sb="23" eb="25">
      <t>サンカ</t>
    </rPh>
    <rPh sb="25" eb="27">
      <t>ニンズウ</t>
    </rPh>
    <rPh sb="28" eb="30">
      <t>キニュウ</t>
    </rPh>
    <phoneticPr fontId="7"/>
  </si>
  <si>
    <t>補助額</t>
    <rPh sb="0" eb="2">
      <t>ホジョ</t>
    </rPh>
    <rPh sb="2" eb="3">
      <t>ガク</t>
    </rPh>
    <phoneticPr fontId="7"/>
  </si>
  <si>
    <t>⑤1人当り支払額(②÷④)</t>
    <phoneticPr fontId="7"/>
  </si>
  <si>
    <t>⑥1人当り補助額(⑤×0.8)</t>
    <phoneticPr fontId="7"/>
  </si>
  <si>
    <t>⑦1人当り補助上限額（①or⑥）</t>
    <phoneticPr fontId="7"/>
  </si>
  <si>
    <t>⑧1人当り決裁希望額(⑦以下・500円未満切捨）</t>
    <rPh sb="12" eb="14">
      <t>イカ</t>
    </rPh>
    <phoneticPr fontId="7"/>
  </si>
  <si>
    <t>②領収書</t>
    <rPh sb="1" eb="4">
      <t>リョウシュウショ</t>
    </rPh>
    <phoneticPr fontId="7"/>
  </si>
  <si>
    <t>③参加率</t>
    <rPh sb="1" eb="4">
      <t>サンカリツ</t>
    </rPh>
    <phoneticPr fontId="7"/>
  </si>
  <si>
    <t>⑧決裁額</t>
    <rPh sb="1" eb="3">
      <t>ケッサイ</t>
    </rPh>
    <rPh sb="3" eb="4">
      <t>ガク</t>
    </rPh>
    <phoneticPr fontId="7"/>
  </si>
  <si>
    <t>ﾁｪｯｸﾘｽﾄ</t>
    <phoneticPr fontId="7"/>
  </si>
  <si>
    <t>⇒</t>
    <phoneticPr fontId="7"/>
  </si>
  <si>
    <t>補助金受取方法</t>
    <phoneticPr fontId="7"/>
  </si>
  <si>
    <t>【原則】申請者の口座へ振込</t>
    <rPh sb="1" eb="3">
      <t>ゲンソク</t>
    </rPh>
    <rPh sb="4" eb="7">
      <t>シンセイシャ</t>
    </rPh>
    <rPh sb="8" eb="10">
      <t>コウザ</t>
    </rPh>
    <rPh sb="11" eb="13">
      <t>フリコミ</t>
    </rPh>
    <phoneticPr fontId="7"/>
  </si>
  <si>
    <t>各個人口座へ振込</t>
    <rPh sb="0" eb="1">
      <t>カク</t>
    </rPh>
    <rPh sb="1" eb="3">
      <t>コジン</t>
    </rPh>
    <rPh sb="3" eb="5">
      <t>コウザ</t>
    </rPh>
    <rPh sb="6" eb="8">
      <t>フリコミ</t>
    </rPh>
    <phoneticPr fontId="7"/>
  </si>
  <si>
    <t>申請者（振込先）会員名</t>
    <rPh sb="0" eb="3">
      <t>シンセイシャ</t>
    </rPh>
    <rPh sb="4" eb="6">
      <t>フリコミ</t>
    </rPh>
    <rPh sb="6" eb="7">
      <t>サキ</t>
    </rPh>
    <rPh sb="8" eb="10">
      <t>カイイン</t>
    </rPh>
    <rPh sb="10" eb="11">
      <t>メイ</t>
    </rPh>
    <phoneticPr fontId="7"/>
  </si>
  <si>
    <t>社員番号</t>
    <rPh sb="0" eb="4">
      <t>シャインバンゴウ</t>
    </rPh>
    <phoneticPr fontId="7"/>
  </si>
  <si>
    <t>　</t>
    <phoneticPr fontId="7"/>
  </si>
  <si>
    <t>参加者</t>
    <rPh sb="0" eb="3">
      <t>サンカシャ</t>
    </rPh>
    <phoneticPr fontId="7"/>
  </si>
  <si>
    <t>決裁額/人</t>
    <rPh sb="0" eb="3">
      <t>ケッサイガク</t>
    </rPh>
    <rPh sb="4" eb="5">
      <t>ヒト</t>
    </rPh>
    <phoneticPr fontId="7"/>
  </si>
  <si>
    <t>決裁額/総額</t>
    <rPh sb="0" eb="3">
      <t>ケッサイガク</t>
    </rPh>
    <rPh sb="4" eb="6">
      <t>ソウガク</t>
    </rPh>
    <phoneticPr fontId="7"/>
  </si>
  <si>
    <t>残高</t>
    <rPh sb="0" eb="2">
      <t>ザンダカ</t>
    </rPh>
    <phoneticPr fontId="7"/>
  </si>
  <si>
    <t>チェックリスト（拠点向け）</t>
    <rPh sb="8" eb="10">
      <t>キョテン</t>
    </rPh>
    <rPh sb="10" eb="11">
      <t>ム</t>
    </rPh>
    <phoneticPr fontId="7"/>
  </si>
  <si>
    <t>互助会会員</t>
    <rPh sb="0" eb="5">
      <t>ゴジョカイカイイン</t>
    </rPh>
    <phoneticPr fontId="7"/>
  </si>
  <si>
    <t>外部受入社員</t>
    <rPh sb="0" eb="6">
      <t>ガイブウケイレシャイン</t>
    </rPh>
    <phoneticPr fontId="7"/>
  </si>
  <si>
    <t>－</t>
    <phoneticPr fontId="7"/>
  </si>
  <si>
    <t>チェックリストの拠点入力欄を記載しましたか？</t>
    <rPh sb="8" eb="10">
      <t>キョテン</t>
    </rPh>
    <rPh sb="10" eb="13">
      <t>ニュウリョクラン</t>
    </rPh>
    <rPh sb="14" eb="16">
      <t>キサイ</t>
    </rPh>
    <phoneticPr fontId="7"/>
  </si>
  <si>
    <t>合計</t>
    <rPh sb="0" eb="2">
      <t>ゴウケイ</t>
    </rPh>
    <phoneticPr fontId="7"/>
  </si>
  <si>
    <t>適否判定欄が「●支給可」になっていますか？</t>
    <rPh sb="0" eb="4">
      <t>テキヒハンテイ</t>
    </rPh>
    <rPh sb="4" eb="5">
      <t>ラン</t>
    </rPh>
    <rPh sb="8" eb="11">
      <t>シキュウカ</t>
    </rPh>
    <phoneticPr fontId="7"/>
  </si>
  <si>
    <t>MyOffice伝票№</t>
    <rPh sb="8" eb="10">
      <t>デンピョウ</t>
    </rPh>
    <phoneticPr fontId="7"/>
  </si>
  <si>
    <t>MyO使用内容欄にインボイス有無を記載しましたか？</t>
    <rPh sb="3" eb="7">
      <t>シヨウナイヨウ</t>
    </rPh>
    <rPh sb="7" eb="8">
      <t>ラン</t>
    </rPh>
    <rPh sb="14" eb="16">
      <t>ウム</t>
    </rPh>
    <rPh sb="17" eb="19">
      <t>キサイ</t>
    </rPh>
    <phoneticPr fontId="7"/>
  </si>
  <si>
    <t>振込日</t>
  </si>
  <si>
    <t>残高管理表に確定した支給内容を転記しましたか？</t>
    <rPh sb="0" eb="2">
      <t>ザンダカ</t>
    </rPh>
    <rPh sb="2" eb="5">
      <t>カンリヒョウ</t>
    </rPh>
    <rPh sb="6" eb="8">
      <t>カクテイ</t>
    </rPh>
    <rPh sb="10" eb="12">
      <t>シキュウ</t>
    </rPh>
    <rPh sb="12" eb="14">
      <t>ナイヨウ</t>
    </rPh>
    <rPh sb="15" eb="17">
      <t>テンキ</t>
    </rPh>
    <phoneticPr fontId="7"/>
  </si>
  <si>
    <t>A.申請者→所属部署</t>
    <rPh sb="2" eb="5">
      <t>シンセイシャ</t>
    </rPh>
    <rPh sb="6" eb="8">
      <t>ショゾク</t>
    </rPh>
    <rPh sb="8" eb="10">
      <t>ブショ</t>
    </rPh>
    <phoneticPr fontId="7"/>
  </si>
  <si>
    <t>人事部</t>
    <rPh sb="0" eb="3">
      <t>ジンジブ</t>
    </rPh>
    <phoneticPr fontId="1"/>
  </si>
  <si>
    <t>所属拠点/部署</t>
    <rPh sb="0" eb="2">
      <t>ショゾク</t>
    </rPh>
    <rPh sb="2" eb="4">
      <t>キョテン</t>
    </rPh>
    <rPh sb="5" eb="7">
      <t>ブショ</t>
    </rPh>
    <phoneticPr fontId="1"/>
  </si>
  <si>
    <t>　開催後速やかに本精算書(EXCEL)、領収書(原本or電子ﾃﾞｰﾀ）を</t>
    <rPh sb="1" eb="4">
      <t>カイサイゴ</t>
    </rPh>
    <rPh sb="4" eb="5">
      <t>スミ</t>
    </rPh>
    <rPh sb="8" eb="9">
      <t>ホン</t>
    </rPh>
    <rPh sb="9" eb="12">
      <t>セイサンショ</t>
    </rPh>
    <rPh sb="20" eb="23">
      <t>リョウシュウショ</t>
    </rPh>
    <rPh sb="24" eb="26">
      <t>ゲンポン</t>
    </rPh>
    <rPh sb="28" eb="30">
      <t>デンシ</t>
    </rPh>
    <phoneticPr fontId="7"/>
  </si>
  <si>
    <t>立替額集計</t>
    <rPh sb="0" eb="2">
      <t>タテカエ</t>
    </rPh>
    <rPh sb="2" eb="3">
      <t>ガク</t>
    </rPh>
    <rPh sb="3" eb="5">
      <t>シュウケイ</t>
    </rPh>
    <phoneticPr fontId="1"/>
  </si>
  <si>
    <t>部長</t>
    <rPh sb="0" eb="2">
      <t>ブチョウ</t>
    </rPh>
    <phoneticPr fontId="1"/>
  </si>
  <si>
    <t>MYO精算</t>
    <rPh sb="3" eb="5">
      <t>セイサン</t>
    </rPh>
    <phoneticPr fontId="1"/>
  </si>
  <si>
    <t>拠点長/部署長</t>
    <rPh sb="0" eb="2">
      <t>キョテン</t>
    </rPh>
    <rPh sb="2" eb="3">
      <t>チョウ</t>
    </rPh>
    <rPh sb="4" eb="6">
      <t>ブショ</t>
    </rPh>
    <rPh sb="6" eb="7">
      <t>チョウ</t>
    </rPh>
    <phoneticPr fontId="1"/>
  </si>
  <si>
    <t>所属先担当</t>
    <rPh sb="0" eb="3">
      <t>ショゾクサキ</t>
    </rPh>
    <rPh sb="3" eb="5">
      <t>タントウ</t>
    </rPh>
    <phoneticPr fontId="1"/>
  </si>
  <si>
    <t>　メール提出。領収書原本は郵送。</t>
    <rPh sb="7" eb="10">
      <t>リョウシュウショ</t>
    </rPh>
    <rPh sb="10" eb="12">
      <t>ゲンポン</t>
    </rPh>
    <rPh sb="13" eb="15">
      <t>ユウソウ</t>
    </rPh>
    <phoneticPr fontId="7"/>
  </si>
  <si>
    <t>（本社部門のみ）</t>
    <rPh sb="1" eb="5">
      <t>ホンシャブモン</t>
    </rPh>
    <phoneticPr fontId="7"/>
  </si>
  <si>
    <t>B.所属部署→互助会事務局</t>
    <rPh sb="2" eb="6">
      <t>ショゾクブショ</t>
    </rPh>
    <rPh sb="7" eb="10">
      <t>ゴジョカイ</t>
    </rPh>
    <rPh sb="10" eb="13">
      <t>ジムキョク</t>
    </rPh>
    <phoneticPr fontId="7"/>
  </si>
  <si>
    <t>　開催月翌月10営までに、下記ファイルをMサーバへ格納。</t>
    <rPh sb="1" eb="4">
      <t>カイサイツキ</t>
    </rPh>
    <rPh sb="4" eb="6">
      <t>ヨクゲツ</t>
    </rPh>
    <rPh sb="8" eb="9">
      <t>エイ</t>
    </rPh>
    <rPh sb="13" eb="15">
      <t>カキ</t>
    </rPh>
    <rPh sb="25" eb="27">
      <t>カクノウ</t>
    </rPh>
    <phoneticPr fontId="7"/>
  </si>
  <si>
    <t>【1ｸﾞﾙｰﾌﾟ1ﾌｧｲﾙ】精算書(EXCEL）</t>
    <phoneticPr fontId="7"/>
  </si>
  <si>
    <t>【複数ｸﾞﾙｰﾌﾟ1ﾌｧｲﾙ】ｸﾞﾙｰﾌﾟ毎に精算書+付随する証憑書類</t>
    <rPh sb="1" eb="3">
      <t>フクスウ</t>
    </rPh>
    <rPh sb="21" eb="22">
      <t>ゴト</t>
    </rPh>
    <rPh sb="23" eb="26">
      <t>セイサンショ</t>
    </rPh>
    <rPh sb="27" eb="29">
      <t>フズイ</t>
    </rPh>
    <rPh sb="31" eb="35">
      <t>ショウヒョウショルイ</t>
    </rPh>
    <phoneticPr fontId="7"/>
  </si>
  <si>
    <t>　(PDF)が1ｾｯﾄとなる順序　※詳細はﾏﾆｭｱﾙ参照</t>
    <rPh sb="18" eb="20">
      <t>ショウサイ</t>
    </rPh>
    <rPh sb="26" eb="28">
      <t>サンショウ</t>
    </rPh>
    <phoneticPr fontId="7"/>
  </si>
  <si>
    <t>2023/10改定</t>
    <phoneticPr fontId="7"/>
  </si>
  <si>
    <t>開催（購入）場所</t>
    <rPh sb="0" eb="2">
      <t>カイサイ</t>
    </rPh>
    <rPh sb="3" eb="5">
      <t>コウニュウ</t>
    </rPh>
    <rPh sb="6" eb="8">
      <t>バショ</t>
    </rPh>
    <phoneticPr fontId="7"/>
  </si>
  <si>
    <t>居酒屋カクヤス</t>
    <rPh sb="0" eb="3">
      <t>イザカヤ</t>
    </rPh>
    <phoneticPr fontId="7"/>
  </si>
  <si>
    <t>○</t>
  </si>
  <si>
    <t>MT</t>
  </si>
  <si>
    <t>飲食代、テイクアウト代</t>
    <rPh sb="0" eb="3">
      <t>インショクダイ</t>
    </rPh>
    <rPh sb="10" eb="11">
      <t>ダイ</t>
    </rPh>
    <phoneticPr fontId="7"/>
  </si>
  <si>
    <t>山田　太郎</t>
    <rPh sb="0" eb="2">
      <t>ヤマダ</t>
    </rPh>
    <rPh sb="3" eb="5">
      <t>タロウ</t>
    </rPh>
    <phoneticPr fontId="7"/>
  </si>
  <si>
    <t>森本　五郎</t>
    <rPh sb="0" eb="2">
      <t>モリモト</t>
    </rPh>
    <phoneticPr fontId="7"/>
  </si>
  <si>
    <t>鈴木　二郎</t>
    <rPh sb="0" eb="2">
      <t>スズキ</t>
    </rPh>
    <rPh sb="3" eb="5">
      <t>ジロウ</t>
    </rPh>
    <phoneticPr fontId="7"/>
  </si>
  <si>
    <t>島田　三郎</t>
    <rPh sb="0" eb="2">
      <t>シマダ</t>
    </rPh>
    <rPh sb="3" eb="5">
      <t>サブロウ</t>
    </rPh>
    <phoneticPr fontId="7"/>
  </si>
  <si>
    <t>×</t>
  </si>
  <si>
    <t>吉田　四郎</t>
    <rPh sb="0" eb="2">
      <t>ヨシダ</t>
    </rPh>
    <rPh sb="3" eb="5">
      <t>シロウ</t>
    </rPh>
    <phoneticPr fontId="7"/>
  </si>
  <si>
    <t>五郎</t>
    <rPh sb="0" eb="2">
      <t>ゴロウ</t>
    </rPh>
    <phoneticPr fontId="7"/>
  </si>
  <si>
    <t>△△製作所</t>
    <rPh sb="2" eb="5">
      <t>セイサクショ</t>
    </rPh>
    <phoneticPr fontId="7"/>
  </si>
  <si>
    <t>山田　太郎</t>
  </si>
  <si>
    <t>KN01-00000000</t>
    <phoneticPr fontId="7"/>
  </si>
  <si>
    <t>　開催月翌月10営までに、精算書(EXCEL）、</t>
    <rPh sb="1" eb="4">
      <t>カイサイツキ</t>
    </rPh>
    <rPh sb="4" eb="6">
      <t>ヨクゲツ</t>
    </rPh>
    <rPh sb="8" eb="9">
      <t>エイ</t>
    </rPh>
    <rPh sb="13" eb="15">
      <t>セイサン</t>
    </rPh>
    <phoneticPr fontId="7"/>
  </si>
  <si>
    <t>　承認済精算書＋領収書・他証憑貼付済のMYO請求支払写し</t>
    <rPh sb="1" eb="4">
      <t>ショウニンス</t>
    </rPh>
    <rPh sb="4" eb="7">
      <t>セイサンショ</t>
    </rPh>
    <rPh sb="8" eb="11">
      <t>リョウシュウショ</t>
    </rPh>
    <rPh sb="15" eb="16">
      <t>ハ</t>
    </rPh>
    <rPh sb="16" eb="17">
      <t>フ</t>
    </rPh>
    <rPh sb="17" eb="18">
      <t>スミ</t>
    </rPh>
    <rPh sb="26" eb="27">
      <t>ウツ</t>
    </rPh>
    <phoneticPr fontId="7"/>
  </si>
  <si>
    <t>　(PDF)をMサーバへ格納。</t>
    <rPh sb="12" eb="14">
      <t>カクノウ</t>
    </rPh>
    <phoneticPr fontId="7"/>
  </si>
  <si>
    <t>開催場所</t>
    <rPh sb="0" eb="2">
      <t>カイサイ</t>
    </rPh>
    <rPh sb="2" eb="4">
      <t>バショ</t>
    </rPh>
    <phoneticPr fontId="7"/>
  </si>
  <si>
    <t>宛名（その他の場合）</t>
    <rPh sb="0" eb="2">
      <t>アテナ</t>
    </rPh>
    <rPh sb="5" eb="6">
      <t>タ</t>
    </rPh>
    <rPh sb="7" eb="9">
      <t>バアイ</t>
    </rPh>
    <phoneticPr fontId="7"/>
  </si>
  <si>
    <t>別紙_領収書総計</t>
    <rPh sb="0" eb="2">
      <t>ベッシ</t>
    </rPh>
    <rPh sb="3" eb="6">
      <t>リョウシュウショ</t>
    </rPh>
    <rPh sb="6" eb="8">
      <t>ソウケイ</t>
    </rPh>
    <phoneticPr fontId="7"/>
  </si>
  <si>
    <t>クボタ</t>
  </si>
  <si>
    <t>筑波EC-2023下02</t>
  </si>
  <si>
    <t>塚田農場　つくば店</t>
    <rPh sb="0" eb="4">
      <t>ツカダノウジョウ</t>
    </rPh>
    <rPh sb="8" eb="9">
      <t>テン</t>
    </rPh>
    <phoneticPr fontId="1"/>
  </si>
  <si>
    <t>飲食代</t>
    <rPh sb="0" eb="3">
      <t>インショクダイ</t>
    </rPh>
    <phoneticPr fontId="1"/>
  </si>
  <si>
    <t>横野　浩之</t>
    <rPh sb="0" eb="2">
      <t>ヨコノ</t>
    </rPh>
    <rPh sb="3" eb="5">
      <t>ヒロユキ</t>
    </rPh>
    <phoneticPr fontId="1"/>
  </si>
  <si>
    <t>小松田　義人</t>
    <rPh sb="0" eb="3">
      <t>コマツダ</t>
    </rPh>
    <rPh sb="4" eb="6">
      <t>ヨシヒト</t>
    </rPh>
    <phoneticPr fontId="1"/>
  </si>
  <si>
    <t>桑野　裕太</t>
    <rPh sb="0" eb="2">
      <t>クワノ</t>
    </rPh>
    <rPh sb="3" eb="5">
      <t>ユウタ</t>
    </rPh>
    <phoneticPr fontId="1"/>
  </si>
  <si>
    <t>三浦　恋</t>
    <rPh sb="0" eb="2">
      <t>ミウラ</t>
    </rPh>
    <rPh sb="3" eb="4">
      <t>レン</t>
    </rPh>
    <phoneticPr fontId="1"/>
  </si>
  <si>
    <t>水谷　英里</t>
    <rPh sb="0" eb="2">
      <t>ミズタニ</t>
    </rPh>
    <rPh sb="3" eb="5">
      <t>エリ</t>
    </rPh>
    <phoneticPr fontId="1"/>
  </si>
  <si>
    <t>松野　優奈</t>
    <rPh sb="0" eb="2">
      <t>マツノ</t>
    </rPh>
    <rPh sb="3" eb="5">
      <t>ユウナ</t>
    </rPh>
    <phoneticPr fontId="1"/>
  </si>
  <si>
    <t>佐久間　亮太</t>
    <rPh sb="0" eb="3">
      <t>サクマ</t>
    </rPh>
    <rPh sb="4" eb="6">
      <t>リョウタ</t>
    </rPh>
    <phoneticPr fontId="1"/>
  </si>
  <si>
    <t>笹村　健太</t>
    <rPh sb="0" eb="2">
      <t>ササムラ</t>
    </rPh>
    <rPh sb="3" eb="5">
      <t>ケンタ</t>
    </rPh>
    <phoneticPr fontId="1"/>
  </si>
  <si>
    <t>岡　悠一</t>
    <rPh sb="0" eb="1">
      <t>オカ</t>
    </rPh>
    <rPh sb="2" eb="4">
      <t>ユウイチ</t>
    </rPh>
    <phoneticPr fontId="1"/>
  </si>
  <si>
    <t>丹治　祥平</t>
    <rPh sb="0" eb="2">
      <t>タンジ</t>
    </rPh>
    <rPh sb="3" eb="5">
      <t>ショウヘイ</t>
    </rPh>
    <phoneticPr fontId="1"/>
  </si>
  <si>
    <t>川本　健斗</t>
    <rPh sb="0" eb="2">
      <t>カワモト</t>
    </rPh>
    <rPh sb="3" eb="5">
      <t>ケント</t>
    </rPh>
    <phoneticPr fontId="1"/>
  </si>
  <si>
    <t>山田　晃平</t>
    <rPh sb="0" eb="2">
      <t>ヤマダ</t>
    </rPh>
    <rPh sb="3" eb="5">
      <t>コウヘイ</t>
    </rPh>
    <phoneticPr fontId="1"/>
  </si>
  <si>
    <t>小松崎　嵩史</t>
    <rPh sb="0" eb="3">
      <t>コマツザキ</t>
    </rPh>
    <rPh sb="4" eb="6">
      <t>タカシ</t>
    </rPh>
    <phoneticPr fontId="1"/>
  </si>
  <si>
    <t>細川　美久</t>
    <rPh sb="0" eb="2">
      <t>ホソカワ</t>
    </rPh>
    <rPh sb="3" eb="4">
      <t>ビ</t>
    </rPh>
    <rPh sb="4" eb="5">
      <t>ヒサ</t>
    </rPh>
    <phoneticPr fontId="1"/>
  </si>
  <si>
    <t>池田　晴香</t>
    <rPh sb="0" eb="2">
      <t>イケダ</t>
    </rPh>
    <rPh sb="3" eb="5">
      <t>ハルカ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</si>
</sst>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[$-F800]dddd\,\ mmmm\ dd\,\ yyyy"/>
    <numFmt numFmtId="178" formatCode="0_);[Red]\(0\)"/>
  </numFmts>
  <fonts count="3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 tint="-4.9989318521683403E-2"/>
      <name val="ＭＳ Ｐゴシック"/>
      <family val="3"/>
      <charset val="128"/>
    </font>
    <font>
      <b/>
      <sz val="22"/>
      <color rgb="FFFF0000"/>
      <name val="ＭＳ Ｐゴシック"/>
      <family val="3"/>
      <charset val="128"/>
    </font>
    <font>
      <b/>
      <sz val="18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b/>
      <sz val="11"/>
      <color rgb="FF00B0F0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0" tint="-0.14999847407452621"/>
      <name val="ＭＳ Ｐゴシック"/>
      <family val="3"/>
      <charset val="128"/>
    </font>
    <font>
      <b/>
      <sz val="10"/>
      <color rgb="FF00B0F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游ゴシック"/>
      <family val="3"/>
      <charset val="128"/>
      <scheme val="minor"/>
    </font>
    <font>
      <b/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1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color indexed="1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EBFFFF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 style="mediumDashDot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3" fillId="0" borderId="0" xfId="1">
      <alignment vertical="center"/>
    </xf>
    <xf numFmtId="0" fontId="6" fillId="0" borderId="0" xfId="1" applyFont="1" applyProtection="1">
      <alignment vertical="center"/>
      <protection locked="0"/>
    </xf>
    <xf numFmtId="0" fontId="8" fillId="0" borderId="0" xfId="1" applyFont="1" applyProtection="1">
      <alignment vertical="center"/>
      <protection locked="0"/>
    </xf>
    <xf numFmtId="0" fontId="3" fillId="0" borderId="0" xfId="1" applyProtection="1">
      <alignment vertical="center"/>
      <protection locked="0"/>
    </xf>
    <xf numFmtId="0" fontId="6" fillId="0" borderId="0" xfId="1" applyFont="1">
      <alignment vertical="center"/>
    </xf>
    <xf numFmtId="14" fontId="6" fillId="0" borderId="0" xfId="1" applyNumberFormat="1" applyFont="1" applyAlignment="1">
      <alignment horizontal="centerContinuous" vertical="center"/>
    </xf>
    <xf numFmtId="0" fontId="6" fillId="0" borderId="0" xfId="1" applyFont="1" applyAlignment="1" applyProtection="1">
      <alignment horizontal="centerContinuous" vertical="center"/>
      <protection locked="0"/>
    </xf>
    <xf numFmtId="0" fontId="8" fillId="0" borderId="0" xfId="1" applyFont="1" applyAlignment="1" applyProtection="1">
      <alignment horizontal="centerContinuous" vertical="center"/>
      <protection locked="0"/>
    </xf>
    <xf numFmtId="0" fontId="5" fillId="0" borderId="0" xfId="1" applyFont="1" applyAlignment="1" applyProtection="1">
      <protection locked="0"/>
    </xf>
    <xf numFmtId="0" fontId="5" fillId="0" borderId="0" xfId="1" applyFont="1" applyProtection="1">
      <alignment vertical="center"/>
      <protection locked="0"/>
    </xf>
    <xf numFmtId="0" fontId="3" fillId="0" borderId="0" xfId="1" applyAlignment="1"/>
    <xf numFmtId="0" fontId="3" fillId="0" borderId="1" xfId="1" applyBorder="1">
      <alignment vertical="center"/>
    </xf>
    <xf numFmtId="0" fontId="3" fillId="0" borderId="1" xfId="1" applyBorder="1" applyAlignment="1">
      <alignment vertical="center" wrapText="1"/>
    </xf>
    <xf numFmtId="0" fontId="5" fillId="0" borderId="2" xfId="1" applyFont="1" applyBorder="1" applyAlignment="1" applyProtection="1">
      <protection locked="0"/>
    </xf>
    <xf numFmtId="176" fontId="3" fillId="0" borderId="0" xfId="1" applyNumberFormat="1">
      <alignment vertical="center"/>
    </xf>
    <xf numFmtId="38" fontId="3" fillId="0" borderId="0" xfId="1" applyNumberFormat="1">
      <alignment vertical="center"/>
    </xf>
    <xf numFmtId="177" fontId="3" fillId="0" borderId="0" xfId="1" applyNumberFormat="1">
      <alignment vertical="center"/>
    </xf>
    <xf numFmtId="0" fontId="10" fillId="0" borderId="0" xfId="1" applyFont="1" applyAlignment="1">
      <alignment horizontal="center" vertical="center"/>
    </xf>
    <xf numFmtId="0" fontId="11" fillId="0" borderId="0" xfId="1" applyFont="1">
      <alignment vertical="center"/>
    </xf>
    <xf numFmtId="0" fontId="11" fillId="0" borderId="8" xfId="1" applyFont="1" applyBorder="1" applyAlignment="1">
      <alignment horizontal="center" vertical="center" shrinkToFit="1"/>
    </xf>
    <xf numFmtId="0" fontId="11" fillId="0" borderId="16" xfId="1" applyFont="1" applyBorder="1" applyAlignment="1">
      <alignment horizontal="center" vertical="center"/>
    </xf>
    <xf numFmtId="0" fontId="14" fillId="0" borderId="0" xfId="1" applyFont="1">
      <alignment vertical="center"/>
    </xf>
    <xf numFmtId="0" fontId="11" fillId="0" borderId="0" xfId="1" applyFont="1" applyAlignment="1" applyProtection="1">
      <alignment horizontal="center" vertical="center"/>
      <protection locked="0"/>
    </xf>
    <xf numFmtId="0" fontId="5" fillId="3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6" fillId="0" borderId="0" xfId="1" applyFont="1">
      <alignment vertical="center"/>
    </xf>
    <xf numFmtId="0" fontId="3" fillId="0" borderId="1" xfId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6" fillId="0" borderId="0" xfId="1" applyFont="1" applyProtection="1">
      <alignment vertical="center"/>
      <protection locked="0"/>
    </xf>
    <xf numFmtId="0" fontId="11" fillId="3" borderId="7" xfId="1" applyFont="1" applyFill="1" applyBorder="1" applyAlignment="1">
      <alignment vertical="center" shrinkToFit="1"/>
    </xf>
    <xf numFmtId="0" fontId="11" fillId="6" borderId="23" xfId="1" applyFont="1" applyFill="1" applyBorder="1" applyAlignment="1" applyProtection="1">
      <alignment horizontal="center" vertical="center" shrinkToFit="1"/>
      <protection locked="0"/>
    </xf>
    <xf numFmtId="0" fontId="11" fillId="6" borderId="24" xfId="1" applyFont="1" applyFill="1" applyBorder="1" applyAlignment="1" applyProtection="1">
      <alignment horizontal="center" vertical="center" shrinkToFit="1"/>
      <protection locked="0"/>
    </xf>
    <xf numFmtId="0" fontId="11" fillId="7" borderId="24" xfId="1" applyFont="1" applyFill="1" applyBorder="1" applyAlignment="1" applyProtection="1">
      <alignment horizontal="center" vertical="center" shrinkToFit="1"/>
      <protection locked="0"/>
    </xf>
    <xf numFmtId="0" fontId="11" fillId="6" borderId="30" xfId="1" applyFont="1" applyFill="1" applyBorder="1" applyAlignment="1" applyProtection="1">
      <alignment horizontal="center" vertical="center" shrinkToFit="1"/>
      <protection locked="0"/>
    </xf>
    <xf numFmtId="0" fontId="11" fillId="6" borderId="34" xfId="1" applyFont="1" applyFill="1" applyBorder="1" applyAlignment="1" applyProtection="1">
      <alignment horizontal="center" vertical="center" shrinkToFit="1"/>
      <protection locked="0"/>
    </xf>
    <xf numFmtId="0" fontId="11" fillId="7" borderId="34" xfId="1" applyFont="1" applyFill="1" applyBorder="1" applyAlignment="1" applyProtection="1">
      <alignment horizontal="center" vertical="center" shrinkToFit="1"/>
      <protection locked="0"/>
    </xf>
    <xf numFmtId="0" fontId="11" fillId="6" borderId="37" xfId="1" applyFont="1" applyFill="1" applyBorder="1" applyAlignment="1" applyProtection="1">
      <alignment horizontal="center" vertical="center" shrinkToFit="1"/>
      <protection locked="0"/>
    </xf>
    <xf numFmtId="0" fontId="11" fillId="0" borderId="43" xfId="1" applyFont="1" applyBorder="1" applyAlignment="1">
      <alignment horizontal="center" vertical="center" shrinkToFit="1"/>
    </xf>
    <xf numFmtId="0" fontId="11" fillId="6" borderId="51" xfId="1" applyFont="1" applyFill="1" applyBorder="1" applyAlignment="1" applyProtection="1">
      <alignment horizontal="center" vertical="center" shrinkToFit="1"/>
      <protection locked="0"/>
    </xf>
    <xf numFmtId="0" fontId="23" fillId="5" borderId="1" xfId="1" applyFont="1" applyFill="1" applyBorder="1" applyAlignment="1">
      <alignment vertical="center" shrinkToFit="1"/>
    </xf>
    <xf numFmtId="0" fontId="11" fillId="0" borderId="0" xfId="1" applyFont="1" applyAlignment="1">
      <alignment horizontal="center" vertical="center"/>
    </xf>
    <xf numFmtId="0" fontId="11" fillId="0" borderId="43" xfId="1" applyFont="1" applyBorder="1" applyAlignment="1">
      <alignment horizontal="center" vertical="center"/>
    </xf>
    <xf numFmtId="0" fontId="21" fillId="3" borderId="6" xfId="1" applyFont="1" applyFill="1" applyBorder="1">
      <alignment vertical="center"/>
    </xf>
    <xf numFmtId="0" fontId="21" fillId="3" borderId="61" xfId="1" applyFont="1" applyFill="1" applyBorder="1">
      <alignment vertical="center"/>
    </xf>
    <xf numFmtId="0" fontId="21" fillId="6" borderId="6" xfId="1" applyFont="1" applyFill="1" applyBorder="1">
      <alignment vertical="center"/>
    </xf>
    <xf numFmtId="0" fontId="21" fillId="4" borderId="62" xfId="1" applyFont="1" applyFill="1" applyBorder="1">
      <alignment vertical="center"/>
    </xf>
    <xf numFmtId="0" fontId="15" fillId="6" borderId="7" xfId="2" applyFill="1" applyBorder="1" applyAlignment="1" applyProtection="1">
      <alignment horizontal="left" vertical="center"/>
    </xf>
    <xf numFmtId="0" fontId="21" fillId="6" borderId="7" xfId="1" applyFont="1" applyFill="1" applyBorder="1" applyAlignment="1">
      <alignment horizontal="center" vertical="center"/>
    </xf>
    <xf numFmtId="0" fontId="21" fillId="6" borderId="8" xfId="1" applyFont="1" applyFill="1" applyBorder="1" applyAlignment="1">
      <alignment horizontal="center" vertical="center"/>
    </xf>
    <xf numFmtId="0" fontId="5" fillId="6" borderId="6" xfId="1" applyFont="1" applyFill="1" applyBorder="1" applyAlignment="1" applyProtection="1">
      <alignment vertical="center" shrinkToFit="1"/>
      <protection locked="0"/>
    </xf>
    <xf numFmtId="0" fontId="5" fillId="4" borderId="63" xfId="1" applyFont="1" applyFill="1" applyBorder="1" applyAlignment="1" applyProtection="1">
      <alignment vertical="center" shrinkToFit="1"/>
      <protection locked="0"/>
    </xf>
    <xf numFmtId="0" fontId="5" fillId="7" borderId="6" xfId="1" applyFont="1" applyFill="1" applyBorder="1" applyAlignment="1" applyProtection="1">
      <alignment vertical="center" shrinkToFit="1"/>
      <protection locked="0"/>
    </xf>
    <xf numFmtId="0" fontId="5" fillId="4" borderId="64" xfId="1" applyFont="1" applyFill="1" applyBorder="1" applyAlignment="1" applyProtection="1">
      <alignment vertical="center" shrinkToFit="1"/>
      <protection locked="0"/>
    </xf>
    <xf numFmtId="0" fontId="5" fillId="0" borderId="6" xfId="1" applyFont="1" applyBorder="1" applyAlignment="1">
      <alignment horizontal="center" vertical="center" shrinkToFit="1"/>
    </xf>
    <xf numFmtId="0" fontId="5" fillId="6" borderId="2" xfId="1" applyFont="1" applyFill="1" applyBorder="1" applyProtection="1">
      <alignment vertical="center"/>
      <protection locked="0"/>
    </xf>
    <xf numFmtId="0" fontId="25" fillId="6" borderId="2" xfId="1" applyFont="1" applyFill="1" applyBorder="1" applyAlignment="1" applyProtection="1">
      <alignment horizontal="left" vertical="center"/>
      <protection locked="0"/>
    </xf>
    <xf numFmtId="0" fontId="5" fillId="6" borderId="0" xfId="1" applyFont="1" applyFill="1">
      <alignment vertical="center"/>
    </xf>
    <xf numFmtId="38" fontId="11" fillId="6" borderId="2" xfId="3" applyFont="1" applyFill="1" applyBorder="1" applyAlignment="1" applyProtection="1">
      <alignment horizontal="right" vertical="center"/>
      <protection locked="0"/>
    </xf>
    <xf numFmtId="0" fontId="11" fillId="6" borderId="2" xfId="1" applyFont="1" applyFill="1" applyBorder="1" applyProtection="1">
      <alignment vertical="center"/>
      <protection locked="0"/>
    </xf>
    <xf numFmtId="0" fontId="5" fillId="6" borderId="2" xfId="1" applyFont="1" applyFill="1" applyBorder="1">
      <alignment vertical="center"/>
    </xf>
    <xf numFmtId="0" fontId="26" fillId="6" borderId="2" xfId="1" applyFont="1" applyFill="1" applyBorder="1" applyProtection="1">
      <alignment vertical="center"/>
      <protection locked="0"/>
    </xf>
    <xf numFmtId="0" fontId="11" fillId="6" borderId="46" xfId="1" applyFont="1" applyFill="1" applyBorder="1" applyAlignment="1">
      <alignment horizontal="center" vertical="center"/>
    </xf>
    <xf numFmtId="0" fontId="27" fillId="0" borderId="0" xfId="1" applyFont="1">
      <alignment vertical="center"/>
    </xf>
    <xf numFmtId="0" fontId="11" fillId="4" borderId="73" xfId="1" applyFont="1" applyFill="1" applyBorder="1" applyAlignment="1">
      <alignment vertical="center" shrinkToFit="1"/>
    </xf>
    <xf numFmtId="0" fontId="16" fillId="0" borderId="0" xfId="1" applyFont="1" applyAlignment="1">
      <alignment horizontal="center" vertical="center"/>
    </xf>
    <xf numFmtId="0" fontId="11" fillId="4" borderId="74" xfId="1" applyFont="1" applyFill="1" applyBorder="1" applyAlignment="1">
      <alignment vertical="center" shrinkToFit="1"/>
    </xf>
    <xf numFmtId="0" fontId="7" fillId="0" borderId="19" xfId="1" applyFont="1" applyBorder="1" applyAlignment="1" applyProtection="1">
      <alignment horizontal="center" vertical="center" shrinkToFit="1"/>
      <protection locked="0"/>
    </xf>
    <xf numFmtId="0" fontId="7" fillId="0" borderId="0" xfId="1" applyFont="1" applyAlignment="1" applyProtection="1">
      <alignment horizontal="center" vertical="center" shrinkToFit="1"/>
      <protection locked="0"/>
    </xf>
    <xf numFmtId="0" fontId="7" fillId="0" borderId="44" xfId="1" applyFont="1" applyBorder="1" applyAlignment="1" applyProtection="1">
      <alignment horizontal="center" vertical="center" shrinkToFit="1"/>
      <protection locked="0"/>
    </xf>
    <xf numFmtId="0" fontId="11" fillId="0" borderId="0" xfId="1" applyFont="1" applyAlignment="1">
      <alignment horizontal="right" vertical="center"/>
    </xf>
    <xf numFmtId="0" fontId="3" fillId="0" borderId="0" xfId="1" applyAlignment="1" applyProtection="1">
      <protection locked="0"/>
    </xf>
    <xf numFmtId="0" fontId="7" fillId="0" borderId="9" xfId="1" applyFont="1" applyBorder="1" applyAlignment="1" applyProtection="1">
      <alignment horizontal="center" vertical="center" shrinkToFit="1"/>
      <protection locked="0"/>
    </xf>
    <xf numFmtId="0" fontId="7" fillId="0" borderId="10" xfId="1" applyFont="1" applyBorder="1" applyAlignment="1" applyProtection="1">
      <alignment horizontal="center" vertical="center" shrinkToFit="1"/>
      <protection locked="0"/>
    </xf>
    <xf numFmtId="0" fontId="7" fillId="0" borderId="11" xfId="1" applyFont="1" applyBorder="1" applyAlignment="1" applyProtection="1">
      <alignment horizontal="center" vertical="center" shrinkToFit="1"/>
      <protection locked="0"/>
    </xf>
    <xf numFmtId="0" fontId="7" fillId="0" borderId="19" xfId="1" applyFont="1" applyBorder="1" applyAlignment="1" applyProtection="1">
      <alignment horizontal="center" vertical="center" shrinkToFit="1"/>
      <protection locked="0"/>
    </xf>
    <xf numFmtId="0" fontId="7" fillId="0" borderId="0" xfId="1" applyFont="1" applyAlignment="1" applyProtection="1">
      <alignment horizontal="center" vertical="center" shrinkToFit="1"/>
      <protection locked="0"/>
    </xf>
    <xf numFmtId="0" fontId="7" fillId="0" borderId="44" xfId="1" applyFont="1" applyBorder="1" applyAlignment="1" applyProtection="1">
      <alignment horizontal="center" vertical="center" shrinkToFit="1"/>
      <protection locked="0"/>
    </xf>
    <xf numFmtId="0" fontId="7" fillId="0" borderId="45" xfId="1" applyFont="1" applyBorder="1" applyAlignment="1" applyProtection="1">
      <alignment horizontal="center" vertical="center" shrinkToFit="1"/>
      <protection locked="0"/>
    </xf>
    <xf numFmtId="0" fontId="7" fillId="0" borderId="2" xfId="1" applyFont="1" applyBorder="1" applyAlignment="1" applyProtection="1">
      <alignment horizontal="center" vertical="center" shrinkToFit="1"/>
      <protection locked="0"/>
    </xf>
    <xf numFmtId="0" fontId="7" fillId="0" borderId="46" xfId="1" applyFont="1" applyBorder="1" applyAlignment="1" applyProtection="1">
      <alignment horizontal="center" vertical="center" shrinkToFit="1"/>
      <protection locked="0"/>
    </xf>
    <xf numFmtId="0" fontId="7" fillId="0" borderId="26" xfId="1" applyFont="1" applyBorder="1" applyAlignment="1">
      <alignment horizontal="center" vertical="center" shrinkToFit="1"/>
    </xf>
    <xf numFmtId="0" fontId="7" fillId="0" borderId="27" xfId="1" applyFont="1" applyBorder="1" applyAlignment="1">
      <alignment horizontal="center" vertical="center" shrinkToFit="1"/>
    </xf>
    <xf numFmtId="0" fontId="7" fillId="0" borderId="24" xfId="1" applyFont="1" applyBorder="1" applyAlignment="1">
      <alignment horizontal="center" vertical="center" shrinkToFit="1"/>
    </xf>
    <xf numFmtId="0" fontId="3" fillId="0" borderId="1" xfId="1" applyBorder="1" applyAlignment="1" applyProtection="1">
      <alignment horizontal="center" vertical="center" shrinkToFit="1"/>
      <protection locked="0"/>
    </xf>
    <xf numFmtId="0" fontId="3" fillId="0" borderId="19" xfId="1" applyBorder="1" applyAlignment="1" applyProtection="1">
      <alignment horizontal="center" vertical="center" shrinkToFit="1"/>
      <protection locked="0"/>
    </xf>
    <xf numFmtId="0" fontId="3" fillId="0" borderId="0" xfId="1" applyAlignment="1" applyProtection="1">
      <alignment horizontal="center" vertical="center" shrinkToFit="1"/>
      <protection locked="0"/>
    </xf>
    <xf numFmtId="0" fontId="3" fillId="0" borderId="44" xfId="1" applyBorder="1" applyAlignment="1" applyProtection="1">
      <alignment horizontal="center" vertical="center" shrinkToFit="1"/>
      <protection locked="0"/>
    </xf>
    <xf numFmtId="0" fontId="3" fillId="0" borderId="45" xfId="1" applyBorder="1" applyAlignment="1" applyProtection="1">
      <alignment horizontal="center" vertical="center" shrinkToFit="1"/>
      <protection locked="0"/>
    </xf>
    <xf numFmtId="0" fontId="3" fillId="0" borderId="2" xfId="1" applyBorder="1" applyAlignment="1" applyProtection="1">
      <alignment horizontal="center" vertical="center" shrinkToFit="1"/>
      <protection locked="0"/>
    </xf>
    <xf numFmtId="0" fontId="3" fillId="0" borderId="46" xfId="1" applyBorder="1" applyAlignment="1" applyProtection="1">
      <alignment horizontal="center" vertical="center" shrinkToFit="1"/>
      <protection locked="0"/>
    </xf>
    <xf numFmtId="0" fontId="3" fillId="0" borderId="6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shrinkToFit="1"/>
    </xf>
    <xf numFmtId="0" fontId="11" fillId="3" borderId="1" xfId="1" applyFont="1" applyFill="1" applyBorder="1" applyAlignment="1">
      <alignment horizontal="center" vertical="center" shrinkToFit="1"/>
    </xf>
    <xf numFmtId="0" fontId="11" fillId="4" borderId="1" xfId="1" applyFont="1" applyFill="1" applyBorder="1" applyAlignment="1" applyProtection="1">
      <alignment horizontal="center" vertical="center" shrinkToFit="1"/>
      <protection locked="0"/>
    </xf>
    <xf numFmtId="0" fontId="11" fillId="4" borderId="6" xfId="1" applyFont="1" applyFill="1" applyBorder="1" applyAlignment="1" applyProtection="1">
      <alignment horizontal="center" vertical="center" shrinkToFit="1"/>
      <protection locked="0"/>
    </xf>
    <xf numFmtId="0" fontId="11" fillId="4" borderId="6" xfId="1" applyFont="1" applyFill="1" applyBorder="1" applyAlignment="1">
      <alignment vertical="center" shrinkToFit="1"/>
    </xf>
    <xf numFmtId="0" fontId="11" fillId="4" borderId="7" xfId="1" applyFont="1" applyFill="1" applyBorder="1" applyAlignment="1">
      <alignment vertical="center" shrinkToFit="1"/>
    </xf>
    <xf numFmtId="0" fontId="11" fillId="4" borderId="12" xfId="1" applyFont="1" applyFill="1" applyBorder="1" applyAlignment="1">
      <alignment vertical="center" shrinkToFit="1"/>
    </xf>
    <xf numFmtId="0" fontId="11" fillId="3" borderId="6" xfId="1" applyFont="1" applyFill="1" applyBorder="1" applyAlignment="1">
      <alignment horizontal="center" vertical="center" shrinkToFit="1"/>
    </xf>
    <xf numFmtId="0" fontId="11" fillId="3" borderId="7" xfId="1" applyFont="1" applyFill="1" applyBorder="1" applyAlignment="1">
      <alignment horizontal="center" vertical="center" shrinkToFit="1"/>
    </xf>
    <xf numFmtId="0" fontId="11" fillId="3" borderId="8" xfId="1" applyFont="1" applyFill="1" applyBorder="1" applyAlignment="1">
      <alignment horizontal="center" vertical="center" shrinkToFit="1"/>
    </xf>
    <xf numFmtId="177" fontId="11" fillId="4" borderId="6" xfId="1" applyNumberFormat="1" applyFont="1" applyFill="1" applyBorder="1" applyAlignment="1" applyProtection="1">
      <alignment horizontal="center" vertical="center" shrinkToFit="1"/>
      <protection locked="0"/>
    </xf>
    <xf numFmtId="177" fontId="11" fillId="4" borderId="7" xfId="1" applyNumberFormat="1" applyFont="1" applyFill="1" applyBorder="1" applyAlignment="1" applyProtection="1">
      <alignment horizontal="center" vertical="center" shrinkToFit="1"/>
      <protection locked="0"/>
    </xf>
    <xf numFmtId="177" fontId="11" fillId="4" borderId="8" xfId="1" applyNumberFormat="1" applyFont="1" applyFill="1" applyBorder="1" applyAlignment="1" applyProtection="1">
      <alignment horizontal="center" vertical="center" shrinkToFit="1"/>
      <protection locked="0"/>
    </xf>
    <xf numFmtId="0" fontId="11" fillId="4" borderId="56" xfId="1" applyFont="1" applyFill="1" applyBorder="1" applyAlignment="1">
      <alignment vertical="center" shrinkToFit="1"/>
    </xf>
    <xf numFmtId="0" fontId="11" fillId="4" borderId="57" xfId="1" applyFont="1" applyFill="1" applyBorder="1" applyAlignment="1">
      <alignment vertical="center" shrinkToFit="1"/>
    </xf>
    <xf numFmtId="0" fontId="11" fillId="4" borderId="75" xfId="1" applyFont="1" applyFill="1" applyBorder="1" applyAlignment="1">
      <alignment vertical="center" shrinkToFit="1"/>
    </xf>
    <xf numFmtId="0" fontId="12" fillId="5" borderId="6" xfId="1" applyFont="1" applyFill="1" applyBorder="1" applyAlignment="1">
      <alignment horizontal="center" vertical="center" shrinkToFit="1"/>
    </xf>
    <xf numFmtId="0" fontId="12" fillId="5" borderId="7" xfId="1" applyFont="1" applyFill="1" applyBorder="1" applyAlignment="1">
      <alignment horizontal="center" vertical="center" shrinkToFit="1"/>
    </xf>
    <xf numFmtId="0" fontId="12" fillId="5" borderId="8" xfId="1" applyFont="1" applyFill="1" applyBorder="1" applyAlignment="1">
      <alignment horizontal="center" vertical="center" shrinkToFit="1"/>
    </xf>
    <xf numFmtId="38" fontId="17" fillId="0" borderId="6" xfId="1" applyNumberFormat="1" applyFont="1" applyBorder="1" applyAlignment="1">
      <alignment horizontal="right" vertical="center" shrinkToFit="1"/>
    </xf>
    <xf numFmtId="0" fontId="17" fillId="0" borderId="8" xfId="1" applyFont="1" applyBorder="1" applyAlignment="1">
      <alignment horizontal="right" vertical="center" shrinkToFit="1"/>
    </xf>
    <xf numFmtId="176" fontId="17" fillId="0" borderId="6" xfId="1" applyNumberFormat="1" applyFont="1" applyBorder="1" applyAlignment="1">
      <alignment horizontal="right" vertical="center" shrinkToFit="1"/>
    </xf>
    <xf numFmtId="0" fontId="17" fillId="0" borderId="7" xfId="1" applyFont="1" applyBorder="1" applyAlignment="1">
      <alignment horizontal="right" vertical="center" shrinkToFit="1"/>
    </xf>
    <xf numFmtId="176" fontId="11" fillId="0" borderId="6" xfId="1" applyNumberFormat="1" applyFont="1" applyBorder="1" applyAlignment="1">
      <alignment horizontal="right" vertical="center" shrinkToFit="1"/>
    </xf>
    <xf numFmtId="176" fontId="11" fillId="0" borderId="7" xfId="1" applyNumberFormat="1" applyFont="1" applyBorder="1" applyAlignment="1">
      <alignment horizontal="right" vertical="center" shrinkToFit="1"/>
    </xf>
    <xf numFmtId="176" fontId="11" fillId="0" borderId="12" xfId="1" applyNumberFormat="1" applyFont="1" applyBorder="1" applyAlignment="1">
      <alignment horizontal="right" vertical="center" shrinkToFit="1"/>
    </xf>
    <xf numFmtId="0" fontId="11" fillId="0" borderId="1" xfId="1" applyFont="1" applyBorder="1" applyAlignment="1">
      <alignment horizontal="center" vertical="center" shrinkToFit="1"/>
    </xf>
    <xf numFmtId="176" fontId="11" fillId="0" borderId="8" xfId="1" applyNumberFormat="1" applyFont="1" applyBorder="1" applyAlignment="1">
      <alignment horizontal="right" vertical="center" shrinkToFit="1"/>
    </xf>
    <xf numFmtId="38" fontId="11" fillId="0" borderId="1" xfId="1" applyNumberFormat="1" applyFont="1" applyBorder="1" applyAlignment="1">
      <alignment horizontal="right" vertical="center" shrinkToFit="1"/>
    </xf>
    <xf numFmtId="0" fontId="11" fillId="0" borderId="6" xfId="1" applyFont="1" applyBorder="1" applyAlignment="1">
      <alignment horizontal="right" vertical="center" shrinkToFit="1"/>
    </xf>
    <xf numFmtId="0" fontId="11" fillId="0" borderId="7" xfId="1" applyFont="1" applyBorder="1" applyAlignment="1">
      <alignment horizontal="right" vertical="center" shrinkToFit="1"/>
    </xf>
    <xf numFmtId="0" fontId="11" fillId="3" borderId="67" xfId="1" applyFont="1" applyFill="1" applyBorder="1" applyAlignment="1">
      <alignment horizontal="center" vertical="center" shrinkToFit="1"/>
    </xf>
    <xf numFmtId="0" fontId="11" fillId="3" borderId="68" xfId="1" applyFont="1" applyFill="1" applyBorder="1" applyAlignment="1">
      <alignment horizontal="center" vertical="center" shrinkToFit="1"/>
    </xf>
    <xf numFmtId="0" fontId="11" fillId="3" borderId="69" xfId="1" applyFont="1" applyFill="1" applyBorder="1" applyAlignment="1">
      <alignment horizontal="center" vertical="center" shrinkToFit="1"/>
    </xf>
    <xf numFmtId="0" fontId="11" fillId="3" borderId="70" xfId="1" applyFont="1" applyFill="1" applyBorder="1" applyAlignment="1">
      <alignment horizontal="center" vertical="center" shrinkToFit="1"/>
    </xf>
    <xf numFmtId="0" fontId="11" fillId="3" borderId="71" xfId="1" applyFont="1" applyFill="1" applyBorder="1" applyAlignment="1">
      <alignment horizontal="center" vertical="center" shrinkToFit="1"/>
    </xf>
    <xf numFmtId="0" fontId="11" fillId="3" borderId="2" xfId="1" applyFont="1" applyFill="1" applyBorder="1" applyAlignment="1">
      <alignment horizontal="center" vertical="center" shrinkToFit="1"/>
    </xf>
    <xf numFmtId="0" fontId="11" fillId="3" borderId="72" xfId="1" applyFont="1" applyFill="1" applyBorder="1" applyAlignment="1">
      <alignment horizontal="center" vertical="center" shrinkToFit="1"/>
    </xf>
    <xf numFmtId="38" fontId="12" fillId="5" borderId="6" xfId="3" applyFont="1" applyFill="1" applyBorder="1" applyAlignment="1" applyProtection="1">
      <alignment horizontal="center" vertical="center" shrinkToFit="1"/>
    </xf>
    <xf numFmtId="38" fontId="12" fillId="5" borderId="7" xfId="3" applyFont="1" applyFill="1" applyBorder="1" applyAlignment="1" applyProtection="1">
      <alignment horizontal="center" vertical="center" shrinkToFit="1"/>
    </xf>
    <xf numFmtId="38" fontId="12" fillId="5" borderId="20" xfId="3" applyFont="1" applyFill="1" applyBorder="1" applyAlignment="1" applyProtection="1">
      <alignment horizontal="center" vertical="center" shrinkToFit="1"/>
    </xf>
    <xf numFmtId="38" fontId="14" fillId="0" borderId="47" xfId="3" applyFont="1" applyFill="1" applyBorder="1" applyAlignment="1" applyProtection="1">
      <alignment horizontal="center" vertical="center" shrinkToFit="1"/>
    </xf>
    <xf numFmtId="38" fontId="14" fillId="0" borderId="8" xfId="3" applyFont="1" applyFill="1" applyBorder="1" applyAlignment="1" applyProtection="1">
      <alignment horizontal="center" vertical="center" shrinkToFit="1"/>
    </xf>
    <xf numFmtId="0" fontId="24" fillId="0" borderId="13" xfId="1" applyFont="1" applyBorder="1" applyAlignment="1">
      <alignment horizontal="center" vertical="center" shrinkToFit="1"/>
    </xf>
    <xf numFmtId="0" fontId="24" fillId="0" borderId="14" xfId="1" applyFont="1" applyBorder="1" applyAlignment="1">
      <alignment horizontal="center" vertical="center" shrinkToFit="1"/>
    </xf>
    <xf numFmtId="0" fontId="24" fillId="0" borderId="16" xfId="1" applyFont="1" applyBorder="1" applyAlignment="1">
      <alignment horizontal="center" vertical="center" shrinkToFit="1"/>
    </xf>
    <xf numFmtId="0" fontId="11" fillId="3" borderId="46" xfId="1" applyFont="1" applyFill="1" applyBorder="1" applyAlignment="1">
      <alignment horizontal="left" vertical="center"/>
    </xf>
    <xf numFmtId="0" fontId="11" fillId="3" borderId="66" xfId="1" applyFont="1" applyFill="1" applyBorder="1" applyAlignment="1">
      <alignment horizontal="left" vertical="center"/>
    </xf>
    <xf numFmtId="0" fontId="11" fillId="3" borderId="8" xfId="1" applyFont="1" applyFill="1" applyBorder="1" applyAlignment="1">
      <alignment horizontal="left" vertical="center"/>
    </xf>
    <xf numFmtId="0" fontId="11" fillId="3" borderId="1" xfId="1" applyFont="1" applyFill="1" applyBorder="1" applyAlignment="1">
      <alignment horizontal="left" vertical="center"/>
    </xf>
    <xf numFmtId="0" fontId="11" fillId="3" borderId="1" xfId="1" applyFont="1" applyFill="1" applyBorder="1" applyAlignment="1">
      <alignment horizontal="center" vertical="center"/>
    </xf>
    <xf numFmtId="0" fontId="11" fillId="6" borderId="1" xfId="3" applyNumberFormat="1" applyFont="1" applyFill="1" applyBorder="1" applyAlignment="1" applyProtection="1">
      <alignment horizontal="center" vertical="center"/>
      <protection locked="0"/>
    </xf>
    <xf numFmtId="0" fontId="11" fillId="6" borderId="1" xfId="1" applyFont="1" applyFill="1" applyBorder="1" applyAlignment="1" applyProtection="1">
      <alignment horizontal="center" vertical="center"/>
      <protection locked="0"/>
    </xf>
    <xf numFmtId="176" fontId="11" fillId="0" borderId="20" xfId="1" applyNumberFormat="1" applyFont="1" applyBorder="1" applyAlignment="1">
      <alignment horizontal="right" vertical="center" shrinkToFit="1"/>
    </xf>
    <xf numFmtId="0" fontId="12" fillId="5" borderId="1" xfId="1" applyFont="1" applyFill="1" applyBorder="1" applyAlignment="1">
      <alignment horizontal="left" vertical="center" shrinkToFit="1"/>
    </xf>
    <xf numFmtId="0" fontId="12" fillId="5" borderId="6" xfId="1" applyFont="1" applyFill="1" applyBorder="1" applyAlignment="1">
      <alignment horizontal="left" vertical="center" shrinkToFit="1"/>
    </xf>
    <xf numFmtId="38" fontId="13" fillId="6" borderId="13" xfId="3" applyFont="1" applyFill="1" applyBorder="1" applyAlignment="1" applyProtection="1">
      <alignment horizontal="center" vertical="center" shrinkToFit="1"/>
      <protection locked="0"/>
    </xf>
    <xf numFmtId="38" fontId="13" fillId="6" borderId="14" xfId="3" applyFont="1" applyFill="1" applyBorder="1" applyAlignment="1" applyProtection="1">
      <alignment horizontal="center" vertical="center" shrinkToFit="1"/>
      <protection locked="0"/>
    </xf>
    <xf numFmtId="38" fontId="13" fillId="6" borderId="15" xfId="3" applyFont="1" applyFill="1" applyBorder="1" applyAlignment="1" applyProtection="1">
      <alignment horizontal="center" vertical="center" shrinkToFit="1"/>
      <protection locked="0"/>
    </xf>
    <xf numFmtId="38" fontId="14" fillId="0" borderId="7" xfId="3" applyFont="1" applyFill="1" applyBorder="1" applyAlignment="1" applyProtection="1">
      <alignment horizontal="center" vertical="center" shrinkToFit="1"/>
    </xf>
    <xf numFmtId="0" fontId="11" fillId="7" borderId="1" xfId="1" applyFont="1" applyFill="1" applyBorder="1" applyAlignment="1">
      <alignment horizontal="left" vertical="center" shrinkToFit="1"/>
    </xf>
    <xf numFmtId="0" fontId="11" fillId="7" borderId="8" xfId="1" applyFont="1" applyFill="1" applyBorder="1" applyAlignment="1">
      <alignment horizontal="left" vertical="center" shrinkToFit="1"/>
    </xf>
    <xf numFmtId="0" fontId="5" fillId="3" borderId="1" xfId="1" applyFont="1" applyFill="1" applyBorder="1" applyAlignment="1">
      <alignment horizontal="center" vertical="center" textRotation="255"/>
    </xf>
    <xf numFmtId="0" fontId="11" fillId="3" borderId="6" xfId="1" applyFont="1" applyFill="1" applyBorder="1" applyAlignment="1">
      <alignment horizontal="left" vertical="center" shrinkToFit="1"/>
    </xf>
    <xf numFmtId="0" fontId="11" fillId="3" borderId="7" xfId="1" applyFont="1" applyFill="1" applyBorder="1" applyAlignment="1">
      <alignment horizontal="left" vertical="center" shrinkToFit="1"/>
    </xf>
    <xf numFmtId="0" fontId="11" fillId="3" borderId="8" xfId="1" applyFont="1" applyFill="1" applyBorder="1" applyAlignment="1">
      <alignment horizontal="left" vertical="center" shrinkToFit="1"/>
    </xf>
    <xf numFmtId="0" fontId="11" fillId="3" borderId="1" xfId="1" applyFont="1" applyFill="1" applyBorder="1" applyAlignment="1">
      <alignment horizontal="left" vertical="center" shrinkToFit="1"/>
    </xf>
    <xf numFmtId="176" fontId="11" fillId="0" borderId="56" xfId="1" applyNumberFormat="1" applyFont="1" applyBorder="1" applyAlignment="1">
      <alignment horizontal="right" vertical="center" shrinkToFit="1"/>
    </xf>
    <xf numFmtId="176" fontId="11" fillId="0" borderId="57" xfId="1" applyNumberFormat="1" applyFont="1" applyBorder="1" applyAlignment="1">
      <alignment horizontal="right" vertical="center" shrinkToFit="1"/>
    </xf>
    <xf numFmtId="176" fontId="11" fillId="0" borderId="65" xfId="1" applyNumberFormat="1" applyFont="1" applyBorder="1" applyAlignment="1">
      <alignment horizontal="right" vertical="center" shrinkToFit="1"/>
    </xf>
    <xf numFmtId="0" fontId="11" fillId="3" borderId="1" xfId="1" applyFont="1" applyFill="1" applyBorder="1" applyAlignment="1">
      <alignment horizontal="center" vertical="center" textRotation="255" shrinkToFit="1"/>
    </xf>
    <xf numFmtId="0" fontId="21" fillId="3" borderId="6" xfId="1" applyFont="1" applyFill="1" applyBorder="1" applyAlignment="1">
      <alignment horizontal="center" vertical="center"/>
    </xf>
    <xf numFmtId="0" fontId="21" fillId="3" borderId="8" xfId="1" applyFont="1" applyFill="1" applyBorder="1" applyAlignment="1">
      <alignment horizontal="center" vertical="center"/>
    </xf>
    <xf numFmtId="0" fontId="21" fillId="3" borderId="7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left" vertical="center"/>
    </xf>
    <xf numFmtId="0" fontId="21" fillId="6" borderId="8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 shrinkToFit="1"/>
    </xf>
    <xf numFmtId="0" fontId="11" fillId="6" borderId="8" xfId="1" applyFont="1" applyFill="1" applyBorder="1" applyAlignment="1">
      <alignment horizontal="left" vertical="center" shrinkToFit="1"/>
    </xf>
    <xf numFmtId="0" fontId="13" fillId="0" borderId="6" xfId="1" applyFont="1" applyBorder="1" applyAlignment="1">
      <alignment horizontal="center" vertical="center" shrinkToFit="1"/>
    </xf>
    <xf numFmtId="0" fontId="13" fillId="0" borderId="8" xfId="1" applyFont="1" applyBorder="1" applyAlignment="1">
      <alignment horizontal="center" vertical="center" shrinkToFit="1"/>
    </xf>
    <xf numFmtId="0" fontId="12" fillId="5" borderId="12" xfId="1" applyFont="1" applyFill="1" applyBorder="1" applyAlignment="1">
      <alignment horizontal="center" vertical="center" shrinkToFit="1"/>
    </xf>
    <xf numFmtId="9" fontId="13" fillId="0" borderId="13" xfId="4" applyFont="1" applyFill="1" applyBorder="1" applyAlignment="1" applyProtection="1">
      <alignment horizontal="center" vertical="center" shrinkToFit="1"/>
    </xf>
    <xf numFmtId="9" fontId="13" fillId="0" borderId="14" xfId="4" applyFont="1" applyFill="1" applyBorder="1" applyAlignment="1" applyProtection="1">
      <alignment horizontal="center" vertical="center" shrinkToFit="1"/>
    </xf>
    <xf numFmtId="9" fontId="13" fillId="0" borderId="16" xfId="4" applyFont="1" applyFill="1" applyBorder="1" applyAlignment="1" applyProtection="1">
      <alignment horizontal="center" vertical="center" shrinkToFit="1"/>
    </xf>
    <xf numFmtId="0" fontId="12" fillId="5" borderId="17" xfId="1" applyFont="1" applyFill="1" applyBorder="1" applyAlignment="1">
      <alignment horizontal="center" vertical="center" shrinkToFit="1"/>
    </xf>
    <xf numFmtId="0" fontId="13" fillId="0" borderId="59" xfId="1" applyFont="1" applyBorder="1" applyAlignment="1">
      <alignment horizontal="center" vertical="center"/>
    </xf>
    <xf numFmtId="0" fontId="13" fillId="0" borderId="60" xfId="1" applyFont="1" applyBorder="1" applyAlignment="1">
      <alignment horizontal="center" vertical="center"/>
    </xf>
    <xf numFmtId="0" fontId="22" fillId="5" borderId="45" xfId="1" applyFont="1" applyFill="1" applyBorder="1" applyAlignment="1">
      <alignment horizontal="center" vertical="center" shrinkToFit="1"/>
    </xf>
    <xf numFmtId="0" fontId="22" fillId="5" borderId="2" xfId="1" applyFont="1" applyFill="1" applyBorder="1" applyAlignment="1">
      <alignment horizontal="center" vertical="center" shrinkToFit="1"/>
    </xf>
    <xf numFmtId="0" fontId="22" fillId="5" borderId="46" xfId="1" applyFont="1" applyFill="1" applyBorder="1" applyAlignment="1">
      <alignment horizontal="center" vertical="center" shrinkToFit="1"/>
    </xf>
    <xf numFmtId="0" fontId="13" fillId="0" borderId="6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4" fillId="0" borderId="56" xfId="1" applyFont="1" applyBorder="1" applyAlignment="1">
      <alignment horizontal="center" vertical="center" shrinkToFit="1"/>
    </xf>
    <xf numFmtId="0" fontId="14" fillId="0" borderId="57" xfId="1" applyFont="1" applyBorder="1" applyAlignment="1">
      <alignment horizontal="center" vertical="center" shrinkToFit="1"/>
    </xf>
    <xf numFmtId="0" fontId="14" fillId="0" borderId="58" xfId="1" applyFont="1" applyBorder="1" applyAlignment="1">
      <alignment horizontal="center" vertical="center" shrinkToFit="1"/>
    </xf>
    <xf numFmtId="0" fontId="13" fillId="0" borderId="59" xfId="1" applyFont="1" applyBorder="1" applyAlignment="1">
      <alignment horizontal="center" vertical="center" shrinkToFit="1"/>
    </xf>
    <xf numFmtId="0" fontId="13" fillId="0" borderId="60" xfId="1" applyFont="1" applyBorder="1" applyAlignment="1">
      <alignment horizontal="center" vertical="center" shrinkToFit="1"/>
    </xf>
    <xf numFmtId="0" fontId="11" fillId="6" borderId="49" xfId="1" applyFont="1" applyFill="1" applyBorder="1" applyAlignment="1" applyProtection="1">
      <alignment horizontal="center" vertical="center" shrinkToFit="1"/>
      <protection locked="0"/>
    </xf>
    <xf numFmtId="0" fontId="11" fillId="6" borderId="50" xfId="1" applyFont="1" applyFill="1" applyBorder="1" applyAlignment="1" applyProtection="1">
      <alignment horizontal="center" vertical="center" shrinkToFit="1"/>
      <protection locked="0"/>
    </xf>
    <xf numFmtId="0" fontId="11" fillId="6" borderId="38" xfId="1" applyFont="1" applyFill="1" applyBorder="1" applyAlignment="1" applyProtection="1">
      <alignment horizontal="center" vertical="center" shrinkToFit="1"/>
      <protection locked="0"/>
    </xf>
    <xf numFmtId="0" fontId="11" fillId="6" borderId="35" xfId="1" applyFont="1" applyFill="1" applyBorder="1" applyAlignment="1" applyProtection="1">
      <alignment horizontal="center" vertical="center" shrinkToFit="1"/>
      <protection locked="0"/>
    </xf>
    <xf numFmtId="0" fontId="11" fillId="7" borderId="31" xfId="1" applyFont="1" applyFill="1" applyBorder="1" applyAlignment="1" applyProtection="1">
      <alignment horizontal="center" vertical="center" shrinkToFit="1"/>
      <protection locked="0"/>
    </xf>
    <xf numFmtId="0" fontId="11" fillId="7" borderId="32" xfId="1" applyFont="1" applyFill="1" applyBorder="1" applyAlignment="1" applyProtection="1">
      <alignment horizontal="center" vertical="center" shrinkToFit="1"/>
      <protection locked="0"/>
    </xf>
    <xf numFmtId="0" fontId="11" fillId="7" borderId="33" xfId="1" applyFont="1" applyFill="1" applyBorder="1" applyAlignment="1" applyProtection="1">
      <alignment horizontal="center" vertical="center" shrinkToFit="1"/>
      <protection locked="0"/>
    </xf>
    <xf numFmtId="0" fontId="3" fillId="7" borderId="52" xfId="1" applyFill="1" applyBorder="1" applyAlignment="1" applyProtection="1">
      <alignment horizontal="center" vertical="center" shrinkToFit="1"/>
      <protection locked="0"/>
    </xf>
    <xf numFmtId="0" fontId="3" fillId="7" borderId="49" xfId="1" applyFill="1" applyBorder="1" applyAlignment="1" applyProtection="1">
      <alignment horizontal="center" vertical="center" shrinkToFit="1"/>
      <protection locked="0"/>
    </xf>
    <xf numFmtId="0" fontId="11" fillId="7" borderId="53" xfId="1" applyFont="1" applyFill="1" applyBorder="1" applyAlignment="1" applyProtection="1">
      <alignment horizontal="center" vertical="center" shrinkToFit="1"/>
      <protection locked="0"/>
    </xf>
    <xf numFmtId="0" fontId="11" fillId="7" borderId="41" xfId="1" applyFont="1" applyFill="1" applyBorder="1" applyAlignment="1" applyProtection="1">
      <alignment horizontal="center" vertical="center" shrinkToFit="1"/>
      <protection locked="0"/>
    </xf>
    <xf numFmtId="0" fontId="11" fillId="7" borderId="54" xfId="1" applyFont="1" applyFill="1" applyBorder="1" applyAlignment="1" applyProtection="1">
      <alignment horizontal="center" vertical="center" shrinkToFit="1"/>
      <protection locked="0"/>
    </xf>
    <xf numFmtId="0" fontId="11" fillId="7" borderId="42" xfId="1" applyFont="1" applyFill="1" applyBorder="1" applyAlignment="1" applyProtection="1">
      <alignment horizontal="center" vertical="center" shrinkToFit="1"/>
      <protection locked="0"/>
    </xf>
    <xf numFmtId="0" fontId="11" fillId="7" borderId="55" xfId="1" applyFont="1" applyFill="1" applyBorder="1" applyAlignment="1" applyProtection="1">
      <alignment horizontal="center" vertical="center" shrinkToFit="1"/>
      <protection locked="0"/>
    </xf>
    <xf numFmtId="0" fontId="11" fillId="6" borderId="36" xfId="1" applyFont="1" applyFill="1" applyBorder="1" applyAlignment="1" applyProtection="1">
      <alignment horizontal="center" vertical="center" shrinkToFit="1"/>
      <protection locked="0"/>
    </xf>
    <xf numFmtId="0" fontId="3" fillId="7" borderId="38" xfId="1" applyFill="1" applyBorder="1" applyAlignment="1" applyProtection="1">
      <alignment horizontal="center" vertical="center" shrinkToFit="1"/>
      <protection locked="0"/>
    </xf>
    <xf numFmtId="0" fontId="3" fillId="7" borderId="35" xfId="1" applyFill="1" applyBorder="1" applyAlignment="1" applyProtection="1">
      <alignment horizontal="center" vertical="center" shrinkToFit="1"/>
      <protection locked="0"/>
    </xf>
    <xf numFmtId="0" fontId="11" fillId="7" borderId="48" xfId="1" applyFont="1" applyFill="1" applyBorder="1" applyAlignment="1" applyProtection="1">
      <alignment horizontal="center" vertical="center" shrinkToFit="1"/>
      <protection locked="0"/>
    </xf>
    <xf numFmtId="0" fontId="11" fillId="7" borderId="34" xfId="1" applyFont="1" applyFill="1" applyBorder="1" applyAlignment="1" applyProtection="1">
      <alignment horizontal="center" vertical="center" shrinkToFit="1"/>
      <protection locked="0"/>
    </xf>
    <xf numFmtId="0" fontId="11" fillId="7" borderId="38" xfId="1" applyFont="1" applyFill="1" applyBorder="1" applyAlignment="1" applyProtection="1">
      <alignment horizontal="center" vertical="center" shrinkToFit="1"/>
      <protection locked="0"/>
    </xf>
    <xf numFmtId="0" fontId="21" fillId="3" borderId="6" xfId="1" applyFont="1" applyFill="1" applyBorder="1" applyAlignment="1">
      <alignment horizontal="center" vertical="center" shrinkToFit="1"/>
    </xf>
    <xf numFmtId="0" fontId="21" fillId="3" borderId="20" xfId="1" applyFont="1" applyFill="1" applyBorder="1" applyAlignment="1">
      <alignment horizontal="center" vertical="center" shrinkToFit="1"/>
    </xf>
    <xf numFmtId="0" fontId="11" fillId="3" borderId="47" xfId="1" applyFont="1" applyFill="1" applyBorder="1" applyAlignment="1">
      <alignment horizontal="center" vertical="center" shrinkToFit="1"/>
    </xf>
    <xf numFmtId="0" fontId="11" fillId="3" borderId="20" xfId="1" applyFont="1" applyFill="1" applyBorder="1" applyAlignment="1">
      <alignment horizontal="center" vertical="center" shrinkToFit="1"/>
    </xf>
    <xf numFmtId="0" fontId="11" fillId="3" borderId="46" xfId="1" applyFont="1" applyFill="1" applyBorder="1" applyAlignment="1">
      <alignment horizontal="center" vertical="center" shrinkToFit="1"/>
    </xf>
    <xf numFmtId="0" fontId="11" fillId="7" borderId="21" xfId="1" applyFont="1" applyFill="1" applyBorder="1" applyAlignment="1" applyProtection="1">
      <alignment horizontal="center" vertical="center" shrinkToFit="1"/>
      <protection locked="0"/>
    </xf>
    <xf numFmtId="0" fontId="11" fillId="7" borderId="22" xfId="1" applyFont="1" applyFill="1" applyBorder="1" applyAlignment="1" applyProtection="1">
      <alignment horizontal="center" vertical="center" shrinkToFit="1"/>
      <protection locked="0"/>
    </xf>
    <xf numFmtId="0" fontId="3" fillId="7" borderId="21" xfId="1" applyFill="1" applyBorder="1" applyAlignment="1" applyProtection="1">
      <alignment horizontal="center" vertical="center" shrinkToFit="1"/>
      <protection locked="0"/>
    </xf>
    <xf numFmtId="0" fontId="3" fillId="7" borderId="22" xfId="1" applyFill="1" applyBorder="1" applyAlignment="1" applyProtection="1">
      <alignment horizontal="center" vertical="center" shrinkToFit="1"/>
      <protection locked="0"/>
    </xf>
    <xf numFmtId="0" fontId="11" fillId="7" borderId="27" xfId="1" applyFont="1" applyFill="1" applyBorder="1" applyAlignment="1" applyProtection="1">
      <alignment horizontal="center" vertical="center" shrinkToFit="1"/>
      <protection locked="0"/>
    </xf>
    <xf numFmtId="0" fontId="11" fillId="7" borderId="23" xfId="1" applyFont="1" applyFill="1" applyBorder="1" applyAlignment="1" applyProtection="1">
      <alignment horizontal="center" vertical="center" shrinkToFit="1"/>
      <protection locked="0"/>
    </xf>
    <xf numFmtId="0" fontId="11" fillId="6" borderId="31" xfId="1" applyFont="1" applyFill="1" applyBorder="1" applyAlignment="1" applyProtection="1">
      <alignment horizontal="center" vertical="center" shrinkToFit="1"/>
      <protection locked="0"/>
    </xf>
    <xf numFmtId="0" fontId="11" fillId="6" borderId="32" xfId="1" applyFont="1" applyFill="1" applyBorder="1" applyAlignment="1" applyProtection="1">
      <alignment horizontal="center" vertical="center" shrinkToFit="1"/>
      <protection locked="0"/>
    </xf>
    <xf numFmtId="0" fontId="11" fillId="6" borderId="33" xfId="1" applyFont="1" applyFill="1" applyBorder="1" applyAlignment="1" applyProtection="1">
      <alignment horizontal="center" vertical="center" shrinkToFit="1"/>
      <protection locked="0"/>
    </xf>
    <xf numFmtId="0" fontId="12" fillId="5" borderId="2" xfId="1" applyFont="1" applyFill="1" applyBorder="1" applyAlignment="1">
      <alignment horizontal="center" vertical="center" shrinkToFit="1"/>
    </xf>
    <xf numFmtId="0" fontId="13" fillId="0" borderId="13" xfId="1" applyFont="1" applyBorder="1" applyAlignment="1">
      <alignment horizontal="center" vertical="center" shrinkToFit="1"/>
    </xf>
    <xf numFmtId="0" fontId="13" fillId="0" borderId="14" xfId="1" applyFont="1" applyBorder="1" applyAlignment="1">
      <alignment horizontal="center" vertical="center" shrinkToFit="1"/>
    </xf>
    <xf numFmtId="0" fontId="20" fillId="3" borderId="9" xfId="1" applyFont="1" applyFill="1" applyBorder="1" applyAlignment="1">
      <alignment horizontal="center" vertical="center" wrapText="1" shrinkToFit="1"/>
    </xf>
    <xf numFmtId="0" fontId="20" fillId="3" borderId="10" xfId="1" applyFont="1" applyFill="1" applyBorder="1" applyAlignment="1">
      <alignment horizontal="center" vertical="center" wrapText="1" shrinkToFit="1"/>
    </xf>
    <xf numFmtId="0" fontId="20" fillId="3" borderId="19" xfId="1" applyFont="1" applyFill="1" applyBorder="1" applyAlignment="1">
      <alignment horizontal="center" vertical="center" wrapText="1" shrinkToFit="1"/>
    </xf>
    <xf numFmtId="0" fontId="20" fillId="3" borderId="0" xfId="1" applyFont="1" applyFill="1" applyAlignment="1">
      <alignment horizontal="center" vertical="center" wrapText="1" shrinkToFit="1"/>
    </xf>
    <xf numFmtId="0" fontId="20" fillId="3" borderId="45" xfId="1" applyFont="1" applyFill="1" applyBorder="1" applyAlignment="1">
      <alignment horizontal="center" vertical="center" wrapText="1" shrinkToFit="1"/>
    </xf>
    <xf numFmtId="0" fontId="20" fillId="3" borderId="2" xfId="1" applyFont="1" applyFill="1" applyBorder="1" applyAlignment="1">
      <alignment horizontal="center" vertical="center" wrapText="1" shrinkToFit="1"/>
    </xf>
    <xf numFmtId="0" fontId="20" fillId="3" borderId="9" xfId="1" applyFont="1" applyFill="1" applyBorder="1" applyAlignment="1">
      <alignment horizontal="center" vertical="center" wrapText="1"/>
    </xf>
    <xf numFmtId="0" fontId="20" fillId="3" borderId="10" xfId="1" applyFont="1" applyFill="1" applyBorder="1" applyAlignment="1">
      <alignment horizontal="center" vertical="center" wrapText="1"/>
    </xf>
    <xf numFmtId="0" fontId="20" fillId="3" borderId="0" xfId="1" applyFont="1" applyFill="1" applyAlignment="1">
      <alignment horizontal="center" vertical="center" wrapText="1"/>
    </xf>
    <xf numFmtId="0" fontId="20" fillId="3" borderId="44" xfId="1" applyFont="1" applyFill="1" applyBorder="1" applyAlignment="1">
      <alignment horizontal="center" vertical="center" wrapText="1"/>
    </xf>
    <xf numFmtId="0" fontId="20" fillId="3" borderId="19" xfId="1" applyFont="1" applyFill="1" applyBorder="1" applyAlignment="1">
      <alignment horizontal="center" vertical="center" wrapText="1"/>
    </xf>
    <xf numFmtId="0" fontId="20" fillId="3" borderId="45" xfId="1" applyFont="1" applyFill="1" applyBorder="1" applyAlignment="1">
      <alignment horizontal="center" vertical="center" wrapText="1"/>
    </xf>
    <xf numFmtId="0" fontId="20" fillId="3" borderId="2" xfId="1" applyFont="1" applyFill="1" applyBorder="1" applyAlignment="1">
      <alignment horizontal="center" vertical="center" wrapText="1"/>
    </xf>
    <xf numFmtId="0" fontId="20" fillId="3" borderId="46" xfId="1" applyFont="1" applyFill="1" applyBorder="1" applyAlignment="1">
      <alignment horizontal="center" vertical="center" wrapText="1"/>
    </xf>
    <xf numFmtId="0" fontId="11" fillId="7" borderId="39" xfId="1" applyFont="1" applyFill="1" applyBorder="1" applyAlignment="1" applyProtection="1">
      <alignment horizontal="center" vertical="center" shrinkToFit="1"/>
      <protection locked="0"/>
    </xf>
    <xf numFmtId="0" fontId="11" fillId="7" borderId="40" xfId="1" applyFont="1" applyFill="1" applyBorder="1" applyAlignment="1" applyProtection="1">
      <alignment horizontal="center" vertical="center" shrinkToFit="1"/>
      <protection locked="0"/>
    </xf>
    <xf numFmtId="0" fontId="11" fillId="6" borderId="21" xfId="1" applyFont="1" applyFill="1" applyBorder="1" applyAlignment="1" applyProtection="1">
      <alignment horizontal="center" vertical="center" shrinkToFit="1"/>
      <protection locked="0"/>
    </xf>
    <xf numFmtId="0" fontId="11" fillId="6" borderId="22" xfId="1" applyFont="1" applyFill="1" applyBorder="1" applyAlignment="1" applyProtection="1">
      <alignment horizontal="center" vertical="center" shrinkToFit="1"/>
      <protection locked="0"/>
    </xf>
    <xf numFmtId="0" fontId="11" fillId="7" borderId="26" xfId="1" applyFont="1" applyFill="1" applyBorder="1" applyAlignment="1" applyProtection="1">
      <alignment horizontal="center" vertical="center" shrinkToFit="1"/>
      <protection locked="0"/>
    </xf>
    <xf numFmtId="0" fontId="11" fillId="7" borderId="24" xfId="1" applyFont="1" applyFill="1" applyBorder="1" applyAlignment="1" applyProtection="1">
      <alignment horizontal="center" vertical="center" shrinkToFit="1"/>
      <protection locked="0"/>
    </xf>
    <xf numFmtId="0" fontId="11" fillId="6" borderId="28" xfId="1" applyFont="1" applyFill="1" applyBorder="1" applyAlignment="1" applyProtection="1">
      <alignment horizontal="center" vertical="center" shrinkToFit="1"/>
      <protection locked="0"/>
    </xf>
    <xf numFmtId="0" fontId="11" fillId="6" borderId="29" xfId="1" applyFont="1" applyFill="1" applyBorder="1" applyAlignment="1" applyProtection="1">
      <alignment horizontal="center" vertical="center" shrinkToFit="1"/>
      <protection locked="0"/>
    </xf>
    <xf numFmtId="0" fontId="19" fillId="3" borderId="9" xfId="1" applyFont="1" applyFill="1" applyBorder="1" applyAlignment="1">
      <alignment horizontal="center" vertical="center" textRotation="255"/>
    </xf>
    <xf numFmtId="0" fontId="19" fillId="3" borderId="19" xfId="1" applyFont="1" applyFill="1" applyBorder="1" applyAlignment="1">
      <alignment horizontal="center" vertical="center" textRotation="255"/>
    </xf>
    <xf numFmtId="0" fontId="19" fillId="3" borderId="45" xfId="1" applyFont="1" applyFill="1" applyBorder="1" applyAlignment="1">
      <alignment horizontal="center" vertical="center" textRotation="255"/>
    </xf>
    <xf numFmtId="0" fontId="20" fillId="3" borderId="6" xfId="1" applyFont="1" applyFill="1" applyBorder="1" applyAlignment="1">
      <alignment horizontal="center" vertical="center" wrapText="1"/>
    </xf>
    <xf numFmtId="0" fontId="20" fillId="3" borderId="7" xfId="1" applyFont="1" applyFill="1" applyBorder="1" applyAlignment="1">
      <alignment horizontal="center" vertical="center" wrapText="1"/>
    </xf>
    <xf numFmtId="0" fontId="20" fillId="3" borderId="8" xfId="1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textRotation="255" shrinkToFit="1"/>
    </xf>
    <xf numFmtId="0" fontId="3" fillId="3" borderId="18" xfId="1" applyFill="1" applyBorder="1" applyAlignment="1">
      <alignment horizontal="center" vertical="center" textRotation="255" shrinkToFit="1"/>
    </xf>
    <xf numFmtId="0" fontId="3" fillId="3" borderId="25" xfId="1" applyFill="1" applyBorder="1" applyAlignment="1">
      <alignment horizontal="center" vertical="center" textRotation="255" shrinkToFit="1"/>
    </xf>
    <xf numFmtId="0" fontId="12" fillId="5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38" fontId="18" fillId="6" borderId="1" xfId="1" applyNumberFormat="1" applyFont="1" applyFill="1" applyBorder="1" applyAlignment="1" applyProtection="1">
      <alignment horizontal="center" vertical="center"/>
      <protection locked="0"/>
    </xf>
    <xf numFmtId="0" fontId="12" fillId="5" borderId="6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horizontal="center" vertical="center"/>
    </xf>
    <xf numFmtId="0" fontId="12" fillId="5" borderId="12" xfId="1" applyFont="1" applyFill="1" applyBorder="1" applyAlignment="1">
      <alignment horizontal="center" vertical="center"/>
    </xf>
    <xf numFmtId="38" fontId="13" fillId="0" borderId="13" xfId="1" applyNumberFormat="1" applyFont="1" applyBorder="1" applyAlignment="1">
      <alignment horizontal="center" vertical="center" shrinkToFit="1"/>
    </xf>
    <xf numFmtId="38" fontId="13" fillId="0" borderId="14" xfId="1" applyNumberFormat="1" applyFont="1" applyBorder="1" applyAlignment="1">
      <alignment horizontal="center" vertical="center" shrinkToFit="1"/>
    </xf>
    <xf numFmtId="38" fontId="13" fillId="0" borderId="15" xfId="1" applyNumberFormat="1" applyFont="1" applyBorder="1" applyAlignment="1">
      <alignment horizontal="center" vertical="center" shrinkToFit="1"/>
    </xf>
    <xf numFmtId="38" fontId="3" fillId="6" borderId="6" xfId="3" applyFont="1" applyFill="1" applyBorder="1" applyAlignment="1" applyProtection="1">
      <alignment horizontal="center" vertical="center" shrinkToFit="1"/>
      <protection locked="0"/>
    </xf>
    <xf numFmtId="38" fontId="3" fillId="6" borderId="7" xfId="3" applyFont="1" applyFill="1" applyBorder="1" applyAlignment="1" applyProtection="1">
      <alignment horizontal="center" vertical="center" shrinkToFit="1"/>
      <protection locked="0"/>
    </xf>
    <xf numFmtId="38" fontId="3" fillId="6" borderId="8" xfId="3" applyFont="1" applyFill="1" applyBorder="1" applyAlignment="1" applyProtection="1">
      <alignment horizontal="center" vertical="center" shrinkToFit="1"/>
      <protection locked="0"/>
    </xf>
    <xf numFmtId="0" fontId="5" fillId="6" borderId="18" xfId="1" applyFont="1" applyFill="1" applyBorder="1" applyAlignment="1" applyProtection="1">
      <alignment horizontal="center" vertical="center" shrinkToFit="1"/>
      <protection locked="0"/>
    </xf>
    <xf numFmtId="0" fontId="3" fillId="6" borderId="18" xfId="1" applyFill="1" applyBorder="1" applyAlignment="1" applyProtection="1">
      <alignment horizontal="center" vertical="center" shrinkToFit="1"/>
      <protection locked="0"/>
    </xf>
    <xf numFmtId="0" fontId="3" fillId="6" borderId="6" xfId="1" applyFill="1" applyBorder="1" applyAlignment="1" applyProtection="1">
      <alignment horizontal="center" vertical="center" shrinkToFit="1"/>
      <protection locked="0"/>
    </xf>
    <xf numFmtId="0" fontId="3" fillId="6" borderId="7" xfId="1" applyFill="1" applyBorder="1" applyAlignment="1" applyProtection="1">
      <alignment horizontal="center" vertical="center" shrinkToFit="1"/>
      <protection locked="0"/>
    </xf>
    <xf numFmtId="0" fontId="3" fillId="6" borderId="8" xfId="1" applyFill="1" applyBorder="1" applyAlignment="1" applyProtection="1">
      <alignment horizontal="center" vertical="center" shrinkToFit="1"/>
      <protection locked="0"/>
    </xf>
    <xf numFmtId="0" fontId="5" fillId="6" borderId="1" xfId="1" applyFont="1" applyFill="1" applyBorder="1" applyAlignment="1" applyProtection="1">
      <alignment horizontal="center" vertical="center" shrinkToFit="1"/>
      <protection locked="0"/>
    </xf>
    <xf numFmtId="0" fontId="3" fillId="6" borderId="1" xfId="1" applyFill="1" applyBorder="1" applyAlignment="1" applyProtection="1">
      <alignment horizontal="center" vertical="center" shrinkToFit="1"/>
      <protection locked="0"/>
    </xf>
    <xf numFmtId="56" fontId="5" fillId="6" borderId="1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7" xfId="1" applyFill="1" applyBorder="1" applyAlignment="1">
      <alignment horizontal="center" vertical="center" shrinkToFit="1"/>
    </xf>
    <xf numFmtId="0" fontId="3" fillId="3" borderId="8" xfId="1" applyFill="1" applyBorder="1" applyAlignment="1">
      <alignment horizontal="center" vertical="center" shrinkToFit="1"/>
    </xf>
    <xf numFmtId="0" fontId="3" fillId="3" borderId="6" xfId="1" applyFill="1" applyBorder="1" applyAlignment="1">
      <alignment horizontal="center" vertical="center" shrinkToFit="1"/>
    </xf>
    <xf numFmtId="38" fontId="3" fillId="6" borderId="6" xfId="2" applyNumberFormat="1" applyFont="1" applyFill="1" applyBorder="1" applyAlignment="1" applyProtection="1">
      <alignment horizontal="center" vertical="center" shrinkToFit="1"/>
      <protection locked="0"/>
    </xf>
    <xf numFmtId="0" fontId="11" fillId="4" borderId="9" xfId="1" applyFont="1" applyFill="1" applyBorder="1" applyAlignment="1" applyProtection="1">
      <alignment horizontal="center" vertical="center" shrinkToFit="1"/>
      <protection locked="0"/>
    </xf>
    <xf numFmtId="0" fontId="11" fillId="4" borderId="10" xfId="1" applyFont="1" applyFill="1" applyBorder="1" applyAlignment="1" applyProtection="1">
      <alignment horizontal="center" vertical="center" shrinkToFit="1"/>
      <protection locked="0"/>
    </xf>
    <xf numFmtId="0" fontId="11" fillId="4" borderId="11" xfId="1" applyFont="1" applyFill="1" applyBorder="1" applyAlignment="1" applyProtection="1">
      <alignment horizontal="center" vertical="center" shrinkToFit="1"/>
      <protection locked="0"/>
    </xf>
    <xf numFmtId="178" fontId="13" fillId="0" borderId="13" xfId="1" applyNumberFormat="1" applyFont="1" applyBorder="1" applyAlignment="1">
      <alignment horizontal="center" vertical="center"/>
    </xf>
    <xf numFmtId="178" fontId="13" fillId="0" borderId="14" xfId="1" applyNumberFormat="1" applyFont="1" applyBorder="1" applyAlignment="1">
      <alignment horizontal="center" vertical="center"/>
    </xf>
    <xf numFmtId="178" fontId="13" fillId="0" borderId="15" xfId="1" applyNumberFormat="1" applyFont="1" applyBorder="1" applyAlignment="1">
      <alignment horizontal="center" vertical="center"/>
    </xf>
    <xf numFmtId="0" fontId="12" fillId="5" borderId="17" xfId="1" applyFont="1" applyFill="1" applyBorder="1" applyAlignment="1">
      <alignment horizontal="center" vertical="center"/>
    </xf>
    <xf numFmtId="38" fontId="13" fillId="0" borderId="13" xfId="1" applyNumberFormat="1" applyFont="1" applyBorder="1" applyAlignment="1">
      <alignment horizontal="center" vertical="center"/>
    </xf>
    <xf numFmtId="38" fontId="13" fillId="0" borderId="14" xfId="1" applyNumberFormat="1" applyFont="1" applyBorder="1" applyAlignment="1">
      <alignment horizontal="center" vertical="center"/>
    </xf>
    <xf numFmtId="38" fontId="13" fillId="0" borderId="15" xfId="1" applyNumberFormat="1" applyFont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 textRotation="255"/>
    </xf>
    <xf numFmtId="0" fontId="5" fillId="3" borderId="1" xfId="1" applyFont="1" applyFill="1" applyBorder="1" applyAlignment="1">
      <alignment horizontal="center" vertical="center" shrinkToFit="1"/>
    </xf>
    <xf numFmtId="0" fontId="3" fillId="3" borderId="1" xfId="1" applyFill="1" applyBorder="1" applyAlignment="1">
      <alignment horizontal="center" vertical="center" shrinkToFit="1"/>
    </xf>
    <xf numFmtId="0" fontId="5" fillId="3" borderId="7" xfId="1" applyFont="1" applyFill="1" applyBorder="1" applyAlignment="1">
      <alignment horizontal="center" vertical="center" shrinkToFit="1"/>
    </xf>
    <xf numFmtId="0" fontId="5" fillId="3" borderId="8" xfId="1" applyFont="1" applyFill="1" applyBorder="1" applyAlignment="1">
      <alignment horizontal="center" vertical="center" shrinkToFit="1"/>
    </xf>
    <xf numFmtId="0" fontId="11" fillId="4" borderId="7" xfId="1" applyFont="1" applyFill="1" applyBorder="1" applyAlignment="1" applyProtection="1">
      <alignment horizontal="center" vertical="center" shrinkToFit="1"/>
      <protection locked="0"/>
    </xf>
    <xf numFmtId="0" fontId="11" fillId="4" borderId="8" xfId="1" applyFont="1" applyFill="1" applyBorder="1" applyAlignment="1" applyProtection="1">
      <alignment horizontal="center" vertical="center" shrinkToFit="1"/>
      <protection locked="0"/>
    </xf>
    <xf numFmtId="0" fontId="5" fillId="4" borderId="1" xfId="1" applyFont="1" applyFill="1" applyBorder="1" applyAlignment="1" applyProtection="1">
      <alignment horizontal="center" vertical="center" shrinkToFit="1"/>
      <protection locked="0"/>
    </xf>
    <xf numFmtId="0" fontId="5" fillId="0" borderId="0" xfId="1" applyFont="1" applyAlignment="1">
      <alignment horizontal="left" vertical="center"/>
    </xf>
    <xf numFmtId="0" fontId="5" fillId="0" borderId="2" xfId="1" applyFont="1" applyBorder="1" applyAlignment="1">
      <alignment horizontal="center"/>
    </xf>
    <xf numFmtId="0" fontId="9" fillId="2" borderId="3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/>
      <protection locked="0"/>
    </xf>
    <xf numFmtId="0" fontId="9" fillId="2" borderId="5" xfId="1" applyFont="1" applyFill="1" applyBorder="1" applyAlignment="1" applyProtection="1">
      <alignment horizontal="center" vertical="center"/>
      <protection locked="0"/>
    </xf>
    <xf numFmtId="0" fontId="10" fillId="0" borderId="0" xfId="1" applyFont="1" applyAlignment="1">
      <alignment horizontal="center" vertical="center"/>
    </xf>
    <xf numFmtId="177" fontId="11" fillId="0" borderId="6" xfId="1" applyNumberFormat="1" applyFont="1" applyBorder="1" applyAlignment="1" applyProtection="1">
      <alignment horizontal="center" vertical="center" shrinkToFit="1"/>
      <protection locked="0"/>
    </xf>
    <xf numFmtId="177" fontId="11" fillId="0" borderId="7" xfId="1" applyNumberFormat="1" applyFont="1" applyBorder="1" applyAlignment="1" applyProtection="1">
      <alignment horizontal="center" vertical="center" shrinkToFit="1"/>
      <protection locked="0"/>
    </xf>
    <xf numFmtId="177" fontId="11" fillId="0" borderId="8" xfId="1" applyNumberFormat="1" applyFont="1" applyBorder="1" applyAlignment="1" applyProtection="1">
      <alignment horizontal="center" vertical="center" shrinkToFit="1"/>
      <protection locked="0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  <xf numFmtId="0" fontId="11" fillId="4" borderId="1" xfId="1" applyFont="1" applyFill="1" applyBorder="1" applyAlignment="1">
      <alignment horizontal="center" vertical="center" shrinkToFit="1"/>
    </xf>
    <xf numFmtId="0" fontId="11" fillId="4" borderId="6" xfId="1" applyFont="1" applyFill="1" applyBorder="1" applyAlignment="1">
      <alignment horizontal="center" vertical="center" shrinkToFit="1"/>
    </xf>
    <xf numFmtId="177" fontId="11" fillId="4" borderId="6" xfId="1" applyNumberFormat="1" applyFont="1" applyFill="1" applyBorder="1" applyAlignment="1">
      <alignment horizontal="center" vertical="center" shrinkToFit="1"/>
    </xf>
    <xf numFmtId="177" fontId="11" fillId="4" borderId="7" xfId="1" applyNumberFormat="1" applyFont="1" applyFill="1" applyBorder="1" applyAlignment="1">
      <alignment horizontal="center" vertical="center" shrinkToFit="1"/>
    </xf>
    <xf numFmtId="177" fontId="11" fillId="4" borderId="8" xfId="1" applyNumberFormat="1" applyFont="1" applyFill="1" applyBorder="1" applyAlignment="1">
      <alignment horizontal="center" vertical="center" shrinkToFit="1"/>
    </xf>
    <xf numFmtId="0" fontId="11" fillId="7" borderId="1" xfId="1" applyFont="1" applyFill="1" applyBorder="1" applyAlignment="1" applyProtection="1">
      <alignment horizontal="left" vertical="center" shrinkToFit="1"/>
      <protection locked="0"/>
    </xf>
    <xf numFmtId="0" fontId="11" fillId="6" borderId="1" xfId="1" applyFont="1" applyFill="1" applyBorder="1" applyAlignment="1" applyProtection="1">
      <alignment horizontal="left" vertical="center" shrinkToFit="1"/>
      <protection locked="0"/>
    </xf>
    <xf numFmtId="38" fontId="0" fillId="6" borderId="6" xfId="3" applyFont="1" applyFill="1" applyBorder="1" applyAlignment="1" applyProtection="1">
      <alignment horizontal="center" vertical="center" shrinkToFit="1"/>
      <protection locked="0"/>
    </xf>
    <xf numFmtId="38" fontId="0" fillId="6" borderId="7" xfId="3" applyFont="1" applyFill="1" applyBorder="1" applyAlignment="1" applyProtection="1">
      <alignment horizontal="center" vertical="center" shrinkToFit="1"/>
      <protection locked="0"/>
    </xf>
    <xf numFmtId="38" fontId="0" fillId="6" borderId="8" xfId="3" applyFont="1" applyFill="1" applyBorder="1" applyAlignment="1" applyProtection="1">
      <alignment horizontal="center" vertical="center" shrinkToFit="1"/>
      <protection locked="0"/>
    </xf>
  </cellXfs>
  <cellStyles count="5">
    <cellStyle name="パーセント 2" xfId="4" xr:uid="{7D3B0939-8D0B-4725-A0E2-A2855B9EC836}"/>
    <cellStyle name="ハイパーリンク 2" xfId="2" xr:uid="{19BC2D5E-B4E5-455D-9C02-EFF27E34A22B}"/>
    <cellStyle name="桁区切り 2" xfId="3" xr:uid="{8CAF1595-97DE-4F2A-80F1-0A05389E561B}"/>
    <cellStyle name="標準" xfId="0" builtinId="0"/>
    <cellStyle name="標準 2" xfId="1" xr:uid="{F9B7D0C7-7D8C-4DF9-9A60-CC86CBB863EF}"/>
  </cellStyles>
  <dxfs count="43">
    <dxf>
      <font>
        <b/>
        <i val="0"/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fmlaLink="$AF$45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Radio" checked="Checked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$AF$50" lockText="1" noThreeD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CheckBox" checked="Checked" fmlaLink="$AF$50" lockText="1" noThreeD="1"/>
</file>

<file path=xl/ctrlProps/ctrlProp22.xml><?xml version="1.0" encoding="utf-8"?>
<formControlPr xmlns="http://schemas.microsoft.com/office/spreadsheetml/2009/9/main" objectType="CheckBox" checked="Checked" fmlaLink="$AF$47" lockText="1" noThreeD="1"/>
</file>

<file path=xl/ctrlProps/ctrlProp23.xml><?xml version="1.0" encoding="utf-8"?>
<formControlPr xmlns="http://schemas.microsoft.com/office/spreadsheetml/2009/9/main" objectType="CheckBox" checked="Checked" fmlaLink="$AF$49" lockText="1" noThreeD="1"/>
</file>

<file path=xl/ctrlProps/ctrlProp24.xml><?xml version="1.0" encoding="utf-8"?>
<formControlPr xmlns="http://schemas.microsoft.com/office/spreadsheetml/2009/9/main" objectType="CheckBox" checked="Checked" fmlaLink="$AF$48" lockText="1" noThreeD="1"/>
</file>

<file path=xl/ctrlProps/ctrlProp25.xml><?xml version="1.0" encoding="utf-8"?>
<formControlPr xmlns="http://schemas.microsoft.com/office/spreadsheetml/2009/9/main" objectType="CheckBox" checked="Checked" fmlaLink="$AF$46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AF$47" lockText="1" noThreeD="1"/>
</file>

<file path=xl/ctrlProps/ctrlProp30.xml><?xml version="1.0" encoding="utf-8"?>
<formControlPr xmlns="http://schemas.microsoft.com/office/spreadsheetml/2009/9/main" objectType="CheckBox" checked="Checked" fmlaLink="$AF$45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Radio" firstButton="1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CheckBox" checked="Checked" fmlaLink="$AF$50" lockText="1" noThreeD="1"/>
</file>

<file path=xl/ctrlProps/ctrlProp4.xml><?xml version="1.0" encoding="utf-8"?>
<formControlPr xmlns="http://schemas.microsoft.com/office/spreadsheetml/2009/9/main" objectType="CheckBox" fmlaLink="$AF$49" lockText="1" noThreeD="1"/>
</file>

<file path=xl/ctrlProps/ctrlProp40.xml><?xml version="1.0" encoding="utf-8"?>
<formControlPr xmlns="http://schemas.microsoft.com/office/spreadsheetml/2009/9/main" objectType="CheckBox" checked="Checked" fmlaLink="$AF$47" lockText="1" noThreeD="1"/>
</file>

<file path=xl/ctrlProps/ctrlProp41.xml><?xml version="1.0" encoding="utf-8"?>
<formControlPr xmlns="http://schemas.microsoft.com/office/spreadsheetml/2009/9/main" objectType="CheckBox" checked="Checked" fmlaLink="$AF$49" lockText="1" noThreeD="1"/>
</file>

<file path=xl/ctrlProps/ctrlProp42.xml><?xml version="1.0" encoding="utf-8"?>
<formControlPr xmlns="http://schemas.microsoft.com/office/spreadsheetml/2009/9/main" objectType="CheckBox" checked="Checked" fmlaLink="$AF$48" lockText="1" noThreeD="1"/>
</file>

<file path=xl/ctrlProps/ctrlProp43.xml><?xml version="1.0" encoding="utf-8"?>
<formControlPr xmlns="http://schemas.microsoft.com/office/spreadsheetml/2009/9/main" objectType="CheckBox" checked="Checked" fmlaLink="$AF$46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fmlaLink="$AF$45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fmlaLink="$AF$48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Radio" lockText="1" noThreeD="1"/>
</file>

<file path=xl/ctrlProps/ctrlProp56.xml><?xml version="1.0" encoding="utf-8"?>
<formControlPr xmlns="http://schemas.microsoft.com/office/spreadsheetml/2009/9/main" objectType="Radio" lockText="1" noThreeD="1"/>
</file>

<file path=xl/ctrlProps/ctrlProp57.xml><?xml version="1.0" encoding="utf-8"?>
<formControlPr xmlns="http://schemas.microsoft.com/office/spreadsheetml/2009/9/main" objectType="CheckBox" checked="Checked" fmlaLink="$AF$50" lockText="1" noThreeD="1"/>
</file>

<file path=xl/ctrlProps/ctrlProp58.xml><?xml version="1.0" encoding="utf-8"?>
<formControlPr xmlns="http://schemas.microsoft.com/office/spreadsheetml/2009/9/main" objectType="CheckBox" checked="Checked" fmlaLink="$AF$47" lockText="1" noThreeD="1"/>
</file>

<file path=xl/ctrlProps/ctrlProp59.xml><?xml version="1.0" encoding="utf-8"?>
<formControlPr xmlns="http://schemas.microsoft.com/office/spreadsheetml/2009/9/main" objectType="CheckBox" checked="Checked" fmlaLink="$AF$49" lockText="1" noThreeD="1"/>
</file>

<file path=xl/ctrlProps/ctrlProp6.xml><?xml version="1.0" encoding="utf-8"?>
<formControlPr xmlns="http://schemas.microsoft.com/office/spreadsheetml/2009/9/main" objectType="CheckBox" checked="Checked" fmlaLink="$AF$46" lockText="1" noThreeD="1"/>
</file>

<file path=xl/ctrlProps/ctrlProp60.xml><?xml version="1.0" encoding="utf-8"?>
<formControlPr xmlns="http://schemas.microsoft.com/office/spreadsheetml/2009/9/main" objectType="CheckBox" checked="Checked" fmlaLink="$AF$48" lockText="1" noThreeD="1"/>
</file>

<file path=xl/ctrlProps/ctrlProp61.xml><?xml version="1.0" encoding="utf-8"?>
<formControlPr xmlns="http://schemas.microsoft.com/office/spreadsheetml/2009/9/main" objectType="CheckBox" checked="Checked" fmlaLink="$AF$46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fmlaLink="$AF$45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CheckBox" checked="Checked" fmlaLink="$AF$50" lockText="1" noThreeD="1"/>
</file>

<file path=xl/ctrlProps/ctrlProp76.xml><?xml version="1.0" encoding="utf-8"?>
<formControlPr xmlns="http://schemas.microsoft.com/office/spreadsheetml/2009/9/main" objectType="CheckBox" checked="Checked" fmlaLink="$AF$47" lockText="1" noThreeD="1"/>
</file>

<file path=xl/ctrlProps/ctrlProp77.xml><?xml version="1.0" encoding="utf-8"?>
<formControlPr xmlns="http://schemas.microsoft.com/office/spreadsheetml/2009/9/main" objectType="CheckBox" checked="Checked" fmlaLink="$AF$49" lockText="1" noThreeD="1"/>
</file>

<file path=xl/ctrlProps/ctrlProp78.xml><?xml version="1.0" encoding="utf-8"?>
<formControlPr xmlns="http://schemas.microsoft.com/office/spreadsheetml/2009/9/main" objectType="CheckBox" checked="Checked" fmlaLink="$AF$48" lockText="1" noThreeD="1"/>
</file>

<file path=xl/ctrlProps/ctrlProp79.xml><?xml version="1.0" encoding="utf-8"?>
<formControlPr xmlns="http://schemas.microsoft.com/office/spreadsheetml/2009/9/main" objectType="CheckBox" checked="Checked" fmlaLink="$AF$46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fmlaLink="$AF$45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Radio" checked="Checked" lockText="1" noThreeD="1"/>
</file>

<file path=xl/ctrlProps/ctrlProp92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653142</xdr:colOff>
      <xdr:row>1</xdr:row>
      <xdr:rowOff>142213</xdr:rowOff>
    </xdr:from>
    <xdr:to>
      <xdr:col>57</xdr:col>
      <xdr:colOff>136071</xdr:colOff>
      <xdr:row>4</xdr:row>
      <xdr:rowOff>155863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182350" y="580363"/>
          <a:ext cx="0" cy="1185225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9039" y="11058525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71900" y="10906125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9039" y="11058525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71900" y="10906125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12</xdr:row>
          <xdr:rowOff>38100</xdr:rowOff>
        </xdr:from>
        <xdr:to>
          <xdr:col>39</xdr:col>
          <xdr:colOff>228600</xdr:colOff>
          <xdr:row>15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精算書発行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9039" y="11058525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771900" y="10906125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49</xdr:row>
          <xdr:rowOff>9525</xdr:rowOff>
        </xdr:from>
        <xdr:to>
          <xdr:col>4</xdr:col>
          <xdr:colOff>285750</xdr:colOff>
          <xdr:row>49</xdr:row>
          <xdr:rowOff>171450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771900" y="10906125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85725</xdr:colOff>
      <xdr:row>0</xdr:row>
      <xdr:rowOff>49698</xdr:rowOff>
    </xdr:from>
    <xdr:to>
      <xdr:col>30</xdr:col>
      <xdr:colOff>114300</xdr:colOff>
      <xdr:row>2</xdr:row>
      <xdr:rowOff>347382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5725" y="49698"/>
          <a:ext cx="8496300" cy="1173984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注意：参加人数・領収書金額を操作して補助金を受給することは、</a:t>
          </a:r>
          <a:r>
            <a:rPr kumimoji="1" lang="ja-JP" altLang="ja-JP" sz="1100" b="1"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不正請求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とみなされる可能性があります。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　　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ピンク欄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申請者入力必須、薄水色欄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申請者入力該当時のみ、薄黄色欄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拠点入力必須です。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　    入力に際し、当シートの項目名コメント及び作成方法シートをご確認ください。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申請者の方は、ピンク欄、薄水色欄をすべて入力頂いた後、適否判定欄が「●支給可」になることを確認の上、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　　　　　　　  拠点（本社は人事部</a:t>
          </a:r>
          <a:r>
            <a:rPr kumimoji="1" lang="en-US" altLang="ja-JP" sz="1100">
              <a:solidFill>
                <a:sysClr val="windowText" lastClr="000000"/>
              </a:solidFill>
            </a:rPr>
            <a:t>jinji3@meitec.com</a:t>
          </a:r>
          <a:r>
            <a:rPr kumimoji="1" lang="ja-JP" altLang="en-US" sz="1100">
              <a:solidFill>
                <a:sysClr val="windowText" lastClr="000000"/>
              </a:solidFill>
            </a:rPr>
            <a:t>）にご提出ください。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46</xdr:row>
          <xdr:rowOff>0</xdr:rowOff>
        </xdr:from>
        <xdr:to>
          <xdr:col>4</xdr:col>
          <xdr:colOff>285750</xdr:colOff>
          <xdr:row>46</xdr:row>
          <xdr:rowOff>161925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48</xdr:row>
          <xdr:rowOff>9525</xdr:rowOff>
        </xdr:from>
        <xdr:to>
          <xdr:col>4</xdr:col>
          <xdr:colOff>285750</xdr:colOff>
          <xdr:row>48</xdr:row>
          <xdr:rowOff>171450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47</xdr:row>
          <xdr:rowOff>9525</xdr:rowOff>
        </xdr:from>
        <xdr:to>
          <xdr:col>4</xdr:col>
          <xdr:colOff>285750</xdr:colOff>
          <xdr:row>47</xdr:row>
          <xdr:rowOff>171450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45</xdr:row>
          <xdr:rowOff>9525</xdr:rowOff>
        </xdr:from>
        <xdr:to>
          <xdr:col>4</xdr:col>
          <xdr:colOff>285750</xdr:colOff>
          <xdr:row>45</xdr:row>
          <xdr:rowOff>171450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49</xdr:row>
          <xdr:rowOff>9525</xdr:rowOff>
        </xdr:from>
        <xdr:to>
          <xdr:col>5</xdr:col>
          <xdr:colOff>285750</xdr:colOff>
          <xdr:row>49</xdr:row>
          <xdr:rowOff>171450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9525</xdr:rowOff>
        </xdr:from>
        <xdr:to>
          <xdr:col>5</xdr:col>
          <xdr:colOff>285750</xdr:colOff>
          <xdr:row>48</xdr:row>
          <xdr:rowOff>171450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47</xdr:row>
          <xdr:rowOff>9525</xdr:rowOff>
        </xdr:from>
        <xdr:to>
          <xdr:col>5</xdr:col>
          <xdr:colOff>285750</xdr:colOff>
          <xdr:row>47</xdr:row>
          <xdr:rowOff>171450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9525</xdr:rowOff>
        </xdr:from>
        <xdr:to>
          <xdr:col>5</xdr:col>
          <xdr:colOff>285750</xdr:colOff>
          <xdr:row>45</xdr:row>
          <xdr:rowOff>171450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44</xdr:row>
          <xdr:rowOff>9525</xdr:rowOff>
        </xdr:from>
        <xdr:to>
          <xdr:col>4</xdr:col>
          <xdr:colOff>285750</xdr:colOff>
          <xdr:row>44</xdr:row>
          <xdr:rowOff>171450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9525</xdr:rowOff>
        </xdr:from>
        <xdr:to>
          <xdr:col>5</xdr:col>
          <xdr:colOff>285750</xdr:colOff>
          <xdr:row>44</xdr:row>
          <xdr:rowOff>171450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180975</xdr:rowOff>
        </xdr:from>
        <xdr:to>
          <xdr:col>5</xdr:col>
          <xdr:colOff>285750</xdr:colOff>
          <xdr:row>46</xdr:row>
          <xdr:rowOff>161925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0</xdr:rowOff>
        </xdr:from>
        <xdr:to>
          <xdr:col>18</xdr:col>
          <xdr:colOff>285750</xdr:colOff>
          <xdr:row>61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161925</xdr:rowOff>
        </xdr:from>
        <xdr:to>
          <xdr:col>18</xdr:col>
          <xdr:colOff>247650</xdr:colOff>
          <xdr:row>62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61</xdr:row>
          <xdr:rowOff>133350</xdr:rowOff>
        </xdr:from>
        <xdr:to>
          <xdr:col>18</xdr:col>
          <xdr:colOff>285750</xdr:colOff>
          <xdr:row>63</xdr:row>
          <xdr:rowOff>38100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62</xdr:row>
          <xdr:rowOff>142875</xdr:rowOff>
        </xdr:from>
        <xdr:to>
          <xdr:col>18</xdr:col>
          <xdr:colOff>285750</xdr:colOff>
          <xdr:row>64</xdr:row>
          <xdr:rowOff>38100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53</xdr:row>
          <xdr:rowOff>161925</xdr:rowOff>
        </xdr:from>
        <xdr:to>
          <xdr:col>12</xdr:col>
          <xdr:colOff>85725</xdr:colOff>
          <xdr:row>55</xdr:row>
          <xdr:rowOff>9525</xdr:rowOff>
        </xdr:to>
        <xdr:sp macro="" textlink="">
          <xdr:nvSpPr>
            <xdr:cNvPr id="2066" name="Option 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53</xdr:row>
          <xdr:rowOff>161925</xdr:rowOff>
        </xdr:from>
        <xdr:to>
          <xdr:col>21</xdr:col>
          <xdr:colOff>38100</xdr:colOff>
          <xdr:row>55</xdr:row>
          <xdr:rowOff>9525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7</xdr:row>
          <xdr:rowOff>114300</xdr:rowOff>
        </xdr:from>
        <xdr:to>
          <xdr:col>39</xdr:col>
          <xdr:colOff>228600</xdr:colOff>
          <xdr:row>10</xdr:row>
          <xdr:rowOff>47625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入力消去</a:t>
              </a:r>
            </a:p>
          </xdr:txBody>
        </xdr:sp>
        <xdr:clientData fPrintsWithSheet="0"/>
      </xdr:twoCellAnchor>
    </mc:Choice>
    <mc:Fallback/>
  </mc:AlternateContent>
  <xdr:twoCellAnchor>
    <xdr:from>
      <xdr:col>37</xdr:col>
      <xdr:colOff>476250</xdr:colOff>
      <xdr:row>1</xdr:row>
      <xdr:rowOff>432548</xdr:rowOff>
    </xdr:from>
    <xdr:to>
      <xdr:col>41</xdr:col>
      <xdr:colOff>13607</xdr:colOff>
      <xdr:row>15</xdr:row>
      <xdr:rowOff>156882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182100" y="870698"/>
          <a:ext cx="2000250" cy="2877109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161925</xdr:colOff>
      <xdr:row>1</xdr:row>
      <xdr:rowOff>240367</xdr:rowOff>
    </xdr:from>
    <xdr:to>
      <xdr:col>40</xdr:col>
      <xdr:colOff>295275</xdr:colOff>
      <xdr:row>2</xdr:row>
      <xdr:rowOff>145117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9534525" y="678517"/>
          <a:ext cx="1257300" cy="342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＜拠点使用欄＞</a:t>
          </a:r>
        </a:p>
      </xdr:txBody>
    </xdr:sp>
    <xdr:clientData/>
  </xdr:twoCellAnchor>
  <xdr:twoCellAnchor>
    <xdr:from>
      <xdr:col>42</xdr:col>
      <xdr:colOff>133618</xdr:colOff>
      <xdr:row>1</xdr:row>
      <xdr:rowOff>750</xdr:rowOff>
    </xdr:from>
    <xdr:to>
      <xdr:col>57</xdr:col>
      <xdr:colOff>13607</xdr:colOff>
      <xdr:row>1</xdr:row>
      <xdr:rowOff>272143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1182350" y="438900"/>
          <a:ext cx="0" cy="27139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＜</a:t>
          </a:r>
          <a:r>
            <a:rPr kumimoji="1" lang="en-US" altLang="ja-JP" sz="1100">
              <a:solidFill>
                <a:sysClr val="windowText" lastClr="000000"/>
              </a:solidFill>
            </a:rPr>
            <a:t>MT</a:t>
          </a:r>
          <a:r>
            <a:rPr kumimoji="1" lang="ja-JP" altLang="en-US" sz="1100">
              <a:solidFill>
                <a:sysClr val="windowText" lastClr="000000"/>
              </a:solidFill>
            </a:rPr>
            <a:t>人事部使用欄＞　非表示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476250</xdr:colOff>
      <xdr:row>1</xdr:row>
      <xdr:rowOff>432548</xdr:rowOff>
    </xdr:from>
    <xdr:to>
      <xdr:col>46</xdr:col>
      <xdr:colOff>112059</xdr:colOff>
      <xdr:row>15</xdr:row>
      <xdr:rowOff>156882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049250" y="870698"/>
          <a:ext cx="2112309" cy="2886634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49</xdr:row>
          <xdr:rowOff>9525</xdr:rowOff>
        </xdr:from>
        <xdr:to>
          <xdr:col>5</xdr:col>
          <xdr:colOff>38100</xdr:colOff>
          <xdr:row>50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46</xdr:row>
          <xdr:rowOff>0</xdr:rowOff>
        </xdr:from>
        <xdr:to>
          <xdr:col>5</xdr:col>
          <xdr:colOff>38100</xdr:colOff>
          <xdr:row>46</xdr:row>
          <xdr:rowOff>152400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48</xdr:row>
          <xdr:rowOff>9525</xdr:rowOff>
        </xdr:from>
        <xdr:to>
          <xdr:col>5</xdr:col>
          <xdr:colOff>38100</xdr:colOff>
          <xdr:row>49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47</xdr:row>
          <xdr:rowOff>9525</xdr:rowOff>
        </xdr:from>
        <xdr:to>
          <xdr:col>5</xdr:col>
          <xdr:colOff>38100</xdr:colOff>
          <xdr:row>48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45</xdr:row>
          <xdr:rowOff>9525</xdr:rowOff>
        </xdr:from>
        <xdr:to>
          <xdr:col>5</xdr:col>
          <xdr:colOff>38100</xdr:colOff>
          <xdr:row>46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49</xdr:row>
          <xdr:rowOff>9525</xdr:rowOff>
        </xdr:from>
        <xdr:to>
          <xdr:col>7</xdr:col>
          <xdr:colOff>200025</xdr:colOff>
          <xdr:row>50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9525</xdr:rowOff>
        </xdr:from>
        <xdr:to>
          <xdr:col>7</xdr:col>
          <xdr:colOff>200025</xdr:colOff>
          <xdr:row>49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47</xdr:row>
          <xdr:rowOff>9525</xdr:rowOff>
        </xdr:from>
        <xdr:to>
          <xdr:col>7</xdr:col>
          <xdr:colOff>200025</xdr:colOff>
          <xdr:row>48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9525</xdr:rowOff>
        </xdr:from>
        <xdr:to>
          <xdr:col>7</xdr:col>
          <xdr:colOff>200025</xdr:colOff>
          <xdr:row>46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44</xdr:row>
          <xdr:rowOff>9525</xdr:rowOff>
        </xdr:from>
        <xdr:to>
          <xdr:col>5</xdr:col>
          <xdr:colOff>38100</xdr:colOff>
          <xdr:row>45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9525</xdr:rowOff>
        </xdr:from>
        <xdr:to>
          <xdr:col>6</xdr:col>
          <xdr:colOff>38100</xdr:colOff>
          <xdr:row>45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180975</xdr:rowOff>
        </xdr:from>
        <xdr:to>
          <xdr:col>7</xdr:col>
          <xdr:colOff>200025</xdr:colOff>
          <xdr:row>46</xdr:row>
          <xdr:rowOff>152400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0</xdr:rowOff>
        </xdr:from>
        <xdr:to>
          <xdr:col>19</xdr:col>
          <xdr:colOff>38100</xdr:colOff>
          <xdr:row>61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161925</xdr:rowOff>
        </xdr:from>
        <xdr:to>
          <xdr:col>18</xdr:col>
          <xdr:colOff>238125</xdr:colOff>
          <xdr:row>62</xdr:row>
          <xdr:rowOff>28575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61</xdr:row>
          <xdr:rowOff>133350</xdr:rowOff>
        </xdr:from>
        <xdr:to>
          <xdr:col>19</xdr:col>
          <xdr:colOff>38100</xdr:colOff>
          <xdr:row>63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62</xdr:row>
          <xdr:rowOff>142875</xdr:rowOff>
        </xdr:from>
        <xdr:to>
          <xdr:col>19</xdr:col>
          <xdr:colOff>38100</xdr:colOff>
          <xdr:row>64</xdr:row>
          <xdr:rowOff>47625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53</xdr:row>
          <xdr:rowOff>161925</xdr:rowOff>
        </xdr:from>
        <xdr:to>
          <xdr:col>14</xdr:col>
          <xdr:colOff>66675</xdr:colOff>
          <xdr:row>55</xdr:row>
          <xdr:rowOff>38100</xdr:rowOff>
        </xdr:to>
        <xdr:sp macro="" textlink=""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53</xdr:row>
          <xdr:rowOff>161925</xdr:rowOff>
        </xdr:from>
        <xdr:to>
          <xdr:col>21</xdr:col>
          <xdr:colOff>85725</xdr:colOff>
          <xdr:row>55</xdr:row>
          <xdr:rowOff>38100</xdr:rowOff>
        </xdr:to>
        <xdr:sp macro="" textlink="">
          <xdr:nvSpPr>
            <xdr:cNvPr id="3090" name="Option 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49</xdr:row>
          <xdr:rowOff>9525</xdr:rowOff>
        </xdr:from>
        <xdr:to>
          <xdr:col>5</xdr:col>
          <xdr:colOff>38100</xdr:colOff>
          <xdr:row>50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85725</xdr:colOff>
      <xdr:row>0</xdr:row>
      <xdr:rowOff>49698</xdr:rowOff>
    </xdr:from>
    <xdr:to>
      <xdr:col>30</xdr:col>
      <xdr:colOff>114300</xdr:colOff>
      <xdr:row>2</xdr:row>
      <xdr:rowOff>295276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85725" y="49698"/>
          <a:ext cx="8496300" cy="1121878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注意：参加人数・領収書金額を操作して補助金を受給することは、</a:t>
          </a:r>
          <a:r>
            <a:rPr kumimoji="1" lang="ja-JP" altLang="ja-JP" sz="1100" b="1"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不正請求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とみなされる可能性があります。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　　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ピンク欄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申請者入力必須、薄水色欄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申請者入力該当時のみ、薄黄色欄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拠点入力必須です。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　    入力に際し、当シートの項目名コメント及び作成方法シートをご確認ください。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すべて入力頂いた後、適否判定欄が「●支給可」になることを確認の上、拠点（本社は人事部</a:t>
          </a:r>
          <a:r>
            <a:rPr kumimoji="1" lang="en-US" altLang="ja-JP" sz="1100">
              <a:solidFill>
                <a:sysClr val="windowText" lastClr="000000"/>
              </a:solidFill>
            </a:rPr>
            <a:t>jinji3@meitec.com</a:t>
          </a:r>
          <a:r>
            <a:rPr kumimoji="1" lang="ja-JP" altLang="en-US" sz="1100">
              <a:solidFill>
                <a:sysClr val="windowText" lastClr="000000"/>
              </a:solidFill>
            </a:rPr>
            <a:t>）にご提出ください。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46</xdr:row>
          <xdr:rowOff>0</xdr:rowOff>
        </xdr:from>
        <xdr:to>
          <xdr:col>5</xdr:col>
          <xdr:colOff>38100</xdr:colOff>
          <xdr:row>46</xdr:row>
          <xdr:rowOff>152400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48</xdr:row>
          <xdr:rowOff>9525</xdr:rowOff>
        </xdr:from>
        <xdr:to>
          <xdr:col>5</xdr:col>
          <xdr:colOff>38100</xdr:colOff>
          <xdr:row>49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47</xdr:row>
          <xdr:rowOff>9525</xdr:rowOff>
        </xdr:from>
        <xdr:to>
          <xdr:col>5</xdr:col>
          <xdr:colOff>38100</xdr:colOff>
          <xdr:row>48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45</xdr:row>
          <xdr:rowOff>9525</xdr:rowOff>
        </xdr:from>
        <xdr:to>
          <xdr:col>5</xdr:col>
          <xdr:colOff>38100</xdr:colOff>
          <xdr:row>46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49</xdr:row>
          <xdr:rowOff>9525</xdr:rowOff>
        </xdr:from>
        <xdr:to>
          <xdr:col>7</xdr:col>
          <xdr:colOff>200025</xdr:colOff>
          <xdr:row>50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9525</xdr:rowOff>
        </xdr:from>
        <xdr:to>
          <xdr:col>7</xdr:col>
          <xdr:colOff>200025</xdr:colOff>
          <xdr:row>49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47</xdr:row>
          <xdr:rowOff>9525</xdr:rowOff>
        </xdr:from>
        <xdr:to>
          <xdr:col>7</xdr:col>
          <xdr:colOff>200025</xdr:colOff>
          <xdr:row>48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9525</xdr:rowOff>
        </xdr:from>
        <xdr:to>
          <xdr:col>7</xdr:col>
          <xdr:colOff>200025</xdr:colOff>
          <xdr:row>46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44</xdr:row>
          <xdr:rowOff>9525</xdr:rowOff>
        </xdr:from>
        <xdr:to>
          <xdr:col>5</xdr:col>
          <xdr:colOff>38100</xdr:colOff>
          <xdr:row>45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9525</xdr:rowOff>
        </xdr:from>
        <xdr:to>
          <xdr:col>6</xdr:col>
          <xdr:colOff>38100</xdr:colOff>
          <xdr:row>45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180975</xdr:rowOff>
        </xdr:from>
        <xdr:to>
          <xdr:col>7</xdr:col>
          <xdr:colOff>200025</xdr:colOff>
          <xdr:row>46</xdr:row>
          <xdr:rowOff>152400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0</xdr:rowOff>
        </xdr:from>
        <xdr:to>
          <xdr:col>19</xdr:col>
          <xdr:colOff>38100</xdr:colOff>
          <xdr:row>61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161925</xdr:rowOff>
        </xdr:from>
        <xdr:to>
          <xdr:col>18</xdr:col>
          <xdr:colOff>238125</xdr:colOff>
          <xdr:row>62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61</xdr:row>
          <xdr:rowOff>133350</xdr:rowOff>
        </xdr:from>
        <xdr:to>
          <xdr:col>19</xdr:col>
          <xdr:colOff>38100</xdr:colOff>
          <xdr:row>63</xdr:row>
          <xdr:rowOff>38100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62</xdr:row>
          <xdr:rowOff>142875</xdr:rowOff>
        </xdr:from>
        <xdr:to>
          <xdr:col>19</xdr:col>
          <xdr:colOff>38100</xdr:colOff>
          <xdr:row>64</xdr:row>
          <xdr:rowOff>47625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53</xdr:row>
          <xdr:rowOff>161925</xdr:rowOff>
        </xdr:from>
        <xdr:to>
          <xdr:col>14</xdr:col>
          <xdr:colOff>66675</xdr:colOff>
          <xdr:row>55</xdr:row>
          <xdr:rowOff>38100</xdr:rowOff>
        </xdr:to>
        <xdr:sp macro="" textlink=""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53</xdr:row>
          <xdr:rowOff>161925</xdr:rowOff>
        </xdr:from>
        <xdr:to>
          <xdr:col>21</xdr:col>
          <xdr:colOff>85725</xdr:colOff>
          <xdr:row>55</xdr:row>
          <xdr:rowOff>38100</xdr:rowOff>
        </xdr:to>
        <xdr:sp macro="" textlink="">
          <xdr:nvSpPr>
            <xdr:cNvPr id="3108" name="Option 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43</xdr:col>
      <xdr:colOff>161925</xdr:colOff>
      <xdr:row>1</xdr:row>
      <xdr:rowOff>161925</xdr:rowOff>
    </xdr:from>
    <xdr:to>
      <xdr:col>45</xdr:col>
      <xdr:colOff>295275</xdr:colOff>
      <xdr:row>2</xdr:row>
      <xdr:rowOff>66675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3401675" y="600075"/>
          <a:ext cx="1257300" cy="342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＜拠点使用欄＞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49</xdr:row>
          <xdr:rowOff>9525</xdr:rowOff>
        </xdr:from>
        <xdr:to>
          <xdr:col>5</xdr:col>
          <xdr:colOff>38100</xdr:colOff>
          <xdr:row>49</xdr:row>
          <xdr:rowOff>171450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85725</xdr:colOff>
      <xdr:row>0</xdr:row>
      <xdr:rowOff>49698</xdr:rowOff>
    </xdr:from>
    <xdr:to>
      <xdr:col>30</xdr:col>
      <xdr:colOff>114300</xdr:colOff>
      <xdr:row>2</xdr:row>
      <xdr:rowOff>295276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85725" y="49698"/>
          <a:ext cx="8496300" cy="1121878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注意：参加人数・領収書金額を操作して補助金を受給することは、</a:t>
          </a:r>
          <a:r>
            <a:rPr kumimoji="1" lang="ja-JP" altLang="ja-JP" sz="1100" b="1"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不正請求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とみなされる可能性があります。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　　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ピンク欄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申請者入力必須、薄水色欄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申請者入力該当時のみ、薄黄色欄</a:t>
          </a:r>
          <a:r>
            <a:rPr kumimoji="1" lang="en-US" altLang="ja-JP" sz="1100">
              <a:solidFill>
                <a:sysClr val="windowText" lastClr="000000"/>
              </a:solidFill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</a:rPr>
            <a:t>拠点入力必須です。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　    入力に際し、当シートの項目名コメント及び作成方法シートをご確認ください。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すべて入力頂いた後、適否判定欄が「●支給可」になることを確認の上、拠点（本社は人事部</a:t>
          </a:r>
          <a:r>
            <a:rPr kumimoji="1" lang="en-US" altLang="ja-JP" sz="1100">
              <a:solidFill>
                <a:sysClr val="windowText" lastClr="000000"/>
              </a:solidFill>
            </a:rPr>
            <a:t>jinji3@meitec.com</a:t>
          </a:r>
          <a:r>
            <a:rPr kumimoji="1" lang="ja-JP" altLang="en-US" sz="1100">
              <a:solidFill>
                <a:sysClr val="windowText" lastClr="000000"/>
              </a:solidFill>
            </a:rPr>
            <a:t>）にご提出ください。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46</xdr:row>
          <xdr:rowOff>0</xdr:rowOff>
        </xdr:from>
        <xdr:to>
          <xdr:col>5</xdr:col>
          <xdr:colOff>38100</xdr:colOff>
          <xdr:row>46</xdr:row>
          <xdr:rowOff>152400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48</xdr:row>
          <xdr:rowOff>9525</xdr:rowOff>
        </xdr:from>
        <xdr:to>
          <xdr:col>5</xdr:col>
          <xdr:colOff>38100</xdr:colOff>
          <xdr:row>48</xdr:row>
          <xdr:rowOff>171450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47</xdr:row>
          <xdr:rowOff>9525</xdr:rowOff>
        </xdr:from>
        <xdr:to>
          <xdr:col>5</xdr:col>
          <xdr:colOff>38100</xdr:colOff>
          <xdr:row>47</xdr:row>
          <xdr:rowOff>171450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45</xdr:row>
          <xdr:rowOff>9525</xdr:rowOff>
        </xdr:from>
        <xdr:to>
          <xdr:col>5</xdr:col>
          <xdr:colOff>38100</xdr:colOff>
          <xdr:row>45</xdr:row>
          <xdr:rowOff>171450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49</xdr:row>
          <xdr:rowOff>9525</xdr:rowOff>
        </xdr:from>
        <xdr:to>
          <xdr:col>6</xdr:col>
          <xdr:colOff>38100</xdr:colOff>
          <xdr:row>49</xdr:row>
          <xdr:rowOff>171450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9525</xdr:rowOff>
        </xdr:from>
        <xdr:to>
          <xdr:col>6</xdr:col>
          <xdr:colOff>38100</xdr:colOff>
          <xdr:row>48</xdr:row>
          <xdr:rowOff>171450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47</xdr:row>
          <xdr:rowOff>9525</xdr:rowOff>
        </xdr:from>
        <xdr:to>
          <xdr:col>6</xdr:col>
          <xdr:colOff>38100</xdr:colOff>
          <xdr:row>47</xdr:row>
          <xdr:rowOff>171450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9525</xdr:rowOff>
        </xdr:from>
        <xdr:to>
          <xdr:col>6</xdr:col>
          <xdr:colOff>38100</xdr:colOff>
          <xdr:row>45</xdr:row>
          <xdr:rowOff>171450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44</xdr:row>
          <xdr:rowOff>9525</xdr:rowOff>
        </xdr:from>
        <xdr:to>
          <xdr:col>5</xdr:col>
          <xdr:colOff>38100</xdr:colOff>
          <xdr:row>44</xdr:row>
          <xdr:rowOff>171450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9525</xdr:rowOff>
        </xdr:from>
        <xdr:to>
          <xdr:col>6</xdr:col>
          <xdr:colOff>38100</xdr:colOff>
          <xdr:row>44</xdr:row>
          <xdr:rowOff>171450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180975</xdr:rowOff>
        </xdr:from>
        <xdr:to>
          <xdr:col>6</xdr:col>
          <xdr:colOff>38100</xdr:colOff>
          <xdr:row>46</xdr:row>
          <xdr:rowOff>152400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0</xdr:rowOff>
        </xdr:from>
        <xdr:to>
          <xdr:col>19</xdr:col>
          <xdr:colOff>38100</xdr:colOff>
          <xdr:row>61</xdr:row>
          <xdr:rowOff>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161925</xdr:rowOff>
        </xdr:from>
        <xdr:to>
          <xdr:col>18</xdr:col>
          <xdr:colOff>238125</xdr:colOff>
          <xdr:row>62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61</xdr:row>
          <xdr:rowOff>133350</xdr:rowOff>
        </xdr:from>
        <xdr:to>
          <xdr:col>19</xdr:col>
          <xdr:colOff>38100</xdr:colOff>
          <xdr:row>63</xdr:row>
          <xdr:rowOff>38100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62</xdr:row>
          <xdr:rowOff>142875</xdr:rowOff>
        </xdr:from>
        <xdr:to>
          <xdr:col>19</xdr:col>
          <xdr:colOff>38100</xdr:colOff>
          <xdr:row>64</xdr:row>
          <xdr:rowOff>38100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53</xdr:row>
          <xdr:rowOff>161925</xdr:rowOff>
        </xdr:from>
        <xdr:to>
          <xdr:col>12</xdr:col>
          <xdr:colOff>142875</xdr:colOff>
          <xdr:row>55</xdr:row>
          <xdr:rowOff>9525</xdr:rowOff>
        </xdr:to>
        <xdr:sp macro="" textlink=""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53</xdr:row>
          <xdr:rowOff>161925</xdr:rowOff>
        </xdr:from>
        <xdr:to>
          <xdr:col>21</xdr:col>
          <xdr:colOff>85725</xdr:colOff>
          <xdr:row>55</xdr:row>
          <xdr:rowOff>9525</xdr:rowOff>
        </xdr:to>
        <xdr:sp macro="" textlink="">
          <xdr:nvSpPr>
            <xdr:cNvPr id="3126" name="Option 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43</xdr:col>
      <xdr:colOff>161925</xdr:colOff>
      <xdr:row>1</xdr:row>
      <xdr:rowOff>161925</xdr:rowOff>
    </xdr:from>
    <xdr:to>
      <xdr:col>45</xdr:col>
      <xdr:colOff>295275</xdr:colOff>
      <xdr:row>2</xdr:row>
      <xdr:rowOff>66675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13401675" y="600075"/>
          <a:ext cx="1257300" cy="342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＜拠点使用欄＞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149039</xdr:colOff>
      <xdr:row>57</xdr:row>
      <xdr:rowOff>9525</xdr:rowOff>
    </xdr:from>
    <xdr:to>
      <xdr:col>30</xdr:col>
      <xdr:colOff>53789</xdr:colOff>
      <xdr:row>64</xdr:row>
      <xdr:rowOff>95250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149039" y="11068050"/>
          <a:ext cx="8372475" cy="1314450"/>
        </a:xfrm>
        <a:prstGeom prst="rect">
          <a:avLst/>
        </a:prstGeom>
        <a:noFill/>
        <a:ln w="12700" cmpd="sng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49</xdr:row>
          <xdr:rowOff>9525</xdr:rowOff>
        </xdr:from>
        <xdr:to>
          <xdr:col>5</xdr:col>
          <xdr:colOff>38100</xdr:colOff>
          <xdr:row>49</xdr:row>
          <xdr:rowOff>171450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161925</xdr:colOff>
      <xdr:row>56</xdr:row>
      <xdr:rowOff>28575</xdr:rowOff>
    </xdr:from>
    <xdr:to>
      <xdr:col>17</xdr:col>
      <xdr:colOff>57150</xdr:colOff>
      <xdr:row>58</xdr:row>
      <xdr:rowOff>0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3771900" y="10915650"/>
          <a:ext cx="1038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/>
            <a:t>事務処理欄</a:t>
          </a:r>
        </a:p>
      </xdr:txBody>
    </xdr:sp>
    <xdr:clientData/>
  </xdr:twoCellAnchor>
  <xdr:twoCellAnchor>
    <xdr:from>
      <xdr:col>0</xdr:col>
      <xdr:colOff>85725</xdr:colOff>
      <xdr:row>0</xdr:row>
      <xdr:rowOff>49698</xdr:rowOff>
    </xdr:from>
    <xdr:to>
      <xdr:col>30</xdr:col>
      <xdr:colOff>114300</xdr:colOff>
      <xdr:row>2</xdr:row>
      <xdr:rowOff>369794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85725" y="49698"/>
          <a:ext cx="8496300" cy="119639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ja-JP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注意：参加人数・領収書金額を操作して補助金を受給することは、</a:t>
          </a:r>
          <a:r>
            <a:rPr kumimoji="1" lang="ja-JP" altLang="ja-JP" sz="1000" b="1"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不正請求</a:t>
          </a:r>
          <a:r>
            <a:rPr kumimoji="1" lang="ja-JP" altLang="ja-JP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とみなされる可能性があります。</a:t>
          </a:r>
          <a:endParaRPr kumimoji="1" lang="en-US" altLang="ja-JP" sz="1000" b="1">
            <a:solidFill>
              <a:srgbClr val="FF0000"/>
            </a:solidFill>
          </a:endParaRPr>
        </a:p>
        <a:p>
          <a:pPr algn="l"/>
          <a:r>
            <a:rPr kumimoji="1" lang="ja-JP" altLang="en-US" sz="1000">
              <a:solidFill>
                <a:srgbClr val="FF0000"/>
              </a:solidFill>
            </a:rPr>
            <a:t>　　　　　　</a:t>
          </a:r>
          <a:r>
            <a:rPr kumimoji="1" lang="en-US" altLang="ja-JP" sz="1000">
              <a:solidFill>
                <a:sysClr val="windowText" lastClr="000000"/>
              </a:solidFill>
            </a:rPr>
            <a:t>※</a:t>
          </a:r>
          <a:r>
            <a:rPr kumimoji="1" lang="ja-JP" altLang="en-US" sz="1000">
              <a:solidFill>
                <a:sysClr val="windowText" lastClr="000000"/>
              </a:solidFill>
            </a:rPr>
            <a:t>ピンク欄</a:t>
          </a:r>
          <a:r>
            <a:rPr kumimoji="1" lang="en-US" altLang="ja-JP" sz="1000">
              <a:solidFill>
                <a:sysClr val="windowText" lastClr="000000"/>
              </a:solidFill>
            </a:rPr>
            <a:t>…</a:t>
          </a:r>
          <a:r>
            <a:rPr kumimoji="1" lang="ja-JP" altLang="en-US" sz="1000">
              <a:solidFill>
                <a:sysClr val="windowText" lastClr="000000"/>
              </a:solidFill>
            </a:rPr>
            <a:t>申請者入力必須、薄水色欄</a:t>
          </a:r>
          <a:r>
            <a:rPr kumimoji="1" lang="en-US" altLang="ja-JP" sz="1000">
              <a:solidFill>
                <a:sysClr val="windowText" lastClr="000000"/>
              </a:solidFill>
            </a:rPr>
            <a:t>…</a:t>
          </a:r>
          <a:r>
            <a:rPr kumimoji="1" lang="ja-JP" altLang="en-US" sz="1000">
              <a:solidFill>
                <a:sysClr val="windowText" lastClr="000000"/>
              </a:solidFill>
            </a:rPr>
            <a:t>申請者入力該当時のみ、薄黄色欄</a:t>
          </a:r>
          <a:r>
            <a:rPr kumimoji="1" lang="en-US" altLang="ja-JP" sz="1000">
              <a:solidFill>
                <a:sysClr val="windowText" lastClr="000000"/>
              </a:solidFill>
            </a:rPr>
            <a:t>…</a:t>
          </a:r>
          <a:r>
            <a:rPr kumimoji="1" lang="ja-JP" altLang="en-US" sz="1000">
              <a:solidFill>
                <a:sysClr val="windowText" lastClr="000000"/>
              </a:solidFill>
            </a:rPr>
            <a:t>拠点入力必須です。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　　　　　　    入力に際し、当シートの項目名コメント及び作成方法シートをご確認ください。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　　　　　　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申請者の方は、ピンク欄、薄水色欄をすべて入力頂いた後、適否判定欄が「●支給可」になることを確認の上、</a:t>
          </a:r>
          <a:b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  拠点（本社は人事部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jinji3@meitec.com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）にご提出ください。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46</xdr:row>
          <xdr:rowOff>0</xdr:rowOff>
        </xdr:from>
        <xdr:to>
          <xdr:col>5</xdr:col>
          <xdr:colOff>38100</xdr:colOff>
          <xdr:row>46</xdr:row>
          <xdr:rowOff>152400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48</xdr:row>
          <xdr:rowOff>9525</xdr:rowOff>
        </xdr:from>
        <xdr:to>
          <xdr:col>5</xdr:col>
          <xdr:colOff>38100</xdr:colOff>
          <xdr:row>48</xdr:row>
          <xdr:rowOff>171450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47</xdr:row>
          <xdr:rowOff>9525</xdr:rowOff>
        </xdr:from>
        <xdr:to>
          <xdr:col>5</xdr:col>
          <xdr:colOff>38100</xdr:colOff>
          <xdr:row>47</xdr:row>
          <xdr:rowOff>171450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45</xdr:row>
          <xdr:rowOff>9525</xdr:rowOff>
        </xdr:from>
        <xdr:to>
          <xdr:col>5</xdr:col>
          <xdr:colOff>38100</xdr:colOff>
          <xdr:row>45</xdr:row>
          <xdr:rowOff>171450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49</xdr:row>
          <xdr:rowOff>9525</xdr:rowOff>
        </xdr:from>
        <xdr:to>
          <xdr:col>6</xdr:col>
          <xdr:colOff>38100</xdr:colOff>
          <xdr:row>49</xdr:row>
          <xdr:rowOff>171450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9525</xdr:rowOff>
        </xdr:from>
        <xdr:to>
          <xdr:col>6</xdr:col>
          <xdr:colOff>38100</xdr:colOff>
          <xdr:row>48</xdr:row>
          <xdr:rowOff>171450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47</xdr:row>
          <xdr:rowOff>9525</xdr:rowOff>
        </xdr:from>
        <xdr:to>
          <xdr:col>6</xdr:col>
          <xdr:colOff>38100</xdr:colOff>
          <xdr:row>47</xdr:row>
          <xdr:rowOff>171450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9525</xdr:rowOff>
        </xdr:from>
        <xdr:to>
          <xdr:col>6</xdr:col>
          <xdr:colOff>38100</xdr:colOff>
          <xdr:row>45</xdr:row>
          <xdr:rowOff>171450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44</xdr:row>
          <xdr:rowOff>9525</xdr:rowOff>
        </xdr:from>
        <xdr:to>
          <xdr:col>5</xdr:col>
          <xdr:colOff>38100</xdr:colOff>
          <xdr:row>44</xdr:row>
          <xdr:rowOff>171450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9525</xdr:rowOff>
        </xdr:from>
        <xdr:to>
          <xdr:col>6</xdr:col>
          <xdr:colOff>38100</xdr:colOff>
          <xdr:row>44</xdr:row>
          <xdr:rowOff>171450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45</xdr:row>
          <xdr:rowOff>180975</xdr:rowOff>
        </xdr:from>
        <xdr:to>
          <xdr:col>6</xdr:col>
          <xdr:colOff>38100</xdr:colOff>
          <xdr:row>46</xdr:row>
          <xdr:rowOff>152400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0</xdr:rowOff>
        </xdr:from>
        <xdr:to>
          <xdr:col>19</xdr:col>
          <xdr:colOff>38100</xdr:colOff>
          <xdr:row>61</xdr:row>
          <xdr:rowOff>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60</xdr:row>
          <xdr:rowOff>161925</xdr:rowOff>
        </xdr:from>
        <xdr:to>
          <xdr:col>18</xdr:col>
          <xdr:colOff>238125</xdr:colOff>
          <xdr:row>62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61</xdr:row>
          <xdr:rowOff>133350</xdr:rowOff>
        </xdr:from>
        <xdr:to>
          <xdr:col>19</xdr:col>
          <xdr:colOff>38100</xdr:colOff>
          <xdr:row>63</xdr:row>
          <xdr:rowOff>38100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62</xdr:row>
          <xdr:rowOff>142875</xdr:rowOff>
        </xdr:from>
        <xdr:to>
          <xdr:col>19</xdr:col>
          <xdr:colOff>38100</xdr:colOff>
          <xdr:row>64</xdr:row>
          <xdr:rowOff>38100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53</xdr:row>
          <xdr:rowOff>161925</xdr:rowOff>
        </xdr:from>
        <xdr:to>
          <xdr:col>12</xdr:col>
          <xdr:colOff>142875</xdr:colOff>
          <xdr:row>55</xdr:row>
          <xdr:rowOff>9525</xdr:rowOff>
        </xdr:to>
        <xdr:sp macro="" textlink="">
          <xdr:nvSpPr>
            <xdr:cNvPr id="3143" name="Option 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53</xdr:row>
          <xdr:rowOff>161925</xdr:rowOff>
        </xdr:from>
        <xdr:to>
          <xdr:col>21</xdr:col>
          <xdr:colOff>85725</xdr:colOff>
          <xdr:row>55</xdr:row>
          <xdr:rowOff>9525</xdr:rowOff>
        </xdr:to>
        <xdr:sp macro="" textlink="">
          <xdr:nvSpPr>
            <xdr:cNvPr id="3144" name="Option Button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43</xdr:col>
      <xdr:colOff>161925</xdr:colOff>
      <xdr:row>1</xdr:row>
      <xdr:rowOff>273985</xdr:rowOff>
    </xdr:from>
    <xdr:to>
      <xdr:col>45</xdr:col>
      <xdr:colOff>295275</xdr:colOff>
      <xdr:row>2</xdr:row>
      <xdr:rowOff>178735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13401675" y="712135"/>
          <a:ext cx="1257300" cy="342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＜拠点使用欄＞</a:t>
          </a:r>
        </a:p>
      </xdr:txBody>
    </xdr:sp>
    <xdr:clientData/>
  </xdr:twoCellAnchor>
  <xdr:twoCellAnchor>
    <xdr:from>
      <xdr:col>2</xdr:col>
      <xdr:colOff>246529</xdr:colOff>
      <xdr:row>3</xdr:row>
      <xdr:rowOff>44824</xdr:rowOff>
    </xdr:from>
    <xdr:to>
      <xdr:col>9</xdr:col>
      <xdr:colOff>44823</xdr:colOff>
      <xdr:row>5</xdr:row>
      <xdr:rowOff>44824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713254" y="1359274"/>
          <a:ext cx="1798544" cy="5715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記入例</a:t>
          </a:r>
        </a:p>
      </xdr:txBody>
    </xdr:sp>
    <xdr:clientData/>
  </xdr:twoCellAnchor>
  <xdr:twoCellAnchor>
    <xdr:from>
      <xdr:col>30</xdr:col>
      <xdr:colOff>224118</xdr:colOff>
      <xdr:row>2</xdr:row>
      <xdr:rowOff>38417</xdr:rowOff>
    </xdr:from>
    <xdr:to>
      <xdr:col>42</xdr:col>
      <xdr:colOff>156882</xdr:colOff>
      <xdr:row>15</xdr:row>
      <xdr:rowOff>153759</xdr:rowOff>
    </xdr:to>
    <xdr:sp macro="" textlink="">
      <xdr:nvSpPr>
        <xdr:cNvPr id="110" name="吹き出し: 四角形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8691843" y="914717"/>
          <a:ext cx="4038039" cy="2839492"/>
        </a:xfrm>
        <a:prstGeom prst="wedgeRectCallout">
          <a:avLst>
            <a:gd name="adj1" fmla="val -37775"/>
            <a:gd name="adj2" fmla="val 29166"/>
          </a:avLst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≪拠点・精算書発行≫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入力時の注意事項は、各項目のコメント及びマニュアルを参照ください。</a:t>
          </a:r>
          <a:endParaRPr lang="ja-JP" altLang="ja-JP">
            <a:solidFill>
              <a:srgbClr val="FF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--------------------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残高管理表　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続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１）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ここから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--------------------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１．残高管理表</a:t>
          </a:r>
          <a:r>
            <a:rPr kumimoji="1" lang="en-US" altLang="ja-JP" sz="1100">
              <a:solidFill>
                <a:sysClr val="windowText" lastClr="000000"/>
              </a:solidFill>
            </a:rPr>
            <a:t>No</a:t>
          </a:r>
          <a:r>
            <a:rPr kumimoji="1" lang="ja-JP" altLang="en-US" sz="1100">
              <a:solidFill>
                <a:sysClr val="windowText" lastClr="000000"/>
              </a:solidFill>
            </a:rPr>
            <a:t>を入力・・・（</a:t>
          </a:r>
          <a:r>
            <a:rPr kumimoji="1" lang="en-US" altLang="ja-JP" sz="1100">
              <a:solidFill>
                <a:sysClr val="windowText" lastClr="000000"/>
              </a:solidFill>
            </a:rPr>
            <a:t>A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２．前回の入力欄消去ボタンを押下・・・（</a:t>
          </a:r>
          <a:r>
            <a:rPr kumimoji="1" lang="en-US" altLang="ja-JP" sz="1100">
              <a:solidFill>
                <a:sysClr val="windowText" lastClr="000000"/>
              </a:solidFill>
            </a:rPr>
            <a:t>B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３．行事名称、代表者欄を入力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４．精算書発行ボタンを押下・・・（</a:t>
          </a:r>
          <a:r>
            <a:rPr kumimoji="1" lang="en-US" altLang="ja-JP" sz="1100">
              <a:solidFill>
                <a:sysClr val="windowText" lastClr="000000"/>
              </a:solidFill>
            </a:rPr>
            <a:t>C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５．作業フォルダにシート「残高管理表」以外が別名保存される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６．発行された精算書ファイルを事前申請メールへの返信へ添付し、申請者へ返送</a:t>
          </a:r>
        </a:p>
      </xdr:txBody>
    </xdr:sp>
    <xdr:clientData/>
  </xdr:twoCellAnchor>
  <xdr:twoCellAnchor>
    <xdr:from>
      <xdr:col>31</xdr:col>
      <xdr:colOff>0</xdr:colOff>
      <xdr:row>17</xdr:row>
      <xdr:rowOff>12297</xdr:rowOff>
    </xdr:from>
    <xdr:to>
      <xdr:col>42</xdr:col>
      <xdr:colOff>156883</xdr:colOff>
      <xdr:row>40</xdr:row>
      <xdr:rowOff>13609</xdr:rowOff>
    </xdr:to>
    <xdr:sp macro="" textlink="">
      <xdr:nvSpPr>
        <xdr:cNvPr id="111" name="吹き出し: 四角形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8705850" y="3984222"/>
          <a:ext cx="4024033" cy="3992287"/>
        </a:xfrm>
        <a:prstGeom prst="wedgeRectCallout">
          <a:avLst>
            <a:gd name="adj1" fmla="val -48635"/>
            <a:gd name="adj2" fmla="val -27730"/>
          </a:avLst>
        </a:prstGeom>
        <a:solidFill>
          <a:srgbClr val="FFE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≪申請者・精算書提出≫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入力時の注意事項は、各項目のコメントを参照ください。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１．領収書欄を入力し領収書枚数を入力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※5</a:t>
          </a:r>
          <a:r>
            <a:rPr kumimoji="1" lang="ja-JP" altLang="en-US" sz="1100">
              <a:solidFill>
                <a:sysClr val="windowText" lastClr="000000"/>
              </a:solidFill>
            </a:rPr>
            <a:t>枚以上ある場合は、シート「別紙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</a:rPr>
            <a:t>領収書</a:t>
          </a:r>
          <a:r>
            <a:rPr kumimoji="1" lang="en-US" altLang="ja-JP" sz="1100">
              <a:solidFill>
                <a:sysClr val="windowText" lastClr="000000"/>
              </a:solidFill>
            </a:rPr>
            <a:t>(6</a:t>
          </a:r>
          <a:r>
            <a:rPr kumimoji="1" lang="ja-JP" altLang="en-US" sz="1100">
              <a:solidFill>
                <a:sysClr val="windowText" lastClr="000000"/>
              </a:solidFill>
            </a:rPr>
            <a:t>枚以上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」に入力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２．参加者内訳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欄を入力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３．チェックリストの会員欄を入力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４．補助額欄の</a:t>
          </a:r>
          <a:r>
            <a:rPr lang="en-US" altLang="ja-JP">
              <a:solidFill>
                <a:sysClr val="windowText" lastClr="000000"/>
              </a:solidFill>
              <a:effectLst/>
            </a:rPr>
            <a:t>1</a:t>
          </a:r>
          <a:r>
            <a:rPr lang="ja-JP" altLang="en-US">
              <a:solidFill>
                <a:sysClr val="windowText" lastClr="000000"/>
              </a:solidFill>
              <a:effectLst/>
            </a:rPr>
            <a:t>人当り決裁希望額を入力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５．補助額欄の適否判定欄が、「●支給可」となったことを確認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solidFill>
                <a:sysClr val="windowText" lastClr="000000"/>
              </a:solidFill>
              <a:effectLst/>
            </a:rPr>
            <a:t>※</a:t>
          </a:r>
          <a:r>
            <a:rPr lang="ja-JP" altLang="en-US">
              <a:solidFill>
                <a:sysClr val="windowText" lastClr="000000"/>
              </a:solidFill>
              <a:effectLst/>
            </a:rPr>
            <a:t>「</a:t>
          </a:r>
          <a:r>
            <a:rPr lang="en-US" altLang="ja-JP">
              <a:solidFill>
                <a:sysClr val="windowText" lastClr="000000"/>
              </a:solidFill>
              <a:effectLst/>
            </a:rPr>
            <a:t>×(</a:t>
          </a:r>
          <a:r>
            <a:rPr lang="ja-JP" altLang="en-US">
              <a:solidFill>
                <a:sysClr val="windowText" lastClr="000000"/>
              </a:solidFill>
              <a:effectLst/>
            </a:rPr>
            <a:t>支給不可</a:t>
          </a:r>
          <a:r>
            <a:rPr lang="en-US" altLang="ja-JP">
              <a:solidFill>
                <a:sysClr val="windowText" lastClr="000000"/>
              </a:solidFill>
              <a:effectLst/>
            </a:rPr>
            <a:t>)</a:t>
          </a:r>
          <a:r>
            <a:rPr lang="ja-JP" altLang="en-US">
              <a:solidFill>
                <a:sysClr val="windowText" lastClr="000000"/>
              </a:solidFill>
              <a:effectLst/>
            </a:rPr>
            <a:t>」と表示された場合、上記１～４のどこかに不備が発生しています。適否判定の</a:t>
          </a:r>
          <a:r>
            <a:rPr lang="en-US" altLang="ja-JP">
              <a:solidFill>
                <a:sysClr val="windowText" lastClr="000000"/>
              </a:solidFill>
              <a:effectLst/>
            </a:rPr>
            <a:t>×</a:t>
          </a:r>
          <a:r>
            <a:rPr lang="ja-JP" altLang="en-US">
              <a:solidFill>
                <a:sysClr val="windowText" lastClr="000000"/>
              </a:solidFill>
              <a:effectLst/>
            </a:rPr>
            <a:t>が表示されている項目のメモを確認してください。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６．補助額欄の受取方法、振込先会員欄を入力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７．完成した精算書</a:t>
          </a:r>
          <a:r>
            <a:rPr lang="en-US" altLang="ja-JP">
              <a:solidFill>
                <a:sysClr val="windowText" lastClr="000000"/>
              </a:solidFill>
              <a:effectLst/>
            </a:rPr>
            <a:t>Excel</a:t>
          </a:r>
          <a:r>
            <a:rPr lang="ja-JP" altLang="en-US">
              <a:solidFill>
                <a:sysClr val="windowText" lastClr="000000"/>
              </a:solidFill>
              <a:effectLst/>
            </a:rPr>
            <a:t>を、事前申請時の返信メールへの返信に本ファイルを添付する形で拠点（本社部門は</a:t>
          </a:r>
          <a:r>
            <a:rPr lang="en-US" altLang="ja-JP">
              <a:solidFill>
                <a:sysClr val="windowText" lastClr="000000"/>
              </a:solidFill>
              <a:effectLst/>
            </a:rPr>
            <a:t>MT</a:t>
          </a:r>
          <a:r>
            <a:rPr lang="ja-JP" altLang="en-US">
              <a:solidFill>
                <a:sysClr val="windowText" lastClr="000000"/>
              </a:solidFill>
              <a:effectLst/>
            </a:rPr>
            <a:t>人事部）宛に提出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８．領収書原本を</a:t>
          </a:r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拠点（本社部門は</a:t>
          </a:r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MT</a:t>
          </a:r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人事部）宛に提出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紙・・・郵送、電子データ・・・精算書とともにメール添付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25613</xdr:colOff>
      <xdr:row>50</xdr:row>
      <xdr:rowOff>108858</xdr:rowOff>
    </xdr:from>
    <xdr:to>
      <xdr:col>42</xdr:col>
      <xdr:colOff>193701</xdr:colOff>
      <xdr:row>72</xdr:row>
      <xdr:rowOff>163288</xdr:rowOff>
    </xdr:to>
    <xdr:sp macro="" textlink="">
      <xdr:nvSpPr>
        <xdr:cNvPr id="112" name="吹き出し: 四角形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8731463" y="9910083"/>
          <a:ext cx="4035238" cy="3921580"/>
        </a:xfrm>
        <a:prstGeom prst="wedgeRectCallout">
          <a:avLst>
            <a:gd name="adj1" fmla="val -40138"/>
            <a:gd name="adj2" fmla="val -10378"/>
          </a:avLst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≪拠点・振込処理≫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eaLnBrk="1" fontAlgn="auto" latinLnBrk="0" hangingPunct="1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入力時の注意事項は、各項目のコメント及びマニュアルを参照ください。</a:t>
          </a:r>
          <a:endParaRPr lang="ja-JP" altLang="ja-JP">
            <a:solidFill>
              <a:srgbClr val="FF0000"/>
            </a:solidFill>
            <a:effectLst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７．精算書、領収書到着後チェックリスト欄の拠点欄を入力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８．チェックリスト（拠点向け）は、上から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番目まで入力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９．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MYO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支払処理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を実施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-----------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後工程は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残高管理表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シート参照（続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２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-------------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--------------------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（残高管理表　続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３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）ここから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--------------------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以降は紙印刷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可（印刷要否は拠点判断可能）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１０．残高管理表（確定）欄に入力後、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チェックリスト（拠点向け）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の残りをチェック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１１．</a:t>
          </a:r>
          <a:r>
            <a:rPr kumimoji="1" lang="en-US" altLang="ja-JP" sz="1100">
              <a:solidFill>
                <a:sysClr val="windowText" lastClr="000000"/>
              </a:solidFill>
            </a:rPr>
            <a:t>MYO</a:t>
          </a:r>
          <a:r>
            <a:rPr kumimoji="1" lang="ja-JP" altLang="en-US" sz="1100">
              <a:solidFill>
                <a:sysClr val="windowText" lastClr="000000"/>
              </a:solidFill>
            </a:rPr>
            <a:t>伝票</a:t>
          </a:r>
          <a:r>
            <a:rPr kumimoji="1" lang="en-US" altLang="ja-JP" sz="1100">
              <a:solidFill>
                <a:sysClr val="windowText" lastClr="000000"/>
              </a:solidFill>
            </a:rPr>
            <a:t>No,</a:t>
          </a:r>
          <a:r>
            <a:rPr kumimoji="1" lang="ja-JP" altLang="en-US" sz="1100">
              <a:solidFill>
                <a:sysClr val="windowText" lastClr="000000"/>
              </a:solidFill>
            </a:rPr>
            <a:t>振込日を入力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１２．開催翌</a:t>
          </a:r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r>
            <a:rPr kumimoji="1" lang="ja-JP" altLang="en-US" sz="1100">
              <a:solidFill>
                <a:sysClr val="windowText" lastClr="000000"/>
              </a:solidFill>
            </a:rPr>
            <a:t>営迄に、所属長まで承認を実施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107575</xdr:colOff>
      <xdr:row>17</xdr:row>
      <xdr:rowOff>96369</xdr:rowOff>
    </xdr:from>
    <xdr:to>
      <xdr:col>1</xdr:col>
      <xdr:colOff>277075</xdr:colOff>
      <xdr:row>19</xdr:row>
      <xdr:rowOff>99182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107575" y="4068294"/>
          <a:ext cx="350475" cy="355238"/>
        </a:xfrm>
        <a:prstGeom prst="rect">
          <a:avLst/>
        </a:prstGeom>
        <a:solidFill>
          <a:srgbClr val="FFE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ＭＳ Ｐゴシック 本文"/>
            </a:rPr>
            <a:t>２．</a:t>
          </a:r>
        </a:p>
      </xdr:txBody>
    </xdr:sp>
    <xdr:clientData/>
  </xdr:twoCellAnchor>
  <xdr:twoCellAnchor>
    <xdr:from>
      <xdr:col>0</xdr:col>
      <xdr:colOff>80681</xdr:colOff>
      <xdr:row>9</xdr:row>
      <xdr:rowOff>80681</xdr:rowOff>
    </xdr:from>
    <xdr:to>
      <xdr:col>1</xdr:col>
      <xdr:colOff>250181</xdr:colOff>
      <xdr:row>11</xdr:row>
      <xdr:rowOff>83493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80681" y="2633381"/>
          <a:ext cx="350475" cy="364762"/>
        </a:xfrm>
        <a:prstGeom prst="rect">
          <a:avLst/>
        </a:prstGeom>
        <a:solidFill>
          <a:srgbClr val="FFE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ＭＳ Ｐゴシック 本文"/>
            </a:rPr>
            <a:t>１．</a:t>
          </a:r>
        </a:p>
      </xdr:txBody>
    </xdr:sp>
    <xdr:clientData/>
  </xdr:twoCellAnchor>
  <xdr:twoCellAnchor>
    <xdr:from>
      <xdr:col>0</xdr:col>
      <xdr:colOff>67235</xdr:colOff>
      <xdr:row>41</xdr:row>
      <xdr:rowOff>112059</xdr:rowOff>
    </xdr:from>
    <xdr:to>
      <xdr:col>1</xdr:col>
      <xdr:colOff>236735</xdr:colOff>
      <xdr:row>43</xdr:row>
      <xdr:rowOff>91059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67235" y="8265459"/>
          <a:ext cx="350475" cy="360000"/>
        </a:xfrm>
        <a:prstGeom prst="rect">
          <a:avLst/>
        </a:prstGeom>
        <a:solidFill>
          <a:srgbClr val="FFE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ＭＳ Ｐゴシック 本文"/>
            </a:rPr>
            <a:t>３．</a:t>
          </a:r>
        </a:p>
      </xdr:txBody>
    </xdr:sp>
    <xdr:clientData/>
  </xdr:twoCellAnchor>
  <xdr:twoCellAnchor>
    <xdr:from>
      <xdr:col>29</xdr:col>
      <xdr:colOff>219635</xdr:colOff>
      <xdr:row>49</xdr:row>
      <xdr:rowOff>159605</xdr:rowOff>
    </xdr:from>
    <xdr:to>
      <xdr:col>37</xdr:col>
      <xdr:colOff>64164</xdr:colOff>
      <xdr:row>51</xdr:row>
      <xdr:rowOff>138605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8401610" y="9779855"/>
          <a:ext cx="368404" cy="340950"/>
        </a:xfrm>
        <a:prstGeom prst="rect">
          <a:avLst/>
        </a:prstGeom>
        <a:solidFill>
          <a:srgbClr val="FFE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ＭＳ Ｐゴシック 本文"/>
            </a:rPr>
            <a:t>４．</a:t>
          </a:r>
        </a:p>
      </xdr:txBody>
    </xdr:sp>
    <xdr:clientData/>
  </xdr:twoCellAnchor>
  <xdr:twoCellAnchor>
    <xdr:from>
      <xdr:col>29</xdr:col>
      <xdr:colOff>226359</xdr:colOff>
      <xdr:row>52</xdr:row>
      <xdr:rowOff>43064</xdr:rowOff>
    </xdr:from>
    <xdr:to>
      <xdr:col>37</xdr:col>
      <xdr:colOff>70888</xdr:colOff>
      <xdr:row>54</xdr:row>
      <xdr:rowOff>24465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8408334" y="10206239"/>
          <a:ext cx="368404" cy="343351"/>
        </a:xfrm>
        <a:prstGeom prst="rect">
          <a:avLst/>
        </a:prstGeom>
        <a:solidFill>
          <a:srgbClr val="FFE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ＭＳ Ｐゴシック 本文"/>
            </a:rPr>
            <a:t>５．</a:t>
          </a:r>
        </a:p>
      </xdr:txBody>
    </xdr:sp>
    <xdr:clientData/>
  </xdr:twoCellAnchor>
  <xdr:twoCellAnchor>
    <xdr:from>
      <xdr:col>9</xdr:col>
      <xdr:colOff>44823</xdr:colOff>
      <xdr:row>54</xdr:row>
      <xdr:rowOff>22412</xdr:rowOff>
    </xdr:from>
    <xdr:to>
      <xdr:col>10</xdr:col>
      <xdr:colOff>119074</xdr:colOff>
      <xdr:row>56</xdr:row>
      <xdr:rowOff>1412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2511798" y="10547537"/>
          <a:ext cx="360001" cy="340950"/>
        </a:xfrm>
        <a:prstGeom prst="rect">
          <a:avLst/>
        </a:prstGeom>
        <a:solidFill>
          <a:srgbClr val="FFE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ＭＳ Ｐゴシック 本文"/>
            </a:rPr>
            <a:t>６．</a:t>
          </a:r>
        </a:p>
      </xdr:txBody>
    </xdr:sp>
    <xdr:clientData/>
  </xdr:twoCellAnchor>
  <xdr:twoCellAnchor>
    <xdr:from>
      <xdr:col>42</xdr:col>
      <xdr:colOff>286869</xdr:colOff>
      <xdr:row>2</xdr:row>
      <xdr:rowOff>170608</xdr:rowOff>
    </xdr:from>
    <xdr:to>
      <xdr:col>42</xdr:col>
      <xdr:colOff>646869</xdr:colOff>
      <xdr:row>3</xdr:row>
      <xdr:rowOff>83774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12859869" y="1046908"/>
          <a:ext cx="360000" cy="351316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ＭＳ Ｐゴシック 本文"/>
            </a:rPr>
            <a:t>１．</a:t>
          </a:r>
        </a:p>
      </xdr:txBody>
    </xdr:sp>
    <xdr:clientData/>
  </xdr:twoCellAnchor>
  <xdr:twoCellAnchor>
    <xdr:from>
      <xdr:col>42</xdr:col>
      <xdr:colOff>304798</xdr:colOff>
      <xdr:row>4</xdr:row>
      <xdr:rowOff>266979</xdr:rowOff>
    </xdr:from>
    <xdr:to>
      <xdr:col>42</xdr:col>
      <xdr:colOff>664798</xdr:colOff>
      <xdr:row>7</xdr:row>
      <xdr:rowOff>45674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12877798" y="1876704"/>
          <a:ext cx="360000" cy="350195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ＭＳ Ｐゴシック 本文"/>
            </a:rPr>
            <a:t>２．</a:t>
          </a:r>
        </a:p>
      </xdr:txBody>
    </xdr:sp>
    <xdr:clientData/>
  </xdr:twoCellAnchor>
  <xdr:twoCellAnchor>
    <xdr:from>
      <xdr:col>3</xdr:col>
      <xdr:colOff>244286</xdr:colOff>
      <xdr:row>5</xdr:row>
      <xdr:rowOff>94408</xdr:rowOff>
    </xdr:from>
    <xdr:to>
      <xdr:col>5</xdr:col>
      <xdr:colOff>21580</xdr:colOff>
      <xdr:row>7</xdr:row>
      <xdr:rowOff>153250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996761" y="1980358"/>
          <a:ext cx="348794" cy="354117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ＭＳ Ｐゴシック 本文"/>
            </a:rPr>
            <a:t>３．</a:t>
          </a:r>
        </a:p>
      </xdr:txBody>
    </xdr:sp>
    <xdr:clientData/>
  </xdr:twoCellAnchor>
  <xdr:twoCellAnchor>
    <xdr:from>
      <xdr:col>42</xdr:col>
      <xdr:colOff>295833</xdr:colOff>
      <xdr:row>10</xdr:row>
      <xdr:rowOff>279</xdr:rowOff>
    </xdr:from>
    <xdr:to>
      <xdr:col>42</xdr:col>
      <xdr:colOff>655833</xdr:colOff>
      <xdr:row>12</xdr:row>
      <xdr:rowOff>14297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12868833" y="2743479"/>
          <a:ext cx="360000" cy="356918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ＭＳ Ｐゴシック 本文"/>
            </a:rPr>
            <a:t>４．</a:t>
          </a:r>
        </a:p>
      </xdr:txBody>
    </xdr:sp>
    <xdr:clientData/>
  </xdr:twoCellAnchor>
  <xdr:twoCellAnchor>
    <xdr:from>
      <xdr:col>6</xdr:col>
      <xdr:colOff>44823</xdr:colOff>
      <xdr:row>42</xdr:row>
      <xdr:rowOff>11207</xdr:rowOff>
    </xdr:from>
    <xdr:to>
      <xdr:col>7</xdr:col>
      <xdr:colOff>113470</xdr:colOff>
      <xdr:row>43</xdr:row>
      <xdr:rowOff>170902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1654548" y="8355107"/>
          <a:ext cx="354397" cy="350195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ＭＳ Ｐゴシック 本文"/>
            </a:rPr>
            <a:t>７．</a:t>
          </a:r>
        </a:p>
      </xdr:txBody>
    </xdr:sp>
    <xdr:clientData/>
  </xdr:twoCellAnchor>
  <xdr:twoCellAnchor>
    <xdr:from>
      <xdr:col>29</xdr:col>
      <xdr:colOff>264459</xdr:colOff>
      <xdr:row>59</xdr:row>
      <xdr:rowOff>96372</xdr:rowOff>
    </xdr:from>
    <xdr:to>
      <xdr:col>37</xdr:col>
      <xdr:colOff>97782</xdr:colOff>
      <xdr:row>61</xdr:row>
      <xdr:rowOff>110390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8446434" y="11516847"/>
          <a:ext cx="357198" cy="356918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ＭＳ Ｐゴシック 本文"/>
            </a:rPr>
            <a:t>８．</a:t>
          </a:r>
        </a:p>
      </xdr:txBody>
    </xdr:sp>
    <xdr:clientData/>
  </xdr:twoCellAnchor>
  <xdr:twoCellAnchor>
    <xdr:from>
      <xdr:col>29</xdr:col>
      <xdr:colOff>122464</xdr:colOff>
      <xdr:row>62</xdr:row>
      <xdr:rowOff>11476</xdr:rowOff>
    </xdr:from>
    <xdr:to>
      <xdr:col>37</xdr:col>
      <xdr:colOff>91807</xdr:colOff>
      <xdr:row>64</xdr:row>
      <xdr:rowOff>14289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8304439" y="11946301"/>
          <a:ext cx="493218" cy="355238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ＭＳ Ｐゴシック 本文"/>
            </a:rPr>
            <a:t>１０．</a:t>
          </a:r>
        </a:p>
      </xdr:txBody>
    </xdr:sp>
    <xdr:clientData/>
  </xdr:twoCellAnchor>
  <xdr:twoCellAnchor>
    <xdr:from>
      <xdr:col>43</xdr:col>
      <xdr:colOff>68916</xdr:colOff>
      <xdr:row>7</xdr:row>
      <xdr:rowOff>100852</xdr:rowOff>
    </xdr:from>
    <xdr:to>
      <xdr:col>45</xdr:col>
      <xdr:colOff>0</xdr:colOff>
      <xdr:row>10</xdr:row>
      <xdr:rowOff>0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13308666" y="2282077"/>
          <a:ext cx="1055034" cy="46112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Ｐゴシック 本文"/>
            </a:rPr>
            <a:t>入力消去</a:t>
          </a:r>
        </a:p>
      </xdr:txBody>
    </xdr:sp>
    <xdr:clientData/>
  </xdr:twoCellAnchor>
  <xdr:twoCellAnchor>
    <xdr:from>
      <xdr:col>43</xdr:col>
      <xdr:colOff>68916</xdr:colOff>
      <xdr:row>12</xdr:row>
      <xdr:rowOff>44822</xdr:rowOff>
    </xdr:from>
    <xdr:to>
      <xdr:col>45</xdr:col>
      <xdr:colOff>0</xdr:colOff>
      <xdr:row>15</xdr:row>
      <xdr:rowOff>0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13308666" y="3130922"/>
          <a:ext cx="1055034" cy="4695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Ｐゴシック 本文"/>
            </a:rPr>
            <a:t>精算書発行</a:t>
          </a:r>
        </a:p>
      </xdr:txBody>
    </xdr:sp>
    <xdr:clientData/>
  </xdr:twoCellAnchor>
  <xdr:twoCellAnchor>
    <xdr:from>
      <xdr:col>1</xdr:col>
      <xdr:colOff>91808</xdr:colOff>
      <xdr:row>62</xdr:row>
      <xdr:rowOff>0</xdr:rowOff>
    </xdr:from>
    <xdr:to>
      <xdr:col>3</xdr:col>
      <xdr:colOff>0</xdr:colOff>
      <xdr:row>64</xdr:row>
      <xdr:rowOff>2813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272783" y="11934825"/>
          <a:ext cx="479692" cy="355238"/>
        </a:xfrm>
        <a:prstGeom prst="rect">
          <a:avLst/>
        </a:prstGeom>
        <a:solidFill>
          <a:srgbClr val="FFFFCC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ＭＳ Ｐゴシック 本文"/>
            </a:rPr>
            <a:t>１１．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90770</xdr:colOff>
      <xdr:row>1</xdr:row>
      <xdr:rowOff>14008</xdr:rowOff>
    </xdr:from>
    <xdr:to>
      <xdr:col>40</xdr:col>
      <xdr:colOff>85725</xdr:colOff>
      <xdr:row>21</xdr:row>
      <xdr:rowOff>33057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8377520" y="190901"/>
          <a:ext cx="6798526" cy="4917620"/>
          <a:chOff x="8553451" y="152399"/>
          <a:chExt cx="6781800" cy="3009901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8553451" y="152399"/>
            <a:ext cx="6781800" cy="300990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※</a:t>
            </a:r>
            <a:r>
              <a:rPr kumimoji="1" lang="ja-JP" altLang="en-US" sz="1100"/>
              <a:t>このシートは、領収書が</a:t>
            </a:r>
            <a:r>
              <a:rPr kumimoji="1" lang="en-US" altLang="ja-JP" sz="1100"/>
              <a:t>6</a:t>
            </a:r>
            <a:r>
              <a:rPr kumimoji="1" lang="ja-JP" altLang="en-US" sz="1100"/>
              <a:t>枚以上ある場合に記載してください。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　　その際は、「研修親睦補助精算書」シートの領収書欄には以下を参考に記載をお願いします。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開催日</a:t>
            </a:r>
            <a:r>
              <a:rPr kumimoji="1" lang="en-US" altLang="ja-JP" sz="1100"/>
              <a:t>…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…………………</a:t>
            </a:r>
            <a:r>
              <a:rPr kumimoji="1" lang="en-US" altLang="ja-JP" sz="1100"/>
              <a:t>…</a:t>
            </a:r>
            <a:r>
              <a:rPr kumimoji="1" lang="ja-JP" altLang="en-US" sz="1100"/>
              <a:t>「</a:t>
            </a:r>
            <a:r>
              <a:rPr kumimoji="1" lang="en-US" altLang="ja-JP" sz="1100" b="1"/>
              <a:t>-</a:t>
            </a:r>
            <a:r>
              <a:rPr kumimoji="1" lang="ja-JP" altLang="en-US" sz="1100" b="1"/>
              <a:t>（ハイフン）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開催場所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…………………</a:t>
            </a:r>
            <a:r>
              <a:rPr kumimoji="1" lang="en-US" altLang="ja-JP" sz="1100"/>
              <a:t>…</a:t>
            </a:r>
            <a:r>
              <a:rPr kumimoji="1" lang="ja-JP" altLang="en-US" sz="1100"/>
              <a:t>「</a:t>
            </a:r>
            <a:r>
              <a:rPr kumimoji="1" lang="en-US" altLang="ja-JP" sz="1100" b="1"/>
              <a:t>-</a:t>
            </a:r>
            <a:r>
              <a:rPr kumimoji="1" lang="ja-JP" altLang="en-US" sz="1100" b="1"/>
              <a:t>（ハイフン）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インボイス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…………………</a:t>
            </a:r>
            <a:r>
              <a:rPr kumimoji="1" lang="en-US" altLang="ja-JP" sz="1100"/>
              <a:t>…</a:t>
            </a:r>
            <a:r>
              <a:rPr kumimoji="1" lang="ja-JP" altLang="en-US" sz="1100"/>
              <a:t>「</a:t>
            </a:r>
            <a:r>
              <a:rPr kumimoji="1" lang="ja-JP" altLang="en-US" sz="1100" b="1"/>
              <a:t>◯</a:t>
            </a:r>
            <a:r>
              <a:rPr kumimoji="1" lang="ja-JP" altLang="en-US" sz="1100"/>
              <a:t>」　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　　</a:t>
            </a:r>
            <a:r>
              <a:rPr kumimoji="1" lang="en-US" altLang="ja-JP" sz="1100"/>
              <a:t>※</a:t>
            </a:r>
            <a:r>
              <a:rPr kumimoji="1" lang="ja-JP" altLang="en-US" sz="1100"/>
              <a:t>別紙</a:t>
            </a:r>
            <a:r>
              <a:rPr kumimoji="1" lang="en-US" altLang="ja-JP" sz="1100"/>
              <a:t>_</a:t>
            </a:r>
            <a:r>
              <a:rPr kumimoji="1" lang="ja-JP" altLang="en-US" sz="1100"/>
              <a:t>領収書　にはお手持ちの領収書を基にインボイス該否を記載ください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宛名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……………………………</a:t>
            </a:r>
            <a:r>
              <a:rPr kumimoji="1" lang="en-US" altLang="ja-JP" sz="1100"/>
              <a:t>…</a:t>
            </a:r>
            <a:r>
              <a:rPr kumimoji="1" lang="ja-JP" altLang="en-US" sz="1100"/>
              <a:t>「</a:t>
            </a:r>
            <a:r>
              <a:rPr kumimoji="1" lang="en-US" altLang="ja-JP" sz="1100" b="1"/>
              <a:t>MT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宛名（その他の場合）</a:t>
            </a:r>
            <a:r>
              <a:rPr kumimoji="1" lang="en-US" altLang="ja-JP" sz="1100"/>
              <a:t>…</a:t>
            </a:r>
            <a:r>
              <a:rPr kumimoji="1" lang="ja-JP" altLang="en-US" sz="1100"/>
              <a:t>「</a:t>
            </a:r>
            <a:r>
              <a:rPr kumimoji="1" lang="en-US" altLang="ja-JP" sz="1100" b="1"/>
              <a:t>-</a:t>
            </a:r>
            <a:r>
              <a:rPr kumimoji="1" lang="ja-JP" altLang="en-US" sz="1100" b="1"/>
              <a:t>（ハイフン）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但し書き</a:t>
            </a:r>
            <a:r>
              <a:rPr kumimoji="1" lang="en-US" altLang="ja-JP" sz="1100"/>
              <a:t>…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……………………</a:t>
            </a:r>
            <a:r>
              <a:rPr kumimoji="1" lang="ja-JP" altLang="en-US" sz="1100"/>
              <a:t>「</a:t>
            </a:r>
            <a:r>
              <a:rPr kumimoji="1" lang="ja-JP" altLang="en-US" sz="1100" b="1"/>
              <a:t>別紙記載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金額</a:t>
            </a:r>
            <a:r>
              <a:rPr kumimoji="1" lang="en-US" altLang="ja-JP" sz="1100"/>
              <a:t>…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…………………………</a:t>
            </a:r>
            <a:r>
              <a:rPr kumimoji="1" lang="ja-JP" altLang="en-US" sz="1100"/>
              <a:t>別紙</a:t>
            </a:r>
            <a:r>
              <a:rPr kumimoji="1" lang="en-US" altLang="ja-JP" sz="1100"/>
              <a:t>_</a:t>
            </a:r>
            <a:r>
              <a:rPr kumimoji="1" lang="ja-JP" altLang="en-US" sz="1100"/>
              <a:t>領収書の　</a:t>
            </a:r>
            <a:r>
              <a:rPr kumimoji="1" lang="ja-JP" altLang="en-US" sz="1100" b="1"/>
              <a:t>領収書総計金額</a:t>
            </a:r>
            <a:r>
              <a:rPr kumimoji="1" lang="ja-JP" altLang="en-US" sz="1100"/>
              <a:t>をを入力</a:t>
            </a:r>
            <a:endParaRPr kumimoji="1" lang="en-US" altLang="ja-JP" sz="1100"/>
          </a:p>
          <a:p>
            <a:pPr algn="l"/>
            <a:endParaRPr kumimoji="1" lang="ja-JP" altLang="en-US" sz="1100"/>
          </a:p>
        </xdr:txBody>
      </xdr:sp>
      <xdr:pic>
        <xdr:nvPicPr>
          <xdr:cNvPr id="4" name="図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8250" y="1980502"/>
            <a:ext cx="6143625" cy="1011152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bfs1\EC&#20849;&#26377;\010&#32207;&#21209;&#20154;&#20107;\&#20114;&#21161;&#20250;\2023&#24180;&#24230;%20&#27531;&#39640;&#31649;&#29702;&#34920;&#65381;&#30740;&#20462;&#35242;&#30566;&#35036;&#21161;&#31934;&#31639;&#2636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残高管理表"/>
      <sheetName val="研修親睦補助精算書"/>
      <sheetName val="研修親睦補助精算書 (申請方法)"/>
      <sheetName val="別紙_領収書(6枚以上)"/>
      <sheetName val="2023年度 残高管理表･研修親睦補助精算書"/>
    </sheetNames>
    <definedNames>
      <definedName name="グループ別精算書作成_残高管理表から分離"/>
      <definedName name="セルの内容を消去"/>
    </definedNames>
    <sheetDataSet>
      <sheetData sheetId="0">
        <row r="1">
          <cell r="C1" t="str">
            <v>研修親睦補助残高管理表</v>
          </cell>
        </row>
        <row r="2">
          <cell r="A2" t="str">
            <v>NO</v>
          </cell>
          <cell r="B2" t="str">
            <v>グループNO.</v>
          </cell>
          <cell r="C2" t="str">
            <v>グループ名</v>
          </cell>
        </row>
        <row r="5">
          <cell r="A5">
            <v>0</v>
          </cell>
          <cell r="B5" t="str">
            <v xml:space="preserve">記入例
</v>
          </cell>
          <cell r="C5" t="str">
            <v>(株)●●電子</v>
          </cell>
        </row>
        <row r="15">
          <cell r="A15">
            <v>1</v>
          </cell>
          <cell r="B15" t="str">
            <v>筑波EC-2023下01</v>
          </cell>
          <cell r="C15" t="str">
            <v>理想科学工業</v>
          </cell>
        </row>
        <row r="25">
          <cell r="A25">
            <v>2</v>
          </cell>
          <cell r="B25" t="str">
            <v>筑波EC-2023下02</v>
          </cell>
          <cell r="C25" t="str">
            <v>クボタ</v>
          </cell>
        </row>
        <row r="35">
          <cell r="A35">
            <v>3</v>
          </cell>
          <cell r="B35" t="str">
            <v>筑波EC-2023下03</v>
          </cell>
        </row>
        <row r="45">
          <cell r="A45">
            <v>4</v>
          </cell>
          <cell r="B45" t="str">
            <v>筑波EC-2023下04</v>
          </cell>
        </row>
        <row r="55">
          <cell r="A55">
            <v>5</v>
          </cell>
          <cell r="B55" t="str">
            <v>筑波EC-2023下05</v>
          </cell>
        </row>
        <row r="65">
          <cell r="A65">
            <v>6</v>
          </cell>
          <cell r="B65" t="str">
            <v>筑波EC-2023下06</v>
          </cell>
        </row>
        <row r="75">
          <cell r="A75">
            <v>7</v>
          </cell>
          <cell r="B75" t="str">
            <v>筑波EC-2023下07</v>
          </cell>
        </row>
        <row r="85">
          <cell r="A85">
            <v>8</v>
          </cell>
          <cell r="B85" t="str">
            <v>筑波EC-2023下08</v>
          </cell>
        </row>
        <row r="95">
          <cell r="A95">
            <v>9</v>
          </cell>
          <cell r="B95" t="str">
            <v>筑波EC-2023下09</v>
          </cell>
        </row>
        <row r="105">
          <cell r="A105">
            <v>10</v>
          </cell>
          <cell r="B105" t="str">
            <v>筑波EC-2023下10</v>
          </cell>
        </row>
        <row r="115">
          <cell r="A115">
            <v>11</v>
          </cell>
          <cell r="B115" t="str">
            <v>筑波EC-2023下11</v>
          </cell>
        </row>
        <row r="125">
          <cell r="A125">
            <v>12</v>
          </cell>
          <cell r="B125" t="str">
            <v>筑波EC-2023下12</v>
          </cell>
        </row>
        <row r="135">
          <cell r="A135">
            <v>13</v>
          </cell>
          <cell r="B135" t="str">
            <v>筑波EC-2023下13</v>
          </cell>
        </row>
        <row r="145">
          <cell r="A145">
            <v>14</v>
          </cell>
          <cell r="B145" t="str">
            <v>筑波EC-2023下14</v>
          </cell>
        </row>
        <row r="155">
          <cell r="A155">
            <v>15</v>
          </cell>
          <cell r="B155" t="str">
            <v>筑波EC-2023下15</v>
          </cell>
        </row>
        <row r="165">
          <cell r="A165">
            <v>16</v>
          </cell>
          <cell r="B165" t="str">
            <v>筑波EC-2023下16</v>
          </cell>
        </row>
        <row r="175">
          <cell r="A175">
            <v>17</v>
          </cell>
          <cell r="B175" t="str">
            <v>筑波EC-2023下17</v>
          </cell>
        </row>
        <row r="185">
          <cell r="A185">
            <v>18</v>
          </cell>
          <cell r="B185" t="str">
            <v>筑波EC-2023下18</v>
          </cell>
        </row>
        <row r="195">
          <cell r="A195">
            <v>19</v>
          </cell>
          <cell r="B195" t="str">
            <v>筑波EC-2023下19</v>
          </cell>
        </row>
        <row r="205">
          <cell r="A205">
            <v>20</v>
          </cell>
          <cell r="B205" t="str">
            <v>筑波EC-2023下20</v>
          </cell>
        </row>
        <row r="215">
          <cell r="A215">
            <v>21</v>
          </cell>
          <cell r="B215" t="str">
            <v>筑波EC-2023下21</v>
          </cell>
        </row>
        <row r="225">
          <cell r="A225">
            <v>22</v>
          </cell>
          <cell r="B225" t="str">
            <v>筑波EC-2023下22</v>
          </cell>
        </row>
        <row r="235">
          <cell r="A235">
            <v>23</v>
          </cell>
          <cell r="B235" t="str">
            <v>筑波EC-2023下23</v>
          </cell>
        </row>
        <row r="245">
          <cell r="A245">
            <v>24</v>
          </cell>
          <cell r="B245" t="str">
            <v>筑波EC-2023下24</v>
          </cell>
        </row>
        <row r="255">
          <cell r="A255">
            <v>25</v>
          </cell>
          <cell r="B255" t="str">
            <v>筑波EC-2023下25</v>
          </cell>
        </row>
        <row r="265">
          <cell r="A265">
            <v>26</v>
          </cell>
          <cell r="B265" t="str">
            <v>筑波EC-2023下26</v>
          </cell>
        </row>
        <row r="275">
          <cell r="A275">
            <v>27</v>
          </cell>
          <cell r="B275" t="str">
            <v>筑波EC-2023下27</v>
          </cell>
        </row>
        <row r="285">
          <cell r="A285">
            <v>28</v>
          </cell>
          <cell r="B285" t="str">
            <v>筑波EC-2023下28</v>
          </cell>
        </row>
        <row r="295">
          <cell r="A295">
            <v>29</v>
          </cell>
          <cell r="B295" t="str">
            <v>筑波EC-2023下29</v>
          </cell>
        </row>
        <row r="305">
          <cell r="A305">
            <v>30</v>
          </cell>
          <cell r="B305" t="str">
            <v>筑波EC-2023下30</v>
          </cell>
        </row>
        <row r="315">
          <cell r="A315">
            <v>31</v>
          </cell>
          <cell r="B315" t="str">
            <v>筑波EC-2023下31</v>
          </cell>
        </row>
        <row r="325">
          <cell r="A325">
            <v>32</v>
          </cell>
          <cell r="B325" t="str">
            <v>筑波EC-2023下32</v>
          </cell>
        </row>
        <row r="335">
          <cell r="A335">
            <v>33</v>
          </cell>
          <cell r="B335" t="str">
            <v>筑波EC-2023下33</v>
          </cell>
        </row>
        <row r="345">
          <cell r="A345">
            <v>34</v>
          </cell>
          <cell r="B345" t="str">
            <v>筑波EC-2023下34</v>
          </cell>
        </row>
        <row r="355">
          <cell r="A355">
            <v>35</v>
          </cell>
          <cell r="B355" t="str">
            <v>筑波EC-2023下35</v>
          </cell>
        </row>
        <row r="365">
          <cell r="A365">
            <v>36</v>
          </cell>
          <cell r="B365" t="str">
            <v>筑波EC-2023下36</v>
          </cell>
        </row>
        <row r="375">
          <cell r="A375">
            <v>37</v>
          </cell>
          <cell r="B375" t="str">
            <v>筑波EC-2023下37</v>
          </cell>
        </row>
        <row r="385">
          <cell r="A385">
            <v>38</v>
          </cell>
          <cell r="B385" t="str">
            <v>筑波EC-2023下38</v>
          </cell>
        </row>
        <row r="395">
          <cell r="A395">
            <v>39</v>
          </cell>
          <cell r="B395" t="str">
            <v>筑波EC-2023下39</v>
          </cell>
        </row>
        <row r="405">
          <cell r="A405">
            <v>40</v>
          </cell>
          <cell r="B405" t="str">
            <v>筑波EC-2023下40</v>
          </cell>
        </row>
        <row r="415">
          <cell r="A415">
            <v>41</v>
          </cell>
          <cell r="B415" t="str">
            <v>筑波EC-2023下41</v>
          </cell>
        </row>
        <row r="425">
          <cell r="A425">
            <v>42</v>
          </cell>
          <cell r="B425" t="str">
            <v>筑波EC-2023下42</v>
          </cell>
        </row>
        <row r="435">
          <cell r="A435">
            <v>43</v>
          </cell>
          <cell r="B435" t="str">
            <v>筑波EC-2023下43</v>
          </cell>
        </row>
        <row r="445">
          <cell r="A445">
            <v>44</v>
          </cell>
          <cell r="B445" t="str">
            <v>筑波EC-2023下44</v>
          </cell>
        </row>
        <row r="455">
          <cell r="A455">
            <v>45</v>
          </cell>
          <cell r="B455" t="str">
            <v>筑波EC-2023下45</v>
          </cell>
        </row>
        <row r="465">
          <cell r="A465">
            <v>46</v>
          </cell>
          <cell r="B465" t="str">
            <v>筑波EC-2023下46</v>
          </cell>
        </row>
        <row r="475">
          <cell r="A475">
            <v>47</v>
          </cell>
          <cell r="B475" t="str">
            <v>筑波EC-2023下47</v>
          </cell>
        </row>
        <row r="485">
          <cell r="A485">
            <v>48</v>
          </cell>
          <cell r="B485" t="str">
            <v>筑波EC-2023下48</v>
          </cell>
        </row>
        <row r="495">
          <cell r="A495">
            <v>49</v>
          </cell>
          <cell r="B495" t="str">
            <v>筑波EC-2023下49</v>
          </cell>
        </row>
        <row r="505">
          <cell r="A505">
            <v>50</v>
          </cell>
          <cell r="B505" t="str">
            <v>筑波EC-2023下50</v>
          </cell>
        </row>
        <row r="515">
          <cell r="A515">
            <v>51</v>
          </cell>
          <cell r="B515" t="str">
            <v>筑波EC-2023下51</v>
          </cell>
        </row>
        <row r="525">
          <cell r="A525">
            <v>52</v>
          </cell>
          <cell r="B525" t="str">
            <v>筑波EC-2023下52</v>
          </cell>
        </row>
        <row r="535">
          <cell r="A535">
            <v>53</v>
          </cell>
          <cell r="B535" t="str">
            <v>筑波EC-2023下53</v>
          </cell>
        </row>
        <row r="545">
          <cell r="A545">
            <v>54</v>
          </cell>
          <cell r="B545" t="str">
            <v>筑波EC-2023下54</v>
          </cell>
        </row>
        <row r="555">
          <cell r="A555">
            <v>55</v>
          </cell>
          <cell r="B555" t="str">
            <v>筑波EC-2023下55</v>
          </cell>
        </row>
        <row r="565">
          <cell r="A565">
            <v>56</v>
          </cell>
          <cell r="B565" t="str">
            <v>筑波EC-2023下56</v>
          </cell>
        </row>
        <row r="575">
          <cell r="A575">
            <v>57</v>
          </cell>
          <cell r="B575" t="str">
            <v>筑波EC-2023下57</v>
          </cell>
        </row>
        <row r="585">
          <cell r="A585">
            <v>58</v>
          </cell>
          <cell r="B585" t="str">
            <v>筑波EC-2023下58</v>
          </cell>
        </row>
        <row r="595">
          <cell r="A595">
            <v>59</v>
          </cell>
          <cell r="B595" t="str">
            <v>筑波EC-2023下59</v>
          </cell>
        </row>
        <row r="605">
          <cell r="A605">
            <v>60</v>
          </cell>
          <cell r="B605" t="str">
            <v>筑波EC-2023下60</v>
          </cell>
        </row>
        <row r="615">
          <cell r="A615">
            <v>61</v>
          </cell>
          <cell r="B615" t="str">
            <v>筑波EC-2023下61</v>
          </cell>
        </row>
        <row r="625">
          <cell r="A625">
            <v>62</v>
          </cell>
          <cell r="B625" t="str">
            <v>筑波EC-2023下62</v>
          </cell>
        </row>
        <row r="635">
          <cell r="A635">
            <v>63</v>
          </cell>
          <cell r="B635" t="str">
            <v>筑波EC-2023下63</v>
          </cell>
        </row>
        <row r="645">
          <cell r="A645">
            <v>64</v>
          </cell>
          <cell r="B645" t="str">
            <v>筑波EC-2023下64</v>
          </cell>
        </row>
        <row r="655">
          <cell r="A655">
            <v>65</v>
          </cell>
          <cell r="B655" t="str">
            <v>筑波EC-2023下65</v>
          </cell>
        </row>
        <row r="665">
          <cell r="A665">
            <v>66</v>
          </cell>
          <cell r="B665" t="str">
            <v>筑波EC-2023下66</v>
          </cell>
        </row>
        <row r="675">
          <cell r="A675">
            <v>67</v>
          </cell>
          <cell r="B675" t="str">
            <v>筑波EC-2023下67</v>
          </cell>
        </row>
        <row r="685">
          <cell r="A685">
            <v>68</v>
          </cell>
          <cell r="B685" t="str">
            <v>筑波EC-2023下68</v>
          </cell>
        </row>
        <row r="695">
          <cell r="A695">
            <v>69</v>
          </cell>
          <cell r="B695" t="str">
            <v>筑波EC-2023下69</v>
          </cell>
        </row>
        <row r="705">
          <cell r="A705">
            <v>70</v>
          </cell>
          <cell r="B705" t="str">
            <v>筑波EC-2023下70</v>
          </cell>
        </row>
        <row r="715">
          <cell r="A715">
            <v>71</v>
          </cell>
          <cell r="B715" t="str">
            <v>筑波EC-2023下71</v>
          </cell>
        </row>
        <row r="725">
          <cell r="A725">
            <v>72</v>
          </cell>
          <cell r="B725" t="str">
            <v>筑波EC-2023下72</v>
          </cell>
        </row>
        <row r="735">
          <cell r="A735">
            <v>73</v>
          </cell>
          <cell r="B735" t="str">
            <v>筑波EC-2023下73</v>
          </cell>
        </row>
        <row r="745">
          <cell r="A745">
            <v>74</v>
          </cell>
          <cell r="B745" t="str">
            <v>筑波EC-2023下74</v>
          </cell>
        </row>
        <row r="755">
          <cell r="A755">
            <v>75</v>
          </cell>
          <cell r="B755" t="str">
            <v>筑波EC-2023下75</v>
          </cell>
        </row>
        <row r="765">
          <cell r="A765">
            <v>76</v>
          </cell>
          <cell r="B765" t="str">
            <v>筑波EC-2023下76</v>
          </cell>
        </row>
        <row r="775">
          <cell r="A775">
            <v>77</v>
          </cell>
          <cell r="B775" t="str">
            <v>筑波EC-2023下77</v>
          </cell>
        </row>
        <row r="785">
          <cell r="A785">
            <v>78</v>
          </cell>
          <cell r="B785" t="str">
            <v>筑波EC-2023下78</v>
          </cell>
        </row>
        <row r="795">
          <cell r="A795">
            <v>79</v>
          </cell>
          <cell r="B795" t="str">
            <v>筑波EC-2023下79</v>
          </cell>
        </row>
        <row r="805">
          <cell r="A805">
            <v>80</v>
          </cell>
          <cell r="B805" t="str">
            <v>筑波EC-2023下80</v>
          </cell>
        </row>
        <row r="815">
          <cell r="A815">
            <v>81</v>
          </cell>
          <cell r="B815" t="str">
            <v>筑波EC-2023下81</v>
          </cell>
        </row>
        <row r="825">
          <cell r="A825">
            <v>82</v>
          </cell>
          <cell r="B825" t="str">
            <v>筑波EC-2023下82</v>
          </cell>
        </row>
        <row r="835">
          <cell r="A835">
            <v>83</v>
          </cell>
          <cell r="B835" t="str">
            <v>筑波EC-2023下83</v>
          </cell>
        </row>
        <row r="845">
          <cell r="A845">
            <v>84</v>
          </cell>
          <cell r="B845" t="str">
            <v>筑波EC-2023下84</v>
          </cell>
        </row>
        <row r="855">
          <cell r="A855">
            <v>85</v>
          </cell>
          <cell r="B855" t="str">
            <v>筑波EC-2023下85</v>
          </cell>
        </row>
        <row r="865">
          <cell r="A865">
            <v>86</v>
          </cell>
          <cell r="B865" t="str">
            <v>筑波EC-2023下86</v>
          </cell>
        </row>
        <row r="875">
          <cell r="A875">
            <v>87</v>
          </cell>
          <cell r="B875" t="str">
            <v>筑波EC-2023下87</v>
          </cell>
        </row>
        <row r="885">
          <cell r="A885">
            <v>88</v>
          </cell>
          <cell r="B885" t="str">
            <v>筑波EC-2023下88</v>
          </cell>
        </row>
        <row r="895">
          <cell r="A895">
            <v>89</v>
          </cell>
          <cell r="B895" t="str">
            <v>筑波EC-2023下89</v>
          </cell>
        </row>
        <row r="905">
          <cell r="A905">
            <v>90</v>
          </cell>
          <cell r="B905" t="str">
            <v>筑波EC-2023下90</v>
          </cell>
        </row>
        <row r="915">
          <cell r="A915">
            <v>91</v>
          </cell>
          <cell r="B915" t="str">
            <v>筑波EC-2023下91</v>
          </cell>
        </row>
        <row r="925">
          <cell r="A925">
            <v>92</v>
          </cell>
          <cell r="B925" t="str">
            <v>筑波EC-2023下92</v>
          </cell>
        </row>
        <row r="935">
          <cell r="A935">
            <v>93</v>
          </cell>
          <cell r="B935" t="str">
            <v>筑波EC-2023下93</v>
          </cell>
        </row>
        <row r="945">
          <cell r="A945">
            <v>94</v>
          </cell>
          <cell r="B945" t="str">
            <v>筑波EC-2023下94</v>
          </cell>
        </row>
        <row r="955">
          <cell r="A955">
            <v>95</v>
          </cell>
          <cell r="B955" t="str">
            <v>筑波EC-2023下95</v>
          </cell>
        </row>
        <row r="965">
          <cell r="A965">
            <v>96</v>
          </cell>
          <cell r="B965" t="str">
            <v>筑波EC-2023下96</v>
          </cell>
        </row>
        <row r="975">
          <cell r="A975">
            <v>97</v>
          </cell>
          <cell r="B975" t="str">
            <v>筑波EC-2023下97</v>
          </cell>
        </row>
        <row r="985">
          <cell r="A985">
            <v>98</v>
          </cell>
          <cell r="B985" t="str">
            <v>筑波EC-2023下98</v>
          </cell>
        </row>
        <row r="995">
          <cell r="A995">
            <v>99</v>
          </cell>
          <cell r="B995" t="str">
            <v>筑波EC-2023下99</v>
          </cell>
        </row>
        <row r="1005">
          <cell r="A1005">
            <v>100</v>
          </cell>
          <cell r="B1005" t="str">
            <v>筑波EC-2023下100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https://meitecgrp.sharepoint.com/sites/eportal_mt_process/SitePages/%E4%BA%92%E5%8A%A9%E4%BC%9A.aspx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42.xml"/><Relationship Id="rId21" Type="http://schemas.openxmlformats.org/officeDocument/2006/relationships/ctrlProp" Target="../ctrlProps/ctrlProp37.xml"/><Relationship Id="rId42" Type="http://schemas.openxmlformats.org/officeDocument/2006/relationships/ctrlProp" Target="../ctrlProps/ctrlProp58.xml"/><Relationship Id="rId47" Type="http://schemas.openxmlformats.org/officeDocument/2006/relationships/ctrlProp" Target="../ctrlProps/ctrlProp63.xml"/><Relationship Id="rId63" Type="http://schemas.openxmlformats.org/officeDocument/2006/relationships/ctrlProp" Target="../ctrlProps/ctrlProp79.xml"/><Relationship Id="rId68" Type="http://schemas.openxmlformats.org/officeDocument/2006/relationships/ctrlProp" Target="../ctrlProps/ctrlProp84.xml"/><Relationship Id="rId16" Type="http://schemas.openxmlformats.org/officeDocument/2006/relationships/ctrlProp" Target="../ctrlProps/ctrlProp32.xml"/><Relationship Id="rId11" Type="http://schemas.openxmlformats.org/officeDocument/2006/relationships/ctrlProp" Target="../ctrlProps/ctrlProp27.xml"/><Relationship Id="rId24" Type="http://schemas.openxmlformats.org/officeDocument/2006/relationships/ctrlProp" Target="../ctrlProps/ctrlProp40.xml"/><Relationship Id="rId32" Type="http://schemas.openxmlformats.org/officeDocument/2006/relationships/ctrlProp" Target="../ctrlProps/ctrlProp48.xml"/><Relationship Id="rId37" Type="http://schemas.openxmlformats.org/officeDocument/2006/relationships/ctrlProp" Target="../ctrlProps/ctrlProp53.xml"/><Relationship Id="rId40" Type="http://schemas.openxmlformats.org/officeDocument/2006/relationships/ctrlProp" Target="../ctrlProps/ctrlProp56.xml"/><Relationship Id="rId45" Type="http://schemas.openxmlformats.org/officeDocument/2006/relationships/ctrlProp" Target="../ctrlProps/ctrlProp61.xml"/><Relationship Id="rId53" Type="http://schemas.openxmlformats.org/officeDocument/2006/relationships/ctrlProp" Target="../ctrlProps/ctrlProp69.xml"/><Relationship Id="rId58" Type="http://schemas.openxmlformats.org/officeDocument/2006/relationships/ctrlProp" Target="../ctrlProps/ctrlProp74.xml"/><Relationship Id="rId66" Type="http://schemas.openxmlformats.org/officeDocument/2006/relationships/ctrlProp" Target="../ctrlProps/ctrlProp82.xml"/><Relationship Id="rId74" Type="http://schemas.openxmlformats.org/officeDocument/2006/relationships/ctrlProp" Target="../ctrlProps/ctrlProp90.xml"/><Relationship Id="rId5" Type="http://schemas.openxmlformats.org/officeDocument/2006/relationships/ctrlProp" Target="../ctrlProps/ctrlProp21.xml"/><Relationship Id="rId61" Type="http://schemas.openxmlformats.org/officeDocument/2006/relationships/ctrlProp" Target="../ctrlProps/ctrlProp77.xml"/><Relationship Id="rId19" Type="http://schemas.openxmlformats.org/officeDocument/2006/relationships/ctrlProp" Target="../ctrlProps/ctrlProp3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Relationship Id="rId27" Type="http://schemas.openxmlformats.org/officeDocument/2006/relationships/ctrlProp" Target="../ctrlProps/ctrlProp43.xml"/><Relationship Id="rId30" Type="http://schemas.openxmlformats.org/officeDocument/2006/relationships/ctrlProp" Target="../ctrlProps/ctrlProp46.xml"/><Relationship Id="rId35" Type="http://schemas.openxmlformats.org/officeDocument/2006/relationships/ctrlProp" Target="../ctrlProps/ctrlProp51.xml"/><Relationship Id="rId43" Type="http://schemas.openxmlformats.org/officeDocument/2006/relationships/ctrlProp" Target="../ctrlProps/ctrlProp59.xml"/><Relationship Id="rId48" Type="http://schemas.openxmlformats.org/officeDocument/2006/relationships/ctrlProp" Target="../ctrlProps/ctrlProp64.xml"/><Relationship Id="rId56" Type="http://schemas.openxmlformats.org/officeDocument/2006/relationships/ctrlProp" Target="../ctrlProps/ctrlProp72.xml"/><Relationship Id="rId64" Type="http://schemas.openxmlformats.org/officeDocument/2006/relationships/ctrlProp" Target="../ctrlProps/ctrlProp80.xml"/><Relationship Id="rId69" Type="http://schemas.openxmlformats.org/officeDocument/2006/relationships/ctrlProp" Target="../ctrlProps/ctrlProp85.xml"/><Relationship Id="rId77" Type="http://schemas.openxmlformats.org/officeDocument/2006/relationships/comments" Target="../comments2.xml"/><Relationship Id="rId8" Type="http://schemas.openxmlformats.org/officeDocument/2006/relationships/ctrlProp" Target="../ctrlProps/ctrlProp24.xml"/><Relationship Id="rId51" Type="http://schemas.openxmlformats.org/officeDocument/2006/relationships/ctrlProp" Target="../ctrlProps/ctrlProp67.xml"/><Relationship Id="rId72" Type="http://schemas.openxmlformats.org/officeDocument/2006/relationships/ctrlProp" Target="../ctrlProps/ctrlProp88.xml"/><Relationship Id="rId3" Type="http://schemas.openxmlformats.org/officeDocument/2006/relationships/drawing" Target="../drawings/drawing2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5" Type="http://schemas.openxmlformats.org/officeDocument/2006/relationships/ctrlProp" Target="../ctrlProps/ctrlProp41.xml"/><Relationship Id="rId33" Type="http://schemas.openxmlformats.org/officeDocument/2006/relationships/ctrlProp" Target="../ctrlProps/ctrlProp49.xml"/><Relationship Id="rId38" Type="http://schemas.openxmlformats.org/officeDocument/2006/relationships/ctrlProp" Target="../ctrlProps/ctrlProp54.xml"/><Relationship Id="rId46" Type="http://schemas.openxmlformats.org/officeDocument/2006/relationships/ctrlProp" Target="../ctrlProps/ctrlProp62.xml"/><Relationship Id="rId59" Type="http://schemas.openxmlformats.org/officeDocument/2006/relationships/ctrlProp" Target="../ctrlProps/ctrlProp75.xml"/><Relationship Id="rId67" Type="http://schemas.openxmlformats.org/officeDocument/2006/relationships/ctrlProp" Target="../ctrlProps/ctrlProp83.xml"/><Relationship Id="rId20" Type="http://schemas.openxmlformats.org/officeDocument/2006/relationships/ctrlProp" Target="../ctrlProps/ctrlProp36.xml"/><Relationship Id="rId41" Type="http://schemas.openxmlformats.org/officeDocument/2006/relationships/ctrlProp" Target="../ctrlProps/ctrlProp57.xml"/><Relationship Id="rId54" Type="http://schemas.openxmlformats.org/officeDocument/2006/relationships/ctrlProp" Target="../ctrlProps/ctrlProp70.xml"/><Relationship Id="rId62" Type="http://schemas.openxmlformats.org/officeDocument/2006/relationships/ctrlProp" Target="../ctrlProps/ctrlProp78.xml"/><Relationship Id="rId70" Type="http://schemas.openxmlformats.org/officeDocument/2006/relationships/ctrlProp" Target="../ctrlProps/ctrlProp86.xml"/><Relationship Id="rId75" Type="http://schemas.openxmlformats.org/officeDocument/2006/relationships/ctrlProp" Target="../ctrlProps/ctrlProp91.xml"/><Relationship Id="rId1" Type="http://schemas.openxmlformats.org/officeDocument/2006/relationships/hyperlink" Target="https://meitecgrp.sharepoint.com/sites/eportal_mt_process/SitePages/%E4%BA%92%E5%8A%A9%E4%BC%9A.aspx" TargetMode="External"/><Relationship Id="rId6" Type="http://schemas.openxmlformats.org/officeDocument/2006/relationships/ctrlProp" Target="../ctrlProps/ctrlProp22.xml"/><Relationship Id="rId15" Type="http://schemas.openxmlformats.org/officeDocument/2006/relationships/ctrlProp" Target="../ctrlProps/ctrlProp31.xml"/><Relationship Id="rId23" Type="http://schemas.openxmlformats.org/officeDocument/2006/relationships/ctrlProp" Target="../ctrlProps/ctrlProp39.xml"/><Relationship Id="rId28" Type="http://schemas.openxmlformats.org/officeDocument/2006/relationships/ctrlProp" Target="../ctrlProps/ctrlProp44.xml"/><Relationship Id="rId36" Type="http://schemas.openxmlformats.org/officeDocument/2006/relationships/ctrlProp" Target="../ctrlProps/ctrlProp52.xml"/><Relationship Id="rId49" Type="http://schemas.openxmlformats.org/officeDocument/2006/relationships/ctrlProp" Target="../ctrlProps/ctrlProp65.xml"/><Relationship Id="rId57" Type="http://schemas.openxmlformats.org/officeDocument/2006/relationships/ctrlProp" Target="../ctrlProps/ctrlProp73.xml"/><Relationship Id="rId10" Type="http://schemas.openxmlformats.org/officeDocument/2006/relationships/ctrlProp" Target="../ctrlProps/ctrlProp26.xml"/><Relationship Id="rId31" Type="http://schemas.openxmlformats.org/officeDocument/2006/relationships/ctrlProp" Target="../ctrlProps/ctrlProp47.xml"/><Relationship Id="rId44" Type="http://schemas.openxmlformats.org/officeDocument/2006/relationships/ctrlProp" Target="../ctrlProps/ctrlProp60.xml"/><Relationship Id="rId52" Type="http://schemas.openxmlformats.org/officeDocument/2006/relationships/ctrlProp" Target="../ctrlProps/ctrlProp68.xml"/><Relationship Id="rId60" Type="http://schemas.openxmlformats.org/officeDocument/2006/relationships/ctrlProp" Target="../ctrlProps/ctrlProp76.xml"/><Relationship Id="rId65" Type="http://schemas.openxmlformats.org/officeDocument/2006/relationships/ctrlProp" Target="../ctrlProps/ctrlProp81.xml"/><Relationship Id="rId73" Type="http://schemas.openxmlformats.org/officeDocument/2006/relationships/ctrlProp" Target="../ctrlProps/ctrlProp89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25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9" Type="http://schemas.openxmlformats.org/officeDocument/2006/relationships/ctrlProp" Target="../ctrlProps/ctrlProp55.xml"/><Relationship Id="rId34" Type="http://schemas.openxmlformats.org/officeDocument/2006/relationships/ctrlProp" Target="../ctrlProps/ctrlProp50.xml"/><Relationship Id="rId50" Type="http://schemas.openxmlformats.org/officeDocument/2006/relationships/ctrlProp" Target="../ctrlProps/ctrlProp66.xml"/><Relationship Id="rId55" Type="http://schemas.openxmlformats.org/officeDocument/2006/relationships/ctrlProp" Target="../ctrlProps/ctrlProp71.xml"/><Relationship Id="rId76" Type="http://schemas.openxmlformats.org/officeDocument/2006/relationships/ctrlProp" Target="../ctrlProps/ctrlProp92.xml"/><Relationship Id="rId7" Type="http://schemas.openxmlformats.org/officeDocument/2006/relationships/ctrlProp" Target="../ctrlProps/ctrlProp23.xml"/><Relationship Id="rId71" Type="http://schemas.openxmlformats.org/officeDocument/2006/relationships/ctrlProp" Target="../ctrlProps/ctrlProp87.xml"/><Relationship Id="rId2" Type="http://schemas.openxmlformats.org/officeDocument/2006/relationships/printerSettings" Target="../printerSettings/printerSettings2.bin"/><Relationship Id="rId29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1B2E-2851-430F-812B-786B406D0C1F}">
  <sheetPr codeName="Sheet2">
    <pageSetUpPr fitToPage="1"/>
  </sheetPr>
  <dimension ref="A1:BF87"/>
  <sheetViews>
    <sheetView showGridLines="0" view="pageBreakPreview" zoomScaleNormal="85" zoomScaleSheetLayoutView="100" workbookViewId="0">
      <selection activeCell="O29" sqref="O29"/>
    </sheetView>
  </sheetViews>
  <sheetFormatPr defaultColWidth="9" defaultRowHeight="13.5"/>
  <cols>
    <col min="1" max="31" width="4" style="2" customWidth="1"/>
    <col min="32" max="32" width="9" style="3" hidden="1" customWidth="1"/>
    <col min="33" max="33" width="10.375" style="3" hidden="1" customWidth="1"/>
    <col min="34" max="34" width="4.75" style="6" hidden="1" customWidth="1"/>
    <col min="35" max="36" width="4.375" style="6" hidden="1" customWidth="1"/>
    <col min="37" max="37" width="9" style="6" hidden="1" customWidth="1"/>
    <col min="38" max="38" width="8.75" style="6" customWidth="1"/>
    <col min="39" max="39" width="9.625" style="6" customWidth="1"/>
    <col min="40" max="40" width="5.125" style="6" customWidth="1"/>
    <col min="41" max="41" width="9" style="6"/>
    <col min="42" max="42" width="0" style="3" hidden="1" customWidth="1"/>
    <col min="43" max="43" width="9" style="3" hidden="1" customWidth="1"/>
    <col min="44" max="44" width="9.375" style="3" hidden="1" customWidth="1"/>
    <col min="45" max="52" width="9" style="3" hidden="1" customWidth="1"/>
    <col min="53" max="58" width="0" style="3" hidden="1" customWidth="1"/>
    <col min="59" max="16384" width="9" style="6"/>
  </cols>
  <sheetData>
    <row r="1" spans="1:57" ht="35.1" customHeight="1">
      <c r="A1" s="1"/>
      <c r="AH1" s="4" t="s">
        <v>0</v>
      </c>
      <c r="AI1" s="4" t="str">
        <f ca="1">Y4&amp;"_研修親睦補助精算書_"&amp;TEXT(AI2,"mmdd")</f>
        <v>筑波EC-2023下02_研修親睦補助精算書_1101</v>
      </c>
      <c r="AJ1" s="4"/>
      <c r="AK1" s="5"/>
    </row>
    <row r="2" spans="1:57" ht="35.1" customHeight="1">
      <c r="A2" s="1"/>
      <c r="AH2" s="7" t="s">
        <v>1</v>
      </c>
      <c r="AI2" s="8">
        <f ca="1">TODAY()</f>
        <v>45231</v>
      </c>
      <c r="AJ2" s="9"/>
      <c r="AK2" s="10"/>
    </row>
    <row r="3" spans="1:57" ht="35.1" customHeight="1" thickBot="1">
      <c r="T3" s="305"/>
      <c r="U3" s="305"/>
      <c r="X3" s="11"/>
      <c r="Y3" s="12"/>
      <c r="Z3" s="12"/>
      <c r="AA3" s="12"/>
      <c r="AB3" s="12"/>
      <c r="AC3" s="12"/>
      <c r="AD3" s="12"/>
      <c r="AM3" s="13" t="s">
        <v>2</v>
      </c>
      <c r="AQ3" s="14" t="s">
        <v>3</v>
      </c>
      <c r="AR3" s="15" t="s">
        <v>4</v>
      </c>
      <c r="AS3" s="15" t="s">
        <v>5</v>
      </c>
      <c r="AT3" s="15" t="s">
        <v>6</v>
      </c>
      <c r="AU3" s="15" t="s">
        <v>7</v>
      </c>
      <c r="AV3" s="15" t="s">
        <v>8</v>
      </c>
      <c r="AW3" s="15" t="s">
        <v>9</v>
      </c>
      <c r="AX3" s="15" t="s">
        <v>10</v>
      </c>
      <c r="AY3" s="15" t="s">
        <v>11</v>
      </c>
      <c r="AZ3" s="15" t="s">
        <v>12</v>
      </c>
      <c r="BA3" s="15" t="s">
        <v>13</v>
      </c>
      <c r="BB3" s="15" t="s">
        <v>14</v>
      </c>
      <c r="BC3" s="15" t="s">
        <v>15</v>
      </c>
      <c r="BD3" s="15" t="s">
        <v>16</v>
      </c>
      <c r="BE3" s="15" t="s">
        <v>17</v>
      </c>
    </row>
    <row r="4" spans="1:57" ht="23.25" customHeight="1">
      <c r="X4" s="16" t="s">
        <v>18</v>
      </c>
      <c r="Y4" s="306" t="s">
        <v>153</v>
      </c>
      <c r="Z4" s="306"/>
      <c r="AA4" s="306"/>
      <c r="AB4" s="306"/>
      <c r="AC4" s="306"/>
      <c r="AD4" s="306"/>
      <c r="AM4" s="307">
        <v>2</v>
      </c>
      <c r="AQ4" s="3" t="s">
        <v>19</v>
      </c>
      <c r="AR4" s="3">
        <v>10107000</v>
      </c>
      <c r="AS4" s="3" t="str">
        <f>Y4</f>
        <v>筑波EC-2023下02</v>
      </c>
      <c r="AT4" s="3">
        <f>O56</f>
        <v>32220221</v>
      </c>
      <c r="AU4" s="3" t="str">
        <f>X56</f>
        <v>佐久間　亮太</v>
      </c>
      <c r="AV4" s="17">
        <f>L60</f>
        <v>56000</v>
      </c>
      <c r="AW4" s="3">
        <f>J42</f>
        <v>14</v>
      </c>
      <c r="AX4" s="18">
        <f>AA42</f>
        <v>14</v>
      </c>
      <c r="AY4" s="18">
        <f>Z17</f>
        <v>75000</v>
      </c>
      <c r="AZ4" s="3" t="str">
        <f>AA54</f>
        <v>●（支給可）</v>
      </c>
      <c r="BA4" s="19">
        <f>E7</f>
        <v>45224</v>
      </c>
      <c r="BB4" s="3">
        <f>MIN($D$12:$F$16,'[1]別紙_領収書(6枚以上)'!C2:E31)</f>
        <v>45240</v>
      </c>
      <c r="BC4" s="18">
        <f>Z9</f>
        <v>6000</v>
      </c>
      <c r="BD4" s="17">
        <f>F60</f>
        <v>4000</v>
      </c>
      <c r="BE4" s="17">
        <f>P62</f>
        <v>2000</v>
      </c>
    </row>
    <row r="5" spans="1:57" ht="21.75" customHeight="1">
      <c r="B5" s="310" t="s">
        <v>20</v>
      </c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M5" s="308"/>
    </row>
    <row r="6" spans="1:57" ht="9.75" customHeight="1" thickBot="1">
      <c r="B6" s="20"/>
      <c r="C6" s="20"/>
      <c r="D6" s="20"/>
      <c r="E6" s="20"/>
      <c r="F6" s="20"/>
      <c r="O6" s="20"/>
      <c r="V6" s="20"/>
      <c r="W6" s="20"/>
      <c r="X6" s="20"/>
      <c r="Y6" s="20"/>
      <c r="Z6" s="20"/>
      <c r="AA6" s="20"/>
      <c r="AB6" s="20"/>
      <c r="AC6" s="20"/>
      <c r="AD6" s="20"/>
      <c r="AM6" s="309"/>
    </row>
    <row r="7" spans="1:57" ht="13.5" customHeight="1">
      <c r="A7" s="21"/>
      <c r="B7" s="105" t="s">
        <v>21</v>
      </c>
      <c r="C7" s="106"/>
      <c r="D7" s="107"/>
      <c r="E7" s="311">
        <v>45224</v>
      </c>
      <c r="F7" s="312"/>
      <c r="G7" s="312"/>
      <c r="H7" s="312"/>
      <c r="I7" s="312"/>
      <c r="J7" s="312"/>
      <c r="K7" s="312"/>
      <c r="L7" s="313"/>
      <c r="M7" s="105" t="s">
        <v>5</v>
      </c>
      <c r="N7" s="106"/>
      <c r="O7" s="107"/>
      <c r="P7" s="314" t="s">
        <v>152</v>
      </c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6"/>
      <c r="AE7" s="3"/>
      <c r="AM7" s="6" t="s">
        <v>22</v>
      </c>
    </row>
    <row r="8" spans="1:57" ht="14.25" customHeight="1" thickBot="1">
      <c r="A8" s="21"/>
      <c r="B8" s="99" t="s">
        <v>23</v>
      </c>
      <c r="C8" s="99"/>
      <c r="D8" s="99"/>
      <c r="E8" s="101" t="s">
        <v>24</v>
      </c>
      <c r="F8" s="302"/>
      <c r="G8" s="302"/>
      <c r="H8" s="302"/>
      <c r="I8" s="302"/>
      <c r="J8" s="302"/>
      <c r="K8" s="302"/>
      <c r="L8" s="303"/>
      <c r="M8" s="99" t="s">
        <v>25</v>
      </c>
      <c r="N8" s="99"/>
      <c r="O8" s="99"/>
      <c r="P8" s="99" t="s">
        <v>26</v>
      </c>
      <c r="Q8" s="99"/>
      <c r="R8" s="99"/>
      <c r="S8" s="304">
        <v>12081850</v>
      </c>
      <c r="T8" s="304"/>
      <c r="U8" s="304"/>
      <c r="V8" s="304"/>
      <c r="W8" s="99" t="s">
        <v>27</v>
      </c>
      <c r="X8" s="99"/>
      <c r="Y8" s="99"/>
      <c r="Z8" s="287" t="s">
        <v>28</v>
      </c>
      <c r="AA8" s="288"/>
      <c r="AB8" s="288"/>
      <c r="AC8" s="288"/>
      <c r="AD8" s="289"/>
      <c r="AE8" s="3"/>
    </row>
    <row r="9" spans="1:57" ht="15" customHeight="1" thickTop="1" thickBot="1">
      <c r="A9" s="21"/>
      <c r="B9" s="266" t="s">
        <v>29</v>
      </c>
      <c r="C9" s="267"/>
      <c r="D9" s="267"/>
      <c r="E9" s="267"/>
      <c r="F9" s="267"/>
      <c r="G9" s="267"/>
      <c r="H9" s="267"/>
      <c r="I9" s="267"/>
      <c r="J9" s="268"/>
      <c r="K9" s="290">
        <v>15</v>
      </c>
      <c r="L9" s="291"/>
      <c r="M9" s="291"/>
      <c r="N9" s="292"/>
      <c r="O9" s="23" t="s">
        <v>30</v>
      </c>
      <c r="P9" s="293" t="s">
        <v>31</v>
      </c>
      <c r="Q9" s="267"/>
      <c r="R9" s="267"/>
      <c r="S9" s="267"/>
      <c r="T9" s="267"/>
      <c r="U9" s="267"/>
      <c r="V9" s="267"/>
      <c r="W9" s="267"/>
      <c r="X9" s="267"/>
      <c r="Y9" s="268"/>
      <c r="Z9" s="294">
        <v>6000</v>
      </c>
      <c r="AA9" s="295"/>
      <c r="AB9" s="295"/>
      <c r="AC9" s="296"/>
      <c r="AD9" s="23" t="s">
        <v>32</v>
      </c>
    </row>
    <row r="10" spans="1:57" ht="14.25" thickTop="1">
      <c r="A10" s="21"/>
      <c r="B10" s="24" t="str">
        <f>IF(K9=1,"※単独派遣の場合、合同開催もしくは書籍購入でのみ制度を利用できます","")</f>
        <v/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5"/>
      <c r="Y10" s="25"/>
      <c r="Z10" s="25"/>
      <c r="AA10" s="25"/>
      <c r="AE10" s="21"/>
    </row>
    <row r="11" spans="1:57" ht="13.5" customHeight="1">
      <c r="A11" s="21"/>
      <c r="B11" s="160" t="s">
        <v>33</v>
      </c>
      <c r="C11" s="26" t="s">
        <v>34</v>
      </c>
      <c r="D11" s="298" t="s">
        <v>35</v>
      </c>
      <c r="E11" s="298"/>
      <c r="F11" s="298"/>
      <c r="G11" s="299" t="s">
        <v>36</v>
      </c>
      <c r="H11" s="299"/>
      <c r="I11" s="299"/>
      <c r="J11" s="299"/>
      <c r="K11" s="299"/>
      <c r="L11" s="299"/>
      <c r="M11" s="300" t="s">
        <v>37</v>
      </c>
      <c r="N11" s="300"/>
      <c r="O11" s="301"/>
      <c r="P11" s="299" t="s">
        <v>38</v>
      </c>
      <c r="Q11" s="299"/>
      <c r="R11" s="299"/>
      <c r="S11" s="283" t="s">
        <v>39</v>
      </c>
      <c r="T11" s="283"/>
      <c r="U11" s="283"/>
      <c r="V11" s="283"/>
      <c r="W11" s="284"/>
      <c r="X11" s="285" t="s">
        <v>40</v>
      </c>
      <c r="Y11" s="283"/>
      <c r="Z11" s="283"/>
      <c r="AA11" s="284"/>
      <c r="AB11" s="285" t="s">
        <v>41</v>
      </c>
      <c r="AC11" s="283"/>
      <c r="AD11" s="284"/>
      <c r="AE11" s="21"/>
      <c r="AH11" s="3"/>
      <c r="AI11" s="3"/>
      <c r="AJ11" s="3"/>
    </row>
    <row r="12" spans="1:57">
      <c r="A12" s="21"/>
      <c r="B12" s="160"/>
      <c r="C12" s="27">
        <v>1</v>
      </c>
      <c r="D12" s="282">
        <v>45240</v>
      </c>
      <c r="E12" s="280"/>
      <c r="F12" s="280"/>
      <c r="G12" s="281" t="s">
        <v>154</v>
      </c>
      <c r="H12" s="281"/>
      <c r="I12" s="281"/>
      <c r="J12" s="281"/>
      <c r="K12" s="281"/>
      <c r="L12" s="281"/>
      <c r="M12" s="281" t="s">
        <v>133</v>
      </c>
      <c r="N12" s="281"/>
      <c r="O12" s="281"/>
      <c r="P12" s="281" t="s">
        <v>134</v>
      </c>
      <c r="Q12" s="281"/>
      <c r="R12" s="281"/>
      <c r="S12" s="277" t="str">
        <f>IF(P12="","",IF(P12="その他","","－"))</f>
        <v>－</v>
      </c>
      <c r="T12" s="278"/>
      <c r="U12" s="278"/>
      <c r="V12" s="278"/>
      <c r="W12" s="279"/>
      <c r="X12" s="277" t="s">
        <v>155</v>
      </c>
      <c r="Y12" s="278"/>
      <c r="Z12" s="278"/>
      <c r="AA12" s="279"/>
      <c r="AB12" s="286">
        <v>75000</v>
      </c>
      <c r="AC12" s="273"/>
      <c r="AD12" s="274"/>
      <c r="AE12" s="21"/>
      <c r="AF12" s="28" t="str">
        <f>IF(AB12="NG","",IF(OR(D12="",G12="",M12="",P12="",S12="",X12=""),"NG","OK"))</f>
        <v>OK</v>
      </c>
      <c r="AH12" s="3"/>
      <c r="AI12" s="3"/>
      <c r="AJ12" s="3"/>
      <c r="AM12" s="6" t="s">
        <v>42</v>
      </c>
    </row>
    <row r="13" spans="1:57">
      <c r="A13" s="21"/>
      <c r="B13" s="160"/>
      <c r="C13" s="29">
        <v>2</v>
      </c>
      <c r="D13" s="282"/>
      <c r="E13" s="280"/>
      <c r="F13" s="280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77" t="str">
        <f>IF(P13="","",IF(P13="その他","","－"))</f>
        <v/>
      </c>
      <c r="T13" s="278"/>
      <c r="U13" s="278"/>
      <c r="V13" s="278"/>
      <c r="W13" s="279"/>
      <c r="X13" s="277"/>
      <c r="Y13" s="278"/>
      <c r="Z13" s="278"/>
      <c r="AA13" s="279"/>
      <c r="AB13" s="272"/>
      <c r="AC13" s="273"/>
      <c r="AD13" s="274"/>
      <c r="AE13" s="21"/>
      <c r="AF13" s="28" t="str">
        <f>IF(AB13="","",IF(OR(D13="",G13="",M13="",P13="",S13="",X13=""),"NG","OK"))</f>
        <v/>
      </c>
      <c r="AH13" s="3"/>
      <c r="AI13" s="3"/>
      <c r="AJ13" s="3"/>
    </row>
    <row r="14" spans="1:57">
      <c r="A14" s="21"/>
      <c r="B14" s="160"/>
      <c r="C14" s="27">
        <v>3</v>
      </c>
      <c r="D14" s="280"/>
      <c r="E14" s="280"/>
      <c r="F14" s="280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77" t="str">
        <f>IF(P14="","",IF(P14="その他","","－"))</f>
        <v/>
      </c>
      <c r="T14" s="278"/>
      <c r="U14" s="278"/>
      <c r="V14" s="278"/>
      <c r="W14" s="279"/>
      <c r="X14" s="277"/>
      <c r="Y14" s="278"/>
      <c r="Z14" s="278"/>
      <c r="AA14" s="279"/>
      <c r="AB14" s="272"/>
      <c r="AC14" s="273"/>
      <c r="AD14" s="274"/>
      <c r="AE14" s="21"/>
      <c r="AF14" s="28" t="str">
        <f t="shared" ref="AF14:AF16" si="0">IF(AB14="","",IF(OR(D14="",G14="",M14="",P14="",S14="",X14=""),"NG","OK"))</f>
        <v/>
      </c>
      <c r="AH14" s="3"/>
      <c r="AI14" s="3"/>
      <c r="AJ14" s="3"/>
    </row>
    <row r="15" spans="1:57">
      <c r="A15" s="21"/>
      <c r="B15" s="160"/>
      <c r="C15" s="27">
        <v>4</v>
      </c>
      <c r="D15" s="280"/>
      <c r="E15" s="280"/>
      <c r="F15" s="280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77" t="str">
        <f>IF(P15="","",IF(P15="その他","","－"))</f>
        <v/>
      </c>
      <c r="T15" s="278"/>
      <c r="U15" s="278"/>
      <c r="V15" s="278"/>
      <c r="W15" s="279"/>
      <c r="X15" s="277"/>
      <c r="Y15" s="278"/>
      <c r="Z15" s="278"/>
      <c r="AA15" s="279"/>
      <c r="AB15" s="272"/>
      <c r="AC15" s="273"/>
      <c r="AD15" s="274"/>
      <c r="AE15" s="21"/>
      <c r="AF15" s="28" t="str">
        <f t="shared" si="0"/>
        <v/>
      </c>
      <c r="AH15" s="3"/>
      <c r="AI15" s="3"/>
      <c r="AJ15" s="3"/>
    </row>
    <row r="16" spans="1:57" ht="14.25" thickBot="1">
      <c r="A16" s="21"/>
      <c r="B16" s="297"/>
      <c r="C16" s="30">
        <v>5</v>
      </c>
      <c r="D16" s="275"/>
      <c r="E16" s="275"/>
      <c r="F16" s="275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7" t="str">
        <f>IF(P16="","",IF(P16="その他","","－"))</f>
        <v/>
      </c>
      <c r="T16" s="278"/>
      <c r="U16" s="278"/>
      <c r="V16" s="278"/>
      <c r="W16" s="279"/>
      <c r="X16" s="277"/>
      <c r="Y16" s="278"/>
      <c r="Z16" s="278"/>
      <c r="AA16" s="279"/>
      <c r="AB16" s="272"/>
      <c r="AC16" s="273"/>
      <c r="AD16" s="274"/>
      <c r="AE16" s="3"/>
      <c r="AF16" s="28" t="str">
        <f t="shared" si="0"/>
        <v/>
      </c>
      <c r="AH16" s="3"/>
      <c r="AI16" s="3"/>
      <c r="AJ16" s="3"/>
    </row>
    <row r="17" spans="1:37" ht="15" thickTop="1" thickBot="1">
      <c r="A17" s="3"/>
      <c r="B17" s="263" t="s">
        <v>43</v>
      </c>
      <c r="C17" s="263"/>
      <c r="D17" s="263"/>
      <c r="E17" s="263"/>
      <c r="F17" s="264">
        <f>COUNTIF(AF12:AF16,"OK")</f>
        <v>1</v>
      </c>
      <c r="G17" s="264"/>
      <c r="H17" s="264"/>
      <c r="I17" s="264"/>
      <c r="J17" s="31" t="s">
        <v>44</v>
      </c>
      <c r="K17" s="263" t="s">
        <v>45</v>
      </c>
      <c r="L17" s="263"/>
      <c r="M17" s="263"/>
      <c r="N17" s="263"/>
      <c r="O17" s="265">
        <v>1</v>
      </c>
      <c r="P17" s="265"/>
      <c r="Q17" s="265"/>
      <c r="R17" s="265"/>
      <c r="S17" s="31" t="s">
        <v>44</v>
      </c>
      <c r="T17" s="266" t="s">
        <v>46</v>
      </c>
      <c r="U17" s="267"/>
      <c r="V17" s="267"/>
      <c r="W17" s="267"/>
      <c r="X17" s="267"/>
      <c r="Y17" s="268"/>
      <c r="Z17" s="269">
        <f>IF(SUM(AB12:AD16)=0,"",SUM(AB12:AD16))</f>
        <v>75000</v>
      </c>
      <c r="AA17" s="270"/>
      <c r="AB17" s="270"/>
      <c r="AC17" s="271"/>
      <c r="AD17" s="23" t="s">
        <v>32</v>
      </c>
      <c r="AF17" s="28" t="str">
        <f>IF(O17=F17,"OK","NG")</f>
        <v>OK</v>
      </c>
      <c r="AH17" s="3"/>
      <c r="AI17" s="3"/>
      <c r="AJ17" s="3"/>
    </row>
    <row r="18" spans="1:37" ht="14.25" customHeight="1" thickTop="1">
      <c r="A18" s="2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H18" s="3"/>
      <c r="AI18" s="3"/>
      <c r="AJ18" s="3"/>
    </row>
    <row r="19" spans="1:37" ht="13.5" customHeight="1">
      <c r="A19" s="21"/>
      <c r="B19" s="254" t="s">
        <v>47</v>
      </c>
      <c r="C19" s="257" t="s">
        <v>48</v>
      </c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7" t="s">
        <v>49</v>
      </c>
      <c r="W19" s="258"/>
      <c r="X19" s="258"/>
      <c r="Y19" s="258"/>
      <c r="Z19" s="258"/>
      <c r="AA19" s="258"/>
      <c r="AB19" s="258"/>
      <c r="AC19" s="258"/>
      <c r="AD19" s="259"/>
      <c r="AE19" s="3"/>
      <c r="AH19" s="28"/>
      <c r="AI19" s="28"/>
      <c r="AJ19" s="28"/>
      <c r="AK19" s="32"/>
    </row>
    <row r="20" spans="1:37">
      <c r="A20" s="21"/>
      <c r="B20" s="255"/>
      <c r="C20" s="260" t="s">
        <v>50</v>
      </c>
      <c r="D20" s="105" t="s">
        <v>27</v>
      </c>
      <c r="E20" s="106"/>
      <c r="F20" s="106"/>
      <c r="G20" s="106"/>
      <c r="H20" s="218"/>
      <c r="I20" s="33" t="s">
        <v>51</v>
      </c>
      <c r="J20" s="105" t="s">
        <v>27</v>
      </c>
      <c r="K20" s="106"/>
      <c r="L20" s="106"/>
      <c r="M20" s="106"/>
      <c r="N20" s="218"/>
      <c r="O20" s="33" t="s">
        <v>51</v>
      </c>
      <c r="P20" s="105" t="s">
        <v>27</v>
      </c>
      <c r="Q20" s="106"/>
      <c r="R20" s="106"/>
      <c r="S20" s="106"/>
      <c r="T20" s="218"/>
      <c r="U20" s="33" t="s">
        <v>51</v>
      </c>
      <c r="V20" s="261" t="s">
        <v>52</v>
      </c>
      <c r="W20" s="105" t="s">
        <v>27</v>
      </c>
      <c r="X20" s="106"/>
      <c r="Y20" s="106"/>
      <c r="Z20" s="106"/>
      <c r="AA20" s="106"/>
      <c r="AB20" s="106"/>
      <c r="AC20" s="106"/>
      <c r="AD20" s="107"/>
      <c r="AE20" s="21"/>
      <c r="AH20" s="28" t="s">
        <v>53</v>
      </c>
      <c r="AI20" s="3"/>
      <c r="AJ20" s="3"/>
    </row>
    <row r="21" spans="1:37">
      <c r="A21" s="21"/>
      <c r="B21" s="255"/>
      <c r="C21" s="260"/>
      <c r="D21" s="248" t="s">
        <v>156</v>
      </c>
      <c r="E21" s="248"/>
      <c r="F21" s="248"/>
      <c r="G21" s="248"/>
      <c r="H21" s="249"/>
      <c r="I21" s="34" t="s">
        <v>61</v>
      </c>
      <c r="J21" s="248"/>
      <c r="K21" s="248"/>
      <c r="L21" s="248"/>
      <c r="M21" s="248"/>
      <c r="N21" s="249"/>
      <c r="O21" s="35"/>
      <c r="P21" s="248"/>
      <c r="Q21" s="248"/>
      <c r="R21" s="248"/>
      <c r="S21" s="248"/>
      <c r="T21" s="249"/>
      <c r="U21" s="35"/>
      <c r="V21" s="262"/>
      <c r="W21" s="250"/>
      <c r="X21" s="224"/>
      <c r="Y21" s="224"/>
      <c r="Z21" s="224"/>
      <c r="AA21" s="224"/>
      <c r="AB21" s="224"/>
      <c r="AC21" s="224"/>
      <c r="AD21" s="251"/>
      <c r="AE21" s="21"/>
      <c r="AH21" s="28">
        <f>COUNTA(D21:I21)</f>
        <v>2</v>
      </c>
      <c r="AI21" s="28">
        <f>COUNTA(J21:O21)</f>
        <v>0</v>
      </c>
      <c r="AJ21" s="28">
        <f>COUNTA(P21:U21)</f>
        <v>0</v>
      </c>
      <c r="AK21" s="32"/>
    </row>
    <row r="22" spans="1:37">
      <c r="A22" s="21"/>
      <c r="B22" s="255"/>
      <c r="C22" s="260"/>
      <c r="D22" s="252" t="s">
        <v>157</v>
      </c>
      <c r="E22" s="253"/>
      <c r="F22" s="253"/>
      <c r="G22" s="253"/>
      <c r="H22" s="253"/>
      <c r="I22" s="37" t="s">
        <v>61</v>
      </c>
      <c r="J22" s="226"/>
      <c r="K22" s="227"/>
      <c r="L22" s="227"/>
      <c r="M22" s="227"/>
      <c r="N22" s="228"/>
      <c r="O22" s="38"/>
      <c r="P22" s="226"/>
      <c r="Q22" s="227"/>
      <c r="R22" s="227"/>
      <c r="S22" s="227"/>
      <c r="T22" s="228"/>
      <c r="U22" s="38"/>
      <c r="V22" s="262"/>
      <c r="W22" s="199"/>
      <c r="X22" s="200"/>
      <c r="Y22" s="200"/>
      <c r="Z22" s="200"/>
      <c r="AA22" s="200"/>
      <c r="AB22" s="200"/>
      <c r="AC22" s="200"/>
      <c r="AD22" s="213"/>
      <c r="AE22" s="21"/>
      <c r="AH22" s="28">
        <f t="shared" ref="AH22:AH40" si="1">COUNTA(D22:I22)</f>
        <v>2</v>
      </c>
      <c r="AI22" s="28">
        <f t="shared" ref="AI22:AI40" si="2">COUNTA(J22:O22)</f>
        <v>0</v>
      </c>
      <c r="AJ22" s="28">
        <f t="shared" ref="AJ22:AJ30" si="3">COUNTA(P22:U22)</f>
        <v>0</v>
      </c>
      <c r="AK22" s="32"/>
    </row>
    <row r="23" spans="1:37">
      <c r="A23" s="21"/>
      <c r="B23" s="255"/>
      <c r="C23" s="260"/>
      <c r="D23" s="198" t="s">
        <v>158</v>
      </c>
      <c r="E23" s="209"/>
      <c r="F23" s="209"/>
      <c r="G23" s="209"/>
      <c r="H23" s="209"/>
      <c r="I23" s="40" t="s">
        <v>61</v>
      </c>
      <c r="J23" s="197"/>
      <c r="K23" s="197"/>
      <c r="L23" s="197"/>
      <c r="M23" s="197"/>
      <c r="N23" s="198"/>
      <c r="O23" s="38"/>
      <c r="P23" s="226"/>
      <c r="Q23" s="227"/>
      <c r="R23" s="227"/>
      <c r="S23" s="227"/>
      <c r="T23" s="228"/>
      <c r="U23" s="38"/>
      <c r="V23" s="262"/>
      <c r="W23" s="199"/>
      <c r="X23" s="200"/>
      <c r="Y23" s="200"/>
      <c r="Z23" s="200"/>
      <c r="AA23" s="200"/>
      <c r="AB23" s="200"/>
      <c r="AC23" s="200"/>
      <c r="AD23" s="213"/>
      <c r="AE23" s="21"/>
      <c r="AH23" s="28">
        <f t="shared" si="1"/>
        <v>2</v>
      </c>
      <c r="AI23" s="28">
        <f t="shared" si="2"/>
        <v>0</v>
      </c>
      <c r="AJ23" s="28">
        <f t="shared" si="3"/>
        <v>0</v>
      </c>
      <c r="AK23" s="32"/>
    </row>
    <row r="24" spans="1:37">
      <c r="A24" s="21"/>
      <c r="B24" s="255"/>
      <c r="C24" s="260"/>
      <c r="D24" s="198" t="s">
        <v>159</v>
      </c>
      <c r="E24" s="209"/>
      <c r="F24" s="209"/>
      <c r="G24" s="209"/>
      <c r="H24" s="209"/>
      <c r="I24" s="40" t="s">
        <v>61</v>
      </c>
      <c r="J24" s="197"/>
      <c r="K24" s="197"/>
      <c r="L24" s="197"/>
      <c r="M24" s="197"/>
      <c r="N24" s="198"/>
      <c r="O24" s="38"/>
      <c r="P24" s="226"/>
      <c r="Q24" s="227"/>
      <c r="R24" s="227"/>
      <c r="S24" s="227"/>
      <c r="T24" s="228"/>
      <c r="U24" s="38"/>
      <c r="V24" s="262"/>
      <c r="W24" s="199"/>
      <c r="X24" s="200"/>
      <c r="Y24" s="200"/>
      <c r="Z24" s="200"/>
      <c r="AA24" s="200"/>
      <c r="AB24" s="200"/>
      <c r="AC24" s="200"/>
      <c r="AD24" s="213"/>
      <c r="AE24" s="21"/>
      <c r="AH24" s="28">
        <f t="shared" si="1"/>
        <v>2</v>
      </c>
      <c r="AI24" s="28">
        <f t="shared" si="2"/>
        <v>0</v>
      </c>
      <c r="AJ24" s="28">
        <f t="shared" si="3"/>
        <v>0</v>
      </c>
      <c r="AK24" s="32"/>
    </row>
    <row r="25" spans="1:37">
      <c r="A25" s="21"/>
      <c r="B25" s="255"/>
      <c r="C25" s="260"/>
      <c r="D25" s="198" t="s">
        <v>160</v>
      </c>
      <c r="E25" s="209"/>
      <c r="F25" s="209"/>
      <c r="G25" s="209"/>
      <c r="H25" s="209"/>
      <c r="I25" s="40" t="s">
        <v>61</v>
      </c>
      <c r="J25" s="197"/>
      <c r="K25" s="197"/>
      <c r="L25" s="197"/>
      <c r="M25" s="197"/>
      <c r="N25" s="198"/>
      <c r="O25" s="38"/>
      <c r="P25" s="226"/>
      <c r="Q25" s="227"/>
      <c r="R25" s="227"/>
      <c r="S25" s="227"/>
      <c r="T25" s="228"/>
      <c r="U25" s="38"/>
      <c r="V25" s="262"/>
      <c r="W25" s="199"/>
      <c r="X25" s="200"/>
      <c r="Y25" s="200"/>
      <c r="Z25" s="200"/>
      <c r="AA25" s="200"/>
      <c r="AB25" s="200"/>
      <c r="AC25" s="200"/>
      <c r="AD25" s="213"/>
      <c r="AE25" s="21"/>
      <c r="AH25" s="28">
        <f t="shared" si="1"/>
        <v>2</v>
      </c>
      <c r="AI25" s="28">
        <f t="shared" si="2"/>
        <v>0</v>
      </c>
      <c r="AJ25" s="28">
        <f t="shared" si="3"/>
        <v>0</v>
      </c>
      <c r="AK25" s="32"/>
    </row>
    <row r="26" spans="1:37">
      <c r="A26" s="21"/>
      <c r="B26" s="255"/>
      <c r="C26" s="260"/>
      <c r="D26" s="198" t="s">
        <v>161</v>
      </c>
      <c r="E26" s="209"/>
      <c r="F26" s="209"/>
      <c r="G26" s="209"/>
      <c r="H26" s="209"/>
      <c r="I26" s="40" t="s">
        <v>61</v>
      </c>
      <c r="J26" s="197"/>
      <c r="K26" s="197"/>
      <c r="L26" s="197"/>
      <c r="M26" s="197"/>
      <c r="N26" s="198"/>
      <c r="O26" s="38"/>
      <c r="P26" s="226"/>
      <c r="Q26" s="227"/>
      <c r="R26" s="227"/>
      <c r="S26" s="227"/>
      <c r="T26" s="228"/>
      <c r="U26" s="38"/>
      <c r="V26" s="262"/>
      <c r="W26" s="199"/>
      <c r="X26" s="200"/>
      <c r="Y26" s="200"/>
      <c r="Z26" s="200"/>
      <c r="AA26" s="200"/>
      <c r="AB26" s="200"/>
      <c r="AC26" s="200"/>
      <c r="AD26" s="213"/>
      <c r="AE26" s="21"/>
      <c r="AH26" s="28">
        <f t="shared" si="1"/>
        <v>2</v>
      </c>
      <c r="AI26" s="28">
        <f t="shared" si="2"/>
        <v>0</v>
      </c>
      <c r="AJ26" s="28">
        <f t="shared" si="3"/>
        <v>0</v>
      </c>
      <c r="AK26" s="32"/>
    </row>
    <row r="27" spans="1:37">
      <c r="A27" s="21"/>
      <c r="B27" s="255"/>
      <c r="C27" s="260"/>
      <c r="D27" s="198" t="s">
        <v>162</v>
      </c>
      <c r="E27" s="209"/>
      <c r="F27" s="209"/>
      <c r="G27" s="209"/>
      <c r="H27" s="209"/>
      <c r="I27" s="40" t="s">
        <v>61</v>
      </c>
      <c r="J27" s="197"/>
      <c r="K27" s="197"/>
      <c r="L27" s="197"/>
      <c r="M27" s="197"/>
      <c r="N27" s="198"/>
      <c r="O27" s="38"/>
      <c r="P27" s="226"/>
      <c r="Q27" s="227"/>
      <c r="R27" s="227"/>
      <c r="S27" s="227"/>
      <c r="T27" s="228"/>
      <c r="U27" s="38"/>
      <c r="V27" s="262"/>
      <c r="W27" s="199"/>
      <c r="X27" s="200"/>
      <c r="Y27" s="200"/>
      <c r="Z27" s="200"/>
      <c r="AA27" s="200"/>
      <c r="AB27" s="200"/>
      <c r="AC27" s="200"/>
      <c r="AD27" s="213"/>
      <c r="AE27" s="21"/>
      <c r="AH27" s="28">
        <f t="shared" si="1"/>
        <v>2</v>
      </c>
      <c r="AI27" s="28">
        <f t="shared" si="2"/>
        <v>0</v>
      </c>
      <c r="AJ27" s="28">
        <f t="shared" si="3"/>
        <v>0</v>
      </c>
      <c r="AK27" s="32"/>
    </row>
    <row r="28" spans="1:37">
      <c r="A28" s="21"/>
      <c r="B28" s="255"/>
      <c r="C28" s="260"/>
      <c r="D28" s="198" t="s">
        <v>163</v>
      </c>
      <c r="E28" s="209"/>
      <c r="F28" s="209"/>
      <c r="G28" s="209"/>
      <c r="H28" s="209"/>
      <c r="I28" s="40" t="s">
        <v>61</v>
      </c>
      <c r="J28" s="197"/>
      <c r="K28" s="197"/>
      <c r="L28" s="197"/>
      <c r="M28" s="197"/>
      <c r="N28" s="198"/>
      <c r="O28" s="38"/>
      <c r="P28" s="226"/>
      <c r="Q28" s="227"/>
      <c r="R28" s="227"/>
      <c r="S28" s="227"/>
      <c r="T28" s="228"/>
      <c r="U28" s="38"/>
      <c r="V28" s="262"/>
      <c r="W28" s="199"/>
      <c r="X28" s="200"/>
      <c r="Y28" s="200"/>
      <c r="Z28" s="200"/>
      <c r="AA28" s="200"/>
      <c r="AB28" s="200"/>
      <c r="AC28" s="200"/>
      <c r="AD28" s="213"/>
      <c r="AE28" s="21"/>
      <c r="AH28" s="28">
        <f t="shared" si="1"/>
        <v>2</v>
      </c>
      <c r="AI28" s="28">
        <f t="shared" si="2"/>
        <v>0</v>
      </c>
      <c r="AJ28" s="28">
        <f t="shared" si="3"/>
        <v>0</v>
      </c>
      <c r="AK28" s="32"/>
    </row>
    <row r="29" spans="1:37">
      <c r="A29" s="21"/>
      <c r="B29" s="255"/>
      <c r="C29" s="260"/>
      <c r="D29" s="198" t="s">
        <v>164</v>
      </c>
      <c r="E29" s="209"/>
      <c r="F29" s="209"/>
      <c r="G29" s="209"/>
      <c r="H29" s="209"/>
      <c r="I29" s="40" t="s">
        <v>61</v>
      </c>
      <c r="J29" s="197"/>
      <c r="K29" s="197"/>
      <c r="L29" s="197"/>
      <c r="M29" s="197"/>
      <c r="N29" s="198"/>
      <c r="O29" s="38"/>
      <c r="P29" s="226"/>
      <c r="Q29" s="227"/>
      <c r="R29" s="227"/>
      <c r="S29" s="227"/>
      <c r="T29" s="228"/>
      <c r="U29" s="38"/>
      <c r="V29" s="262"/>
      <c r="W29" s="199"/>
      <c r="X29" s="200"/>
      <c r="Y29" s="200"/>
      <c r="Z29" s="200"/>
      <c r="AA29" s="200"/>
      <c r="AB29" s="200"/>
      <c r="AC29" s="200"/>
      <c r="AD29" s="213"/>
      <c r="AE29" s="21"/>
      <c r="AH29" s="28">
        <f t="shared" si="1"/>
        <v>2</v>
      </c>
      <c r="AI29" s="28">
        <f t="shared" si="2"/>
        <v>0</v>
      </c>
      <c r="AJ29" s="28">
        <f t="shared" si="3"/>
        <v>0</v>
      </c>
      <c r="AK29" s="32"/>
    </row>
    <row r="30" spans="1:37" ht="14.25" thickBot="1">
      <c r="A30" s="21"/>
      <c r="B30" s="255"/>
      <c r="C30" s="260"/>
      <c r="D30" s="198" t="s">
        <v>165</v>
      </c>
      <c r="E30" s="209"/>
      <c r="F30" s="209"/>
      <c r="G30" s="209"/>
      <c r="H30" s="209"/>
      <c r="I30" s="40" t="s">
        <v>61</v>
      </c>
      <c r="J30" s="197"/>
      <c r="K30" s="197"/>
      <c r="L30" s="197"/>
      <c r="M30" s="197"/>
      <c r="N30" s="198"/>
      <c r="O30" s="38"/>
      <c r="P30" s="226"/>
      <c r="Q30" s="227"/>
      <c r="R30" s="227"/>
      <c r="S30" s="227"/>
      <c r="T30" s="228"/>
      <c r="U30" s="38"/>
      <c r="V30" s="262"/>
      <c r="W30" s="246"/>
      <c r="X30" s="247"/>
      <c r="Y30" s="247"/>
      <c r="Z30" s="247"/>
      <c r="AA30" s="205"/>
      <c r="AB30" s="205"/>
      <c r="AC30" s="205"/>
      <c r="AD30" s="207"/>
      <c r="AE30" s="21"/>
      <c r="AH30" s="28">
        <f t="shared" si="1"/>
        <v>2</v>
      </c>
      <c r="AI30" s="28">
        <f>COUNTA(J30:O30)</f>
        <v>0</v>
      </c>
      <c r="AJ30" s="28">
        <f t="shared" si="3"/>
        <v>0</v>
      </c>
      <c r="AK30" s="32"/>
    </row>
    <row r="31" spans="1:37" ht="14.25" customHeight="1" thickTop="1" thickBot="1">
      <c r="A31" s="21"/>
      <c r="B31" s="255"/>
      <c r="C31" s="260"/>
      <c r="D31" s="198" t="s">
        <v>166</v>
      </c>
      <c r="E31" s="209"/>
      <c r="F31" s="209"/>
      <c r="G31" s="209"/>
      <c r="H31" s="209"/>
      <c r="I31" s="40" t="s">
        <v>61</v>
      </c>
      <c r="J31" s="197"/>
      <c r="K31" s="197"/>
      <c r="L31" s="197"/>
      <c r="M31" s="197"/>
      <c r="N31" s="198"/>
      <c r="O31" s="38"/>
      <c r="P31" s="226"/>
      <c r="Q31" s="227"/>
      <c r="R31" s="227"/>
      <c r="S31" s="227"/>
      <c r="T31" s="228"/>
      <c r="U31" s="38"/>
      <c r="V31" s="114" t="s">
        <v>54</v>
      </c>
      <c r="W31" s="229"/>
      <c r="X31" s="229"/>
      <c r="Y31" s="229"/>
      <c r="Z31" s="229"/>
      <c r="AA31" s="230">
        <f>COUNTA(W21:AD30)</f>
        <v>0</v>
      </c>
      <c r="AB31" s="231"/>
      <c r="AC31" s="231"/>
      <c r="AD31" s="41" t="s">
        <v>55</v>
      </c>
      <c r="AE31" s="21"/>
      <c r="AF31" s="7" t="b">
        <f>IF(AND(AA31&gt;0,AF49=TRUE),TRUE,IF(AND(AA31=0,OR(AF49=FALSE,AF49="")),TRUE,FALSE))</f>
        <v>1</v>
      </c>
      <c r="AG31" s="7"/>
      <c r="AH31" s="28">
        <f t="shared" si="1"/>
        <v>2</v>
      </c>
      <c r="AI31" s="28">
        <f t="shared" si="2"/>
        <v>0</v>
      </c>
      <c r="AJ31" s="28">
        <f>COUNTA(P31:U31)</f>
        <v>0</v>
      </c>
      <c r="AK31" s="32"/>
    </row>
    <row r="32" spans="1:37" ht="14.25" customHeight="1" thickTop="1">
      <c r="A32" s="21"/>
      <c r="B32" s="255"/>
      <c r="C32" s="260"/>
      <c r="D32" s="198" t="s">
        <v>167</v>
      </c>
      <c r="E32" s="209"/>
      <c r="F32" s="209"/>
      <c r="G32" s="209"/>
      <c r="H32" s="209"/>
      <c r="I32" s="40" t="s">
        <v>61</v>
      </c>
      <c r="J32" s="197"/>
      <c r="K32" s="197"/>
      <c r="L32" s="197"/>
      <c r="M32" s="197"/>
      <c r="N32" s="198"/>
      <c r="O32" s="38"/>
      <c r="P32" s="232" t="s">
        <v>56</v>
      </c>
      <c r="Q32" s="233"/>
      <c r="R32" s="233"/>
      <c r="S32" s="233"/>
      <c r="T32" s="233"/>
      <c r="U32" s="233"/>
      <c r="V32" s="238" t="s">
        <v>57</v>
      </c>
      <c r="W32" s="239"/>
      <c r="X32" s="239"/>
      <c r="Y32" s="239"/>
      <c r="Z32" s="239"/>
      <c r="AA32" s="240"/>
      <c r="AB32" s="240"/>
      <c r="AC32" s="240"/>
      <c r="AD32" s="241"/>
      <c r="AE32" s="21"/>
      <c r="AH32" s="28">
        <f t="shared" si="1"/>
        <v>2</v>
      </c>
      <c r="AI32" s="28">
        <f t="shared" si="2"/>
        <v>0</v>
      </c>
      <c r="AJ32" s="28"/>
      <c r="AK32" s="32"/>
    </row>
    <row r="33" spans="1:37">
      <c r="A33" s="21"/>
      <c r="B33" s="255"/>
      <c r="C33" s="260"/>
      <c r="D33" s="198" t="s">
        <v>168</v>
      </c>
      <c r="E33" s="209"/>
      <c r="F33" s="209"/>
      <c r="G33" s="209"/>
      <c r="H33" s="209"/>
      <c r="I33" s="40" t="s">
        <v>61</v>
      </c>
      <c r="J33" s="197"/>
      <c r="K33" s="197"/>
      <c r="L33" s="197"/>
      <c r="M33" s="197"/>
      <c r="N33" s="198"/>
      <c r="O33" s="38"/>
      <c r="P33" s="234"/>
      <c r="Q33" s="235"/>
      <c r="R33" s="235"/>
      <c r="S33" s="235"/>
      <c r="T33" s="235"/>
      <c r="U33" s="235"/>
      <c r="V33" s="242"/>
      <c r="W33" s="240"/>
      <c r="X33" s="240"/>
      <c r="Y33" s="240"/>
      <c r="Z33" s="240"/>
      <c r="AA33" s="240"/>
      <c r="AB33" s="240"/>
      <c r="AC33" s="240"/>
      <c r="AD33" s="241"/>
      <c r="AE33" s="21"/>
      <c r="AH33" s="28">
        <f t="shared" si="1"/>
        <v>2</v>
      </c>
      <c r="AI33" s="28">
        <f t="shared" si="2"/>
        <v>0</v>
      </c>
      <c r="AJ33" s="28"/>
      <c r="AK33" s="32"/>
    </row>
    <row r="34" spans="1:37" ht="13.5" customHeight="1">
      <c r="A34" s="21"/>
      <c r="B34" s="255"/>
      <c r="C34" s="260"/>
      <c r="D34" s="198" t="s">
        <v>169</v>
      </c>
      <c r="E34" s="209"/>
      <c r="F34" s="209"/>
      <c r="G34" s="209"/>
      <c r="H34" s="209"/>
      <c r="I34" s="40" t="s">
        <v>61</v>
      </c>
      <c r="J34" s="197"/>
      <c r="K34" s="197"/>
      <c r="L34" s="197"/>
      <c r="M34" s="197"/>
      <c r="N34" s="198"/>
      <c r="O34" s="38"/>
      <c r="P34" s="236"/>
      <c r="Q34" s="237"/>
      <c r="R34" s="237"/>
      <c r="S34" s="237"/>
      <c r="T34" s="237"/>
      <c r="U34" s="237"/>
      <c r="V34" s="243"/>
      <c r="W34" s="244"/>
      <c r="X34" s="244"/>
      <c r="Y34" s="244"/>
      <c r="Z34" s="244"/>
      <c r="AA34" s="244"/>
      <c r="AB34" s="244"/>
      <c r="AC34" s="244"/>
      <c r="AD34" s="245"/>
      <c r="AE34" s="21"/>
      <c r="AH34" s="28">
        <f t="shared" si="1"/>
        <v>2</v>
      </c>
      <c r="AI34" s="28">
        <f t="shared" si="2"/>
        <v>0</v>
      </c>
      <c r="AJ34" s="28"/>
      <c r="AK34" s="32"/>
    </row>
    <row r="35" spans="1:37">
      <c r="A35" s="21"/>
      <c r="B35" s="255"/>
      <c r="C35" s="260"/>
      <c r="D35" s="198" t="s">
        <v>170</v>
      </c>
      <c r="E35" s="209"/>
      <c r="F35" s="209"/>
      <c r="G35" s="209"/>
      <c r="H35" s="209"/>
      <c r="I35" s="40" t="s">
        <v>140</v>
      </c>
      <c r="J35" s="197"/>
      <c r="K35" s="197"/>
      <c r="L35" s="197"/>
      <c r="M35" s="197"/>
      <c r="N35" s="198"/>
      <c r="O35" s="38"/>
      <c r="P35" s="105" t="s">
        <v>27</v>
      </c>
      <c r="Q35" s="106"/>
      <c r="R35" s="106"/>
      <c r="S35" s="106"/>
      <c r="T35" s="218"/>
      <c r="U35" s="33" t="s">
        <v>51</v>
      </c>
      <c r="V35" s="215" t="s">
        <v>58</v>
      </c>
      <c r="W35" s="216"/>
      <c r="X35" s="217" t="s">
        <v>59</v>
      </c>
      <c r="Y35" s="106"/>
      <c r="Z35" s="106"/>
      <c r="AA35" s="106"/>
      <c r="AB35" s="218"/>
      <c r="AC35" s="134" t="s">
        <v>60</v>
      </c>
      <c r="AD35" s="219"/>
      <c r="AE35" s="21"/>
      <c r="AH35" s="28">
        <f t="shared" si="1"/>
        <v>2</v>
      </c>
      <c r="AI35" s="28">
        <f t="shared" si="2"/>
        <v>0</v>
      </c>
      <c r="AJ35" s="28" t="s">
        <v>61</v>
      </c>
      <c r="AK35" s="32"/>
    </row>
    <row r="36" spans="1:37">
      <c r="A36" s="21"/>
      <c r="B36" s="255"/>
      <c r="C36" s="260"/>
      <c r="D36" s="198"/>
      <c r="E36" s="209"/>
      <c r="F36" s="209"/>
      <c r="G36" s="209"/>
      <c r="H36" s="209"/>
      <c r="I36" s="40"/>
      <c r="J36" s="197"/>
      <c r="K36" s="197"/>
      <c r="L36" s="197"/>
      <c r="M36" s="197"/>
      <c r="N36" s="198"/>
      <c r="O36" s="38"/>
      <c r="P36" s="220"/>
      <c r="Q36" s="220"/>
      <c r="R36" s="220"/>
      <c r="S36" s="220"/>
      <c r="T36" s="221"/>
      <c r="U36" s="36"/>
      <c r="V36" s="222"/>
      <c r="W36" s="223"/>
      <c r="X36" s="224"/>
      <c r="Y36" s="224"/>
      <c r="Z36" s="224"/>
      <c r="AA36" s="224"/>
      <c r="AB36" s="224"/>
      <c r="AC36" s="225"/>
      <c r="AD36" s="220"/>
      <c r="AE36" s="21"/>
      <c r="AH36" s="28">
        <f t="shared" si="1"/>
        <v>0</v>
      </c>
      <c r="AI36" s="28">
        <f t="shared" si="2"/>
        <v>0</v>
      </c>
      <c r="AJ36" s="28">
        <f>IF(AND(COUNTA(P36:U36)=2,U36=$AJ$35),3,COUNTA(P36:U36))</f>
        <v>0</v>
      </c>
      <c r="AK36" s="32"/>
    </row>
    <row r="37" spans="1:37">
      <c r="A37" s="21"/>
      <c r="B37" s="255"/>
      <c r="C37" s="260"/>
      <c r="D37" s="198"/>
      <c r="E37" s="209"/>
      <c r="F37" s="209"/>
      <c r="G37" s="209"/>
      <c r="H37" s="209"/>
      <c r="I37" s="40"/>
      <c r="J37" s="197"/>
      <c r="K37" s="197"/>
      <c r="L37" s="197"/>
      <c r="M37" s="197"/>
      <c r="N37" s="198"/>
      <c r="O37" s="38"/>
      <c r="P37" s="199"/>
      <c r="Q37" s="200"/>
      <c r="R37" s="200"/>
      <c r="S37" s="200"/>
      <c r="T37" s="201"/>
      <c r="U37" s="39"/>
      <c r="V37" s="210"/>
      <c r="W37" s="211"/>
      <c r="X37" s="212"/>
      <c r="Y37" s="200"/>
      <c r="Z37" s="200"/>
      <c r="AA37" s="200"/>
      <c r="AB37" s="201"/>
      <c r="AC37" s="213"/>
      <c r="AD37" s="214"/>
      <c r="AE37" s="3"/>
      <c r="AH37" s="28">
        <f t="shared" si="1"/>
        <v>0</v>
      </c>
      <c r="AI37" s="28">
        <f t="shared" si="2"/>
        <v>0</v>
      </c>
      <c r="AJ37" s="28">
        <f>IF(AND(COUNTA(P37:U37)=2,U37=$AJ$35),3,COUNTA(P37:U37))</f>
        <v>0</v>
      </c>
      <c r="AK37" s="32"/>
    </row>
    <row r="38" spans="1:37">
      <c r="A38" s="21"/>
      <c r="B38" s="255"/>
      <c r="C38" s="260"/>
      <c r="D38" s="198"/>
      <c r="E38" s="209"/>
      <c r="F38" s="209"/>
      <c r="G38" s="209"/>
      <c r="H38" s="209"/>
      <c r="I38" s="40"/>
      <c r="J38" s="197"/>
      <c r="K38" s="197"/>
      <c r="L38" s="197"/>
      <c r="M38" s="197"/>
      <c r="N38" s="198"/>
      <c r="O38" s="38"/>
      <c r="P38" s="199"/>
      <c r="Q38" s="200"/>
      <c r="R38" s="200"/>
      <c r="S38" s="200"/>
      <c r="T38" s="201"/>
      <c r="U38" s="39"/>
      <c r="V38" s="210"/>
      <c r="W38" s="211"/>
      <c r="X38" s="212"/>
      <c r="Y38" s="200"/>
      <c r="Z38" s="200"/>
      <c r="AA38" s="200"/>
      <c r="AB38" s="201"/>
      <c r="AC38" s="213"/>
      <c r="AD38" s="214"/>
      <c r="AE38" s="3"/>
      <c r="AH38" s="28">
        <f t="shared" si="1"/>
        <v>0</v>
      </c>
      <c r="AI38" s="28">
        <f t="shared" si="2"/>
        <v>0</v>
      </c>
      <c r="AJ38" s="28">
        <f t="shared" ref="AJ38" si="4">IF(AND(COUNTA(P38:U38)=2,U38=$AJ$35),3,COUNTA(P38:U38))</f>
        <v>0</v>
      </c>
      <c r="AK38" s="32"/>
    </row>
    <row r="39" spans="1:37">
      <c r="A39" s="21"/>
      <c r="B39" s="255"/>
      <c r="C39" s="260"/>
      <c r="D39" s="198"/>
      <c r="E39" s="209"/>
      <c r="F39" s="209"/>
      <c r="G39" s="209"/>
      <c r="H39" s="209"/>
      <c r="I39" s="40"/>
      <c r="J39" s="197"/>
      <c r="K39" s="197"/>
      <c r="L39" s="197"/>
      <c r="M39" s="197"/>
      <c r="N39" s="198"/>
      <c r="O39" s="38"/>
      <c r="P39" s="199"/>
      <c r="Q39" s="200"/>
      <c r="R39" s="200"/>
      <c r="S39" s="200"/>
      <c r="T39" s="201"/>
      <c r="U39" s="39"/>
      <c r="V39" s="210"/>
      <c r="W39" s="211"/>
      <c r="X39" s="212"/>
      <c r="Y39" s="200"/>
      <c r="Z39" s="200"/>
      <c r="AA39" s="200"/>
      <c r="AB39" s="201"/>
      <c r="AC39" s="213"/>
      <c r="AD39" s="214"/>
      <c r="AE39" s="3"/>
      <c r="AH39" s="28">
        <f t="shared" si="1"/>
        <v>0</v>
      </c>
      <c r="AI39" s="28">
        <f t="shared" si="2"/>
        <v>0</v>
      </c>
      <c r="AJ39" s="28">
        <f>IF(AND(COUNTA(P39:U39)=2,U39=$AJ$35),3,COUNTA(P39:U39))</f>
        <v>0</v>
      </c>
      <c r="AK39" s="32"/>
    </row>
    <row r="40" spans="1:37" ht="14.25" thickBot="1">
      <c r="A40" s="21"/>
      <c r="B40" s="255"/>
      <c r="C40" s="261"/>
      <c r="D40" s="195"/>
      <c r="E40" s="196"/>
      <c r="F40" s="196"/>
      <c r="G40" s="196"/>
      <c r="H40" s="196"/>
      <c r="I40" s="42"/>
      <c r="J40" s="197"/>
      <c r="K40" s="197"/>
      <c r="L40" s="197"/>
      <c r="M40" s="197"/>
      <c r="N40" s="198"/>
      <c r="O40" s="38"/>
      <c r="P40" s="199"/>
      <c r="Q40" s="200"/>
      <c r="R40" s="200"/>
      <c r="S40" s="200"/>
      <c r="T40" s="201"/>
      <c r="U40" s="39"/>
      <c r="V40" s="202"/>
      <c r="W40" s="203"/>
      <c r="X40" s="204"/>
      <c r="Y40" s="205"/>
      <c r="Z40" s="205"/>
      <c r="AA40" s="205"/>
      <c r="AB40" s="206"/>
      <c r="AC40" s="207"/>
      <c r="AD40" s="208"/>
      <c r="AE40" s="3"/>
      <c r="AH40" s="28">
        <f t="shared" si="1"/>
        <v>0</v>
      </c>
      <c r="AI40" s="28">
        <f t="shared" si="2"/>
        <v>0</v>
      </c>
      <c r="AJ40" s="28">
        <f>IF(AND(COUNTA(P40:U40)=2,U40=$AJ$35),3,COUNTA(P40:U40))</f>
        <v>0</v>
      </c>
      <c r="AK40" s="32"/>
    </row>
    <row r="41" spans="1:37" ht="15" thickTop="1" thickBot="1">
      <c r="A41" s="21"/>
      <c r="B41" s="255"/>
      <c r="C41" s="185" t="s">
        <v>62</v>
      </c>
      <c r="D41" s="186"/>
      <c r="E41" s="186"/>
      <c r="F41" s="186"/>
      <c r="G41" s="186"/>
      <c r="H41" s="186"/>
      <c r="I41" s="187"/>
      <c r="J41" s="188">
        <f>IF(COUNTA(D21:H40,J21:N40,P21:T31,P36:T40)=0,"",COUNTA(D21:H40,J21:N40,P21:T31,P36:T40))</f>
        <v>15</v>
      </c>
      <c r="K41" s="189"/>
      <c r="L41" s="43" t="s">
        <v>55</v>
      </c>
      <c r="M41" s="114" t="s">
        <v>63</v>
      </c>
      <c r="N41" s="115"/>
      <c r="O41" s="115"/>
      <c r="P41" s="115"/>
      <c r="Q41" s="115"/>
      <c r="R41" s="116"/>
      <c r="S41" s="190" t="str">
        <f>IF(J41="","",IF(K9=(COUNTA(D21:H40,J21:N40,P21:T31,P36:T40)),"●一致","×不一致"))</f>
        <v>●一致</v>
      </c>
      <c r="T41" s="191"/>
      <c r="U41" s="192"/>
      <c r="V41" s="114" t="s">
        <v>64</v>
      </c>
      <c r="W41" s="115"/>
      <c r="X41" s="115"/>
      <c r="Y41" s="115"/>
      <c r="Z41" s="178"/>
      <c r="AA41" s="193">
        <f>SUM(AC36:AD40)</f>
        <v>0</v>
      </c>
      <c r="AB41" s="194"/>
      <c r="AC41" s="194"/>
      <c r="AD41" s="41" t="s">
        <v>55</v>
      </c>
      <c r="AE41" s="3"/>
      <c r="AF41" s="7" t="b">
        <f>IF(AND(AA41&gt;0,AF50=TRUE),TRUE,IF(AND(AA41=0,OR(AF50=FALSE,AF50="")),TRUE,FALSE))</f>
        <v>1</v>
      </c>
      <c r="AG41" s="7"/>
      <c r="AH41" s="3"/>
      <c r="AI41" s="3"/>
      <c r="AJ41" s="3"/>
    </row>
    <row r="42" spans="1:37" ht="15" thickTop="1" thickBot="1">
      <c r="A42" s="44"/>
      <c r="B42" s="256"/>
      <c r="C42" s="114" t="s">
        <v>65</v>
      </c>
      <c r="D42" s="115"/>
      <c r="E42" s="115"/>
      <c r="F42" s="115"/>
      <c r="G42" s="115"/>
      <c r="H42" s="115"/>
      <c r="I42" s="116"/>
      <c r="J42" s="176">
        <f>COUNTIF(D21:U40,"〇")</f>
        <v>14</v>
      </c>
      <c r="K42" s="177"/>
      <c r="L42" s="43" t="s">
        <v>55</v>
      </c>
      <c r="M42" s="114" t="s">
        <v>66</v>
      </c>
      <c r="N42" s="115"/>
      <c r="O42" s="115"/>
      <c r="P42" s="115"/>
      <c r="Q42" s="115"/>
      <c r="R42" s="178"/>
      <c r="S42" s="179">
        <f>IF(ISERROR(IF(AND(J41="",J42=""),"",(ROUNDDOWN(J42/J41,2)))),"",IF(AND(J41="",J42=""),"",(ROUNDDOWN(J42/(J41-(COUNTIF(AJ36:AJ40,2))),2))))</f>
        <v>0.93</v>
      </c>
      <c r="T42" s="180"/>
      <c r="U42" s="181"/>
      <c r="V42" s="182" t="s">
        <v>67</v>
      </c>
      <c r="W42" s="115"/>
      <c r="X42" s="115"/>
      <c r="Y42" s="115"/>
      <c r="Z42" s="178"/>
      <c r="AA42" s="183">
        <f>J42+AA31+AA41</f>
        <v>14</v>
      </c>
      <c r="AB42" s="184"/>
      <c r="AC42" s="184"/>
      <c r="AD42" s="45" t="s">
        <v>55</v>
      </c>
      <c r="AE42" s="21"/>
      <c r="AH42" s="3"/>
      <c r="AI42" s="3"/>
      <c r="AJ42" s="3"/>
    </row>
    <row r="43" spans="1:37" ht="15" thickTop="1" thickBot="1">
      <c r="A43" s="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21"/>
      <c r="AH43" s="3"/>
      <c r="AI43" s="3"/>
      <c r="AJ43" s="3"/>
    </row>
    <row r="44" spans="1:37" ht="14.25" customHeight="1">
      <c r="A44" s="3"/>
      <c r="B44" s="168" t="s">
        <v>68</v>
      </c>
      <c r="C44" s="169" t="s">
        <v>69</v>
      </c>
      <c r="D44" s="170"/>
      <c r="E44" s="46" t="s">
        <v>70</v>
      </c>
      <c r="F44" s="47" t="s">
        <v>71</v>
      </c>
      <c r="G44" s="171" t="s">
        <v>72</v>
      </c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0"/>
      <c r="AE44" s="3"/>
      <c r="AF44" s="7" t="s">
        <v>70</v>
      </c>
      <c r="AG44" s="7"/>
      <c r="AH44" s="3"/>
      <c r="AI44" s="3"/>
      <c r="AJ44" s="3"/>
    </row>
    <row r="45" spans="1:37" ht="14.25" customHeight="1">
      <c r="A45" s="3"/>
      <c r="B45" s="168"/>
      <c r="C45" s="172" t="s">
        <v>73</v>
      </c>
      <c r="D45" s="173"/>
      <c r="E45" s="48"/>
      <c r="F45" s="49"/>
      <c r="G45" s="50" t="s">
        <v>74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2"/>
      <c r="AE45" s="3"/>
      <c r="AF45" s="4" t="b">
        <v>1</v>
      </c>
      <c r="AG45" s="7"/>
      <c r="AH45" s="3"/>
      <c r="AI45" s="3"/>
      <c r="AJ45" s="3"/>
    </row>
    <row r="46" spans="1:37" ht="14.25" customHeight="1">
      <c r="A46" s="3"/>
      <c r="B46" s="168"/>
      <c r="C46" s="174" t="s">
        <v>33</v>
      </c>
      <c r="D46" s="174"/>
      <c r="E46" s="53"/>
      <c r="F46" s="54"/>
      <c r="G46" s="175" t="s">
        <v>75</v>
      </c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3"/>
      <c r="AF46" s="4" t="b">
        <v>1</v>
      </c>
      <c r="AG46" s="7"/>
      <c r="AH46" s="3"/>
      <c r="AI46" s="3"/>
      <c r="AJ46" s="3"/>
    </row>
    <row r="47" spans="1:37" ht="14.25" customHeight="1">
      <c r="A47" s="3"/>
      <c r="B47" s="168"/>
      <c r="C47" s="174" t="s">
        <v>33</v>
      </c>
      <c r="D47" s="174"/>
      <c r="E47" s="53"/>
      <c r="F47" s="54"/>
      <c r="G47" s="175" t="s">
        <v>76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3"/>
      <c r="AF47" s="4" t="b">
        <v>1</v>
      </c>
      <c r="AG47" s="7"/>
      <c r="AH47" s="3"/>
      <c r="AI47" s="3"/>
      <c r="AJ47" s="3"/>
    </row>
    <row r="48" spans="1:37" ht="14.25" customHeight="1">
      <c r="A48" s="3"/>
      <c r="B48" s="168"/>
      <c r="C48" s="174" t="s">
        <v>77</v>
      </c>
      <c r="D48" s="174"/>
      <c r="E48" s="53"/>
      <c r="F48" s="54"/>
      <c r="G48" s="175" t="s">
        <v>78</v>
      </c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3"/>
      <c r="AF48" s="4" t="b">
        <v>1</v>
      </c>
      <c r="AG48" s="7"/>
      <c r="AH48" s="3"/>
      <c r="AI48" s="3"/>
      <c r="AJ48" s="3"/>
    </row>
    <row r="49" spans="1:41" ht="14.25" customHeight="1">
      <c r="A49" s="3"/>
      <c r="B49" s="168"/>
      <c r="C49" s="158" t="s">
        <v>79</v>
      </c>
      <c r="D49" s="158"/>
      <c r="E49" s="55"/>
      <c r="F49" s="54"/>
      <c r="G49" s="159" t="s">
        <v>80</v>
      </c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3"/>
      <c r="AF49" s="4" t="b">
        <v>0</v>
      </c>
      <c r="AG49" s="7"/>
      <c r="AH49" s="3"/>
      <c r="AI49" s="3"/>
      <c r="AJ49" s="3"/>
    </row>
    <row r="50" spans="1:41" ht="14.25" customHeight="1" thickBot="1">
      <c r="A50" s="3"/>
      <c r="B50" s="168"/>
      <c r="C50" s="158" t="s">
        <v>81</v>
      </c>
      <c r="D50" s="158"/>
      <c r="E50" s="55"/>
      <c r="F50" s="56"/>
      <c r="G50" s="159" t="s">
        <v>82</v>
      </c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3"/>
      <c r="AF50" s="4" t="b">
        <v>0</v>
      </c>
      <c r="AG50" s="7"/>
      <c r="AH50" s="3"/>
      <c r="AI50" s="3"/>
      <c r="AJ50" s="3"/>
    </row>
    <row r="51" spans="1:4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8"/>
      <c r="AG51" s="28"/>
      <c r="AH51" s="3"/>
      <c r="AI51" s="3"/>
      <c r="AJ51" s="3"/>
    </row>
    <row r="52" spans="1:41" ht="14.25" customHeight="1" thickBot="1">
      <c r="A52" s="3"/>
      <c r="B52" s="160" t="s">
        <v>83</v>
      </c>
      <c r="C52" s="161" t="s">
        <v>84</v>
      </c>
      <c r="D52" s="162"/>
      <c r="E52" s="162"/>
      <c r="F52" s="162"/>
      <c r="G52" s="162"/>
      <c r="H52" s="162"/>
      <c r="I52" s="162"/>
      <c r="J52" s="163"/>
      <c r="K52" s="121">
        <f>IFERROR(IF(Z17="","",Z17/AA42),"")</f>
        <v>5357.1428571428569</v>
      </c>
      <c r="L52" s="122"/>
      <c r="M52" s="122"/>
      <c r="N52" s="151"/>
      <c r="O52" s="22" t="s">
        <v>32</v>
      </c>
      <c r="P52" s="164" t="s">
        <v>85</v>
      </c>
      <c r="Q52" s="164"/>
      <c r="R52" s="164"/>
      <c r="S52" s="164"/>
      <c r="T52" s="164"/>
      <c r="U52" s="164"/>
      <c r="V52" s="164"/>
      <c r="W52" s="164"/>
      <c r="X52" s="164"/>
      <c r="Y52" s="164"/>
      <c r="Z52" s="165">
        <f>IF(K52="","",K52*0.8)</f>
        <v>4285.7142857142853</v>
      </c>
      <c r="AA52" s="166"/>
      <c r="AB52" s="166"/>
      <c r="AC52" s="167"/>
      <c r="AD52" s="22" t="s">
        <v>32</v>
      </c>
      <c r="AE52" s="3"/>
      <c r="AF52" s="28"/>
      <c r="AG52" s="28"/>
      <c r="AH52" s="3"/>
      <c r="AI52" s="3"/>
      <c r="AJ52" s="3"/>
    </row>
    <row r="53" spans="1:41" ht="14.25" customHeight="1" thickTop="1" thickBot="1">
      <c r="A53" s="3"/>
      <c r="B53" s="160"/>
      <c r="C53" s="164" t="s">
        <v>86</v>
      </c>
      <c r="D53" s="164"/>
      <c r="E53" s="164"/>
      <c r="F53" s="164"/>
      <c r="G53" s="164"/>
      <c r="H53" s="164"/>
      <c r="I53" s="164"/>
      <c r="J53" s="164"/>
      <c r="K53" s="121">
        <f>MIN(Z52,Z9)</f>
        <v>4285.7142857142853</v>
      </c>
      <c r="L53" s="122"/>
      <c r="M53" s="122"/>
      <c r="N53" s="151"/>
      <c r="O53" s="22" t="s">
        <v>32</v>
      </c>
      <c r="P53" s="152" t="s">
        <v>87</v>
      </c>
      <c r="Q53" s="152"/>
      <c r="R53" s="152"/>
      <c r="S53" s="152"/>
      <c r="T53" s="152"/>
      <c r="U53" s="152"/>
      <c r="V53" s="152"/>
      <c r="W53" s="152"/>
      <c r="X53" s="152"/>
      <c r="Y53" s="153"/>
      <c r="Z53" s="154">
        <v>4000</v>
      </c>
      <c r="AA53" s="155"/>
      <c r="AB53" s="155"/>
      <c r="AC53" s="156"/>
      <c r="AD53" s="41" t="s">
        <v>32</v>
      </c>
      <c r="AE53" s="3"/>
      <c r="AF53" s="28"/>
      <c r="AG53" s="28"/>
      <c r="AH53" s="3"/>
      <c r="AI53" s="3"/>
      <c r="AJ53" s="3"/>
    </row>
    <row r="54" spans="1:41" ht="14.25" customHeight="1" thickTop="1" thickBot="1">
      <c r="A54" s="3"/>
      <c r="B54" s="160"/>
      <c r="C54" s="136" t="s">
        <v>12</v>
      </c>
      <c r="D54" s="137"/>
      <c r="E54" s="137"/>
      <c r="F54" s="136" t="s">
        <v>88</v>
      </c>
      <c r="G54" s="137"/>
      <c r="H54" s="138"/>
      <c r="I54" s="157" t="str">
        <f>IF(Z17="","",IF(OR(AF12="NG",AF13="NG",AF14="NG",AF15="NG",AF16="NG",AF17="NG"),"×","●"))</f>
        <v>●</v>
      </c>
      <c r="J54" s="157"/>
      <c r="K54" s="136" t="s">
        <v>89</v>
      </c>
      <c r="L54" s="137"/>
      <c r="M54" s="138"/>
      <c r="N54" s="139" t="str">
        <f>IF(S42="","",IF(OR(S41="×不一致",S42&lt;0.8),"×","●"))</f>
        <v>●</v>
      </c>
      <c r="O54" s="140"/>
      <c r="P54" s="136" t="s">
        <v>90</v>
      </c>
      <c r="Q54" s="137"/>
      <c r="R54" s="138"/>
      <c r="S54" s="139" t="str">
        <f>IF(Z53="","",IF(AND(Z53&lt;=K53,MOD(Z53,500)=0),"●","×"))</f>
        <v>●</v>
      </c>
      <c r="T54" s="140"/>
      <c r="U54" s="136" t="s">
        <v>91</v>
      </c>
      <c r="V54" s="137"/>
      <c r="W54" s="138"/>
      <c r="X54" s="139" t="str">
        <f>IF(AND(AF45=FALSE,AF46=FALSE,AF47=FALSE,AF48=FALSE,AF49=FALSE,AF50=FALSE),"",IF(AND(AF45=TRUE,AF46=TRUE,AF47=TRUE,AF48=TRUE,AF31=TRUE,AF41=TRUE),"●","×"))</f>
        <v>●</v>
      </c>
      <c r="Y54" s="140"/>
      <c r="Z54" s="57" t="s">
        <v>92</v>
      </c>
      <c r="AA54" s="141" t="str">
        <f>IF(AND(I54="●",N54="●",S54="●",X54="●"),"●（支給可）","×（支給不可)")</f>
        <v>●（支給可）</v>
      </c>
      <c r="AB54" s="142"/>
      <c r="AC54" s="142"/>
      <c r="AD54" s="143"/>
      <c r="AE54" s="3"/>
      <c r="AF54" s="28"/>
      <c r="AG54" s="28"/>
      <c r="AH54" s="3"/>
      <c r="AI54" s="3"/>
      <c r="AJ54" s="3"/>
    </row>
    <row r="55" spans="1:41" ht="14.25" customHeight="1" thickTop="1">
      <c r="A55" s="3"/>
      <c r="B55" s="160"/>
      <c r="C55" s="144" t="s">
        <v>93</v>
      </c>
      <c r="D55" s="145"/>
      <c r="E55" s="145"/>
      <c r="F55" s="145"/>
      <c r="G55" s="145"/>
      <c r="H55" s="145"/>
      <c r="I55" s="145"/>
      <c r="J55" s="145"/>
      <c r="K55" s="145"/>
      <c r="L55" s="58"/>
      <c r="M55" s="59" t="s">
        <v>94</v>
      </c>
      <c r="N55" s="60"/>
      <c r="O55" s="61"/>
      <c r="P55" s="62"/>
      <c r="Q55" s="62"/>
      <c r="R55" s="62"/>
      <c r="S55" s="62"/>
      <c r="T55" s="62"/>
      <c r="U55" s="58"/>
      <c r="V55" s="62" t="s">
        <v>95</v>
      </c>
      <c r="W55" s="62"/>
      <c r="X55" s="62"/>
      <c r="Y55" s="63"/>
      <c r="Z55" s="64"/>
      <c r="AA55" s="64"/>
      <c r="AB55" s="64"/>
      <c r="AC55" s="64"/>
      <c r="AD55" s="65"/>
      <c r="AE55" s="3"/>
      <c r="AF55" s="28"/>
      <c r="AG55" s="28"/>
      <c r="AH55" s="3"/>
      <c r="AI55" s="3"/>
      <c r="AJ55" s="3"/>
    </row>
    <row r="56" spans="1:41" ht="14.25" customHeight="1">
      <c r="A56" s="3"/>
      <c r="B56" s="160"/>
      <c r="C56" s="146" t="s">
        <v>96</v>
      </c>
      <c r="D56" s="147"/>
      <c r="E56" s="147"/>
      <c r="F56" s="147"/>
      <c r="G56" s="147"/>
      <c r="H56" s="147"/>
      <c r="I56" s="147"/>
      <c r="J56" s="147"/>
      <c r="K56" s="147"/>
      <c r="L56" s="148" t="s">
        <v>97</v>
      </c>
      <c r="M56" s="148"/>
      <c r="N56" s="148"/>
      <c r="O56" s="149">
        <v>32220221</v>
      </c>
      <c r="P56" s="149"/>
      <c r="Q56" s="149"/>
      <c r="R56" s="149"/>
      <c r="S56" s="149"/>
      <c r="T56" s="149"/>
      <c r="U56" s="148" t="s">
        <v>27</v>
      </c>
      <c r="V56" s="148"/>
      <c r="W56" s="148"/>
      <c r="X56" s="150" t="s">
        <v>162</v>
      </c>
      <c r="Y56" s="150"/>
      <c r="Z56" s="150"/>
      <c r="AA56" s="150"/>
      <c r="AB56" s="150"/>
      <c r="AC56" s="150"/>
      <c r="AD56" s="150"/>
      <c r="AE56" s="3"/>
      <c r="AF56" s="28"/>
      <c r="AG56" s="28"/>
      <c r="AH56" s="3"/>
      <c r="AI56" s="3"/>
      <c r="AJ56" s="3"/>
    </row>
    <row r="57" spans="1:41">
      <c r="A57" s="21"/>
      <c r="B57" s="21"/>
      <c r="C57" s="21"/>
      <c r="D57" s="21"/>
      <c r="E57" s="21"/>
      <c r="F57" s="21"/>
      <c r="G57" s="21" t="s">
        <v>98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8"/>
      <c r="AG57" s="28"/>
      <c r="AH57" s="3"/>
      <c r="AI57" s="3"/>
      <c r="AJ57" s="3"/>
    </row>
    <row r="58" spans="1:41" ht="14.25" thickBo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66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8"/>
      <c r="AG58" s="28"/>
      <c r="AH58" s="3"/>
      <c r="AI58" s="3"/>
      <c r="AJ58" s="3"/>
    </row>
    <row r="59" spans="1:41" ht="14.25" thickTop="1">
      <c r="A59" s="21"/>
      <c r="B59" s="99" t="s">
        <v>99</v>
      </c>
      <c r="C59" s="99"/>
      <c r="D59" s="99"/>
      <c r="E59" s="99"/>
      <c r="F59" s="99" t="s">
        <v>100</v>
      </c>
      <c r="G59" s="99"/>
      <c r="H59" s="99"/>
      <c r="I59" s="99"/>
      <c r="J59" s="99" t="s">
        <v>60</v>
      </c>
      <c r="K59" s="99"/>
      <c r="L59" s="99" t="s">
        <v>101</v>
      </c>
      <c r="M59" s="99"/>
      <c r="N59" s="99"/>
      <c r="O59" s="99"/>
      <c r="P59" s="99" t="s">
        <v>102</v>
      </c>
      <c r="Q59" s="99"/>
      <c r="R59" s="129"/>
      <c r="S59" s="130" t="s">
        <v>103</v>
      </c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2"/>
      <c r="AE59" s="21"/>
      <c r="AF59" s="28"/>
      <c r="AG59" s="28"/>
      <c r="AH59" s="3"/>
      <c r="AI59" s="3"/>
      <c r="AJ59" s="3"/>
    </row>
    <row r="60" spans="1:41">
      <c r="A60" s="21"/>
      <c r="B60" s="124" t="s">
        <v>104</v>
      </c>
      <c r="C60" s="124"/>
      <c r="D60" s="124"/>
      <c r="E60" s="124"/>
      <c r="F60" s="121">
        <f>Z53</f>
        <v>4000</v>
      </c>
      <c r="G60" s="122"/>
      <c r="H60" s="122"/>
      <c r="I60" s="125"/>
      <c r="J60" s="126">
        <f>J42</f>
        <v>14</v>
      </c>
      <c r="K60" s="126"/>
      <c r="L60" s="122">
        <f>F60*J60</f>
        <v>56000</v>
      </c>
      <c r="M60" s="122"/>
      <c r="N60" s="122"/>
      <c r="O60" s="125"/>
      <c r="P60" s="121">
        <f>Z9-F60</f>
        <v>2000</v>
      </c>
      <c r="Q60" s="122"/>
      <c r="R60" s="123"/>
      <c r="S60" s="133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5"/>
      <c r="AE60" s="21"/>
      <c r="AF60" s="28"/>
      <c r="AG60" s="28"/>
      <c r="AH60" s="3"/>
      <c r="AI60" s="3"/>
      <c r="AJ60" s="3"/>
    </row>
    <row r="61" spans="1:41">
      <c r="A61" s="21"/>
      <c r="B61" s="124" t="s">
        <v>105</v>
      </c>
      <c r="C61" s="124"/>
      <c r="D61" s="124"/>
      <c r="E61" s="124"/>
      <c r="F61" s="121">
        <f>+F60</f>
        <v>4000</v>
      </c>
      <c r="G61" s="122"/>
      <c r="H61" s="122"/>
      <c r="I61" s="125"/>
      <c r="J61" s="126">
        <f>AA31</f>
        <v>0</v>
      </c>
      <c r="K61" s="126"/>
      <c r="L61" s="122">
        <f>F61*J61</f>
        <v>0</v>
      </c>
      <c r="M61" s="122"/>
      <c r="N61" s="122"/>
      <c r="O61" s="125"/>
      <c r="P61" s="127" t="s">
        <v>106</v>
      </c>
      <c r="Q61" s="128"/>
      <c r="R61" s="128"/>
      <c r="S61" s="67"/>
      <c r="T61" s="102" t="s">
        <v>107</v>
      </c>
      <c r="U61" s="103"/>
      <c r="V61" s="103"/>
      <c r="W61" s="103"/>
      <c r="X61" s="103"/>
      <c r="Y61" s="103"/>
      <c r="Z61" s="103"/>
      <c r="AA61" s="103"/>
      <c r="AB61" s="103"/>
      <c r="AC61" s="103"/>
      <c r="AD61" s="104"/>
      <c r="AE61" s="21"/>
      <c r="AF61" s="28"/>
      <c r="AG61" s="28"/>
      <c r="AH61" s="3"/>
      <c r="AI61" s="3"/>
      <c r="AJ61" s="3"/>
      <c r="AK61" s="3"/>
      <c r="AL61" s="3"/>
      <c r="AM61" s="3"/>
      <c r="AN61" s="3"/>
      <c r="AO61" s="3"/>
    </row>
    <row r="62" spans="1:41">
      <c r="A62" s="21"/>
      <c r="B62" s="114" t="s">
        <v>108</v>
      </c>
      <c r="C62" s="115"/>
      <c r="D62" s="115"/>
      <c r="E62" s="115"/>
      <c r="F62" s="115"/>
      <c r="G62" s="115"/>
      <c r="H62" s="115"/>
      <c r="I62" s="116"/>
      <c r="J62" s="117">
        <f>SUM(J60:K61)</f>
        <v>14</v>
      </c>
      <c r="K62" s="118"/>
      <c r="L62" s="119">
        <f>SUM(L60:O61)</f>
        <v>56000</v>
      </c>
      <c r="M62" s="120"/>
      <c r="N62" s="120"/>
      <c r="O62" s="118"/>
      <c r="P62" s="119">
        <f>SUM(P60:R61)</f>
        <v>2000</v>
      </c>
      <c r="Q62" s="120"/>
      <c r="R62" s="120"/>
      <c r="S62" s="67"/>
      <c r="T62" s="102" t="s">
        <v>109</v>
      </c>
      <c r="U62" s="103"/>
      <c r="V62" s="103"/>
      <c r="W62" s="103"/>
      <c r="X62" s="103"/>
      <c r="Y62" s="103"/>
      <c r="Z62" s="103"/>
      <c r="AA62" s="103"/>
      <c r="AB62" s="103"/>
      <c r="AC62" s="103"/>
      <c r="AD62" s="104"/>
      <c r="AE62" s="21"/>
      <c r="AF62" s="28"/>
      <c r="AG62" s="28"/>
      <c r="AH62" s="3"/>
      <c r="AI62" s="3"/>
      <c r="AJ62" s="3"/>
      <c r="AK62" s="3"/>
      <c r="AL62" s="3"/>
      <c r="AM62" s="3"/>
      <c r="AN62" s="3"/>
      <c r="AO62" s="3"/>
    </row>
    <row r="63" spans="1:41">
      <c r="A63" s="21"/>
      <c r="B63" s="99" t="s">
        <v>110</v>
      </c>
      <c r="C63" s="99"/>
      <c r="D63" s="99"/>
      <c r="E63" s="99"/>
      <c r="F63" s="99"/>
      <c r="G63" s="99"/>
      <c r="H63" s="99"/>
      <c r="I63" s="99"/>
      <c r="J63" s="100"/>
      <c r="K63" s="100"/>
      <c r="L63" s="100"/>
      <c r="M63" s="100"/>
      <c r="N63" s="100"/>
      <c r="O63" s="100"/>
      <c r="P63" s="100"/>
      <c r="Q63" s="100"/>
      <c r="R63" s="101"/>
      <c r="S63" s="67"/>
      <c r="T63" s="102" t="s">
        <v>111</v>
      </c>
      <c r="U63" s="103"/>
      <c r="V63" s="103"/>
      <c r="W63" s="103"/>
      <c r="X63" s="103"/>
      <c r="Y63" s="103"/>
      <c r="Z63" s="103"/>
      <c r="AA63" s="103"/>
      <c r="AB63" s="103"/>
      <c r="AC63" s="103"/>
      <c r="AD63" s="104"/>
      <c r="AE63" s="21"/>
      <c r="AF63" s="68"/>
      <c r="AG63" s="28"/>
      <c r="AH63" s="3"/>
      <c r="AI63" s="3"/>
      <c r="AJ63" s="3"/>
      <c r="AK63" s="3"/>
      <c r="AL63" s="3"/>
      <c r="AM63" s="3"/>
      <c r="AN63" s="3"/>
      <c r="AO63" s="3"/>
    </row>
    <row r="64" spans="1:41" ht="14.25" thickBot="1">
      <c r="A64" s="21"/>
      <c r="B64" s="105" t="s">
        <v>112</v>
      </c>
      <c r="C64" s="106"/>
      <c r="D64" s="106"/>
      <c r="E64" s="106"/>
      <c r="F64" s="106"/>
      <c r="G64" s="106"/>
      <c r="H64" s="106"/>
      <c r="I64" s="107"/>
      <c r="J64" s="108"/>
      <c r="K64" s="109"/>
      <c r="L64" s="109"/>
      <c r="M64" s="109"/>
      <c r="N64" s="109"/>
      <c r="O64" s="109"/>
      <c r="P64" s="109"/>
      <c r="Q64" s="109"/>
      <c r="R64" s="110"/>
      <c r="S64" s="69"/>
      <c r="T64" s="111" t="s">
        <v>113</v>
      </c>
      <c r="U64" s="112"/>
      <c r="V64" s="112"/>
      <c r="W64" s="112"/>
      <c r="X64" s="112"/>
      <c r="Y64" s="112"/>
      <c r="Z64" s="112"/>
      <c r="AA64" s="112"/>
      <c r="AB64" s="112"/>
      <c r="AC64" s="112"/>
      <c r="AD64" s="113"/>
      <c r="AE64" s="21"/>
      <c r="AF64" s="28"/>
      <c r="AG64" s="28"/>
      <c r="AH64" s="3"/>
      <c r="AI64" s="3"/>
      <c r="AJ64" s="3"/>
      <c r="AK64" s="3"/>
      <c r="AL64" s="3"/>
      <c r="AM64" s="3"/>
      <c r="AN64" s="3"/>
      <c r="AO64" s="3"/>
    </row>
    <row r="65" spans="1:41" ht="14.25" thickTop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8"/>
      <c r="AG65" s="28"/>
      <c r="AH65" s="3"/>
      <c r="AI65" s="3"/>
      <c r="AJ65" s="3"/>
      <c r="AK65" s="3"/>
      <c r="AL65" s="3"/>
      <c r="AM65" s="3"/>
      <c r="AN65" s="3"/>
      <c r="AO65" s="3"/>
    </row>
    <row r="66" spans="1:41">
      <c r="A66" s="21"/>
      <c r="B66" s="21" t="s">
        <v>114</v>
      </c>
      <c r="P66" s="94" t="s">
        <v>115</v>
      </c>
      <c r="Q66" s="95"/>
      <c r="R66" s="95"/>
      <c r="S66" s="95"/>
      <c r="T66" s="95"/>
      <c r="U66" s="95"/>
      <c r="V66" s="95"/>
      <c r="W66" s="95"/>
      <c r="X66" s="96"/>
      <c r="Y66" s="97" t="s">
        <v>116</v>
      </c>
      <c r="Z66" s="97"/>
      <c r="AA66" s="97"/>
      <c r="AB66" s="97"/>
      <c r="AC66" s="97"/>
      <c r="AD66" s="97"/>
      <c r="AE66" s="21"/>
      <c r="AF66" s="28"/>
      <c r="AG66" s="28"/>
      <c r="AH66" s="3"/>
      <c r="AI66" s="3"/>
      <c r="AJ66" s="3"/>
    </row>
    <row r="67" spans="1:41">
      <c r="A67" s="21"/>
      <c r="B67" s="21" t="s">
        <v>117</v>
      </c>
      <c r="P67" s="98" t="s">
        <v>118</v>
      </c>
      <c r="Q67" s="98"/>
      <c r="R67" s="98"/>
      <c r="S67" s="98" t="s">
        <v>119</v>
      </c>
      <c r="T67" s="98"/>
      <c r="U67" s="98"/>
      <c r="V67" s="98" t="s">
        <v>120</v>
      </c>
      <c r="W67" s="98"/>
      <c r="X67" s="98"/>
      <c r="Y67" s="98" t="s">
        <v>121</v>
      </c>
      <c r="Z67" s="98"/>
      <c r="AA67" s="98"/>
      <c r="AB67" s="98" t="s">
        <v>122</v>
      </c>
      <c r="AC67" s="98"/>
      <c r="AD67" s="98"/>
      <c r="AE67" s="21"/>
      <c r="AF67" s="28"/>
      <c r="AG67" s="28"/>
      <c r="AH67" s="3"/>
      <c r="AI67" s="3"/>
      <c r="AJ67" s="3"/>
    </row>
    <row r="68" spans="1:41">
      <c r="A68" s="21"/>
      <c r="B68" s="21" t="s">
        <v>123</v>
      </c>
      <c r="C68" s="21"/>
      <c r="P68" s="75"/>
      <c r="Q68" s="76"/>
      <c r="R68" s="77"/>
      <c r="S68" s="84" t="s">
        <v>124</v>
      </c>
      <c r="T68" s="85"/>
      <c r="U68" s="86"/>
      <c r="V68" s="84" t="s">
        <v>124</v>
      </c>
      <c r="W68" s="85"/>
      <c r="X68" s="86"/>
      <c r="Y68" s="87"/>
      <c r="Z68" s="87"/>
      <c r="AA68" s="87"/>
      <c r="AB68" s="87"/>
      <c r="AC68" s="87"/>
      <c r="AD68" s="87"/>
      <c r="AE68" s="21"/>
      <c r="AF68" s="28"/>
      <c r="AG68" s="28"/>
      <c r="AH68" s="3"/>
      <c r="AI68" s="3"/>
      <c r="AJ68" s="3"/>
    </row>
    <row r="69" spans="1:41">
      <c r="A69" s="21"/>
      <c r="B69" s="21" t="s">
        <v>98</v>
      </c>
      <c r="C69" s="21"/>
      <c r="P69" s="78"/>
      <c r="Q69" s="79"/>
      <c r="R69" s="80"/>
      <c r="S69" s="70"/>
      <c r="T69" s="71"/>
      <c r="U69" s="72"/>
      <c r="V69" s="70"/>
      <c r="W69" s="71"/>
      <c r="X69" s="72"/>
      <c r="Y69" s="87"/>
      <c r="Z69" s="87"/>
      <c r="AA69" s="87"/>
      <c r="AB69" s="87"/>
      <c r="AC69" s="87"/>
      <c r="AD69" s="87"/>
      <c r="AE69" s="21"/>
      <c r="AF69" s="28"/>
      <c r="AG69" s="28"/>
      <c r="AH69" s="3"/>
      <c r="AI69" s="3"/>
      <c r="AJ69" s="3"/>
    </row>
    <row r="70" spans="1:41">
      <c r="A70" s="21"/>
      <c r="B70" s="21" t="s">
        <v>125</v>
      </c>
      <c r="C70" s="21"/>
      <c r="P70" s="78"/>
      <c r="Q70" s="79"/>
      <c r="R70" s="80"/>
      <c r="S70" s="88"/>
      <c r="T70" s="89"/>
      <c r="U70" s="90"/>
      <c r="V70" s="88"/>
      <c r="W70" s="89"/>
      <c r="X70" s="90"/>
      <c r="Y70" s="87"/>
      <c r="Z70" s="87"/>
      <c r="AA70" s="87"/>
      <c r="AB70" s="87"/>
      <c r="AC70" s="87"/>
      <c r="AD70" s="87"/>
      <c r="AE70" s="21"/>
      <c r="AH70" s="3"/>
      <c r="AI70" s="3"/>
      <c r="AJ70" s="3"/>
    </row>
    <row r="71" spans="1:41">
      <c r="A71" s="21"/>
      <c r="B71" s="21" t="s">
        <v>126</v>
      </c>
      <c r="C71" s="21"/>
      <c r="P71" s="78"/>
      <c r="Q71" s="79"/>
      <c r="R71" s="80"/>
      <c r="S71" s="88"/>
      <c r="T71" s="89"/>
      <c r="U71" s="90"/>
      <c r="V71" s="88"/>
      <c r="W71" s="89"/>
      <c r="X71" s="90"/>
      <c r="Y71" s="87"/>
      <c r="Z71" s="87"/>
      <c r="AA71" s="87"/>
      <c r="AB71" s="87"/>
      <c r="AC71" s="87"/>
      <c r="AD71" s="87"/>
      <c r="AE71" s="21"/>
      <c r="AH71" s="3"/>
      <c r="AI71" s="3"/>
      <c r="AJ71" s="3"/>
    </row>
    <row r="72" spans="1:41">
      <c r="A72" s="21"/>
      <c r="B72" s="21" t="s">
        <v>127</v>
      </c>
      <c r="C72" s="21"/>
      <c r="P72" s="78"/>
      <c r="Q72" s="79"/>
      <c r="R72" s="80"/>
      <c r="S72" s="88"/>
      <c r="T72" s="89"/>
      <c r="U72" s="90"/>
      <c r="V72" s="88"/>
      <c r="W72" s="89"/>
      <c r="X72" s="90"/>
      <c r="Y72" s="87"/>
      <c r="Z72" s="87"/>
      <c r="AA72" s="87"/>
      <c r="AB72" s="87"/>
      <c r="AC72" s="87"/>
      <c r="AD72" s="87"/>
      <c r="AE72" s="21"/>
      <c r="AH72" s="3"/>
      <c r="AI72" s="3"/>
      <c r="AJ72" s="3"/>
    </row>
    <row r="73" spans="1:41">
      <c r="A73" s="21"/>
      <c r="B73" s="21" t="s">
        <v>128</v>
      </c>
      <c r="C73" s="21"/>
      <c r="P73" s="81"/>
      <c r="Q73" s="82"/>
      <c r="R73" s="83"/>
      <c r="S73" s="91"/>
      <c r="T73" s="92"/>
      <c r="U73" s="93"/>
      <c r="V73" s="91"/>
      <c r="W73" s="92"/>
      <c r="X73" s="93"/>
      <c r="Y73" s="87"/>
      <c r="Z73" s="87"/>
      <c r="AA73" s="87"/>
      <c r="AB73" s="87"/>
      <c r="AC73" s="87"/>
      <c r="AD73" s="87"/>
      <c r="AE73" s="21"/>
      <c r="AH73" s="3"/>
      <c r="AI73" s="3"/>
      <c r="AJ73" s="3"/>
    </row>
    <row r="74" spans="1:41">
      <c r="A74" s="21"/>
      <c r="B74" s="21" t="s">
        <v>129</v>
      </c>
      <c r="C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73" t="s">
        <v>130</v>
      </c>
      <c r="AE74" s="21"/>
      <c r="AH74" s="3"/>
      <c r="AI74" s="3"/>
      <c r="AJ74" s="3"/>
    </row>
    <row r="75" spans="1:41">
      <c r="A75" s="21"/>
      <c r="B75" s="21"/>
      <c r="C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E75" s="21"/>
    </row>
    <row r="76" spans="1:41">
      <c r="A76" s="21"/>
      <c r="B76" s="21"/>
      <c r="C76" s="21"/>
      <c r="AE76" s="73"/>
    </row>
    <row r="77" spans="1:41">
      <c r="A77" s="21"/>
      <c r="B77" s="21"/>
      <c r="C77" s="21"/>
    </row>
    <row r="78" spans="1:41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41"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41"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2:13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2:13"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2:13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2:13"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2:13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2:13">
      <c r="D86" s="21"/>
      <c r="H86" s="21"/>
      <c r="I86" s="21"/>
      <c r="J86" s="21"/>
      <c r="K86" s="21"/>
      <c r="L86" s="21"/>
      <c r="M86" s="21"/>
    </row>
    <row r="87" spans="2:13">
      <c r="G87" s="21"/>
      <c r="H87" s="21"/>
      <c r="I87" s="21"/>
      <c r="J87" s="21"/>
      <c r="K87" s="21"/>
      <c r="L87" s="21"/>
      <c r="M87" s="21"/>
    </row>
  </sheetData>
  <sheetProtection algorithmName="SHA-512" hashValue="iEzt+6nkDsF2epFk4BY6dVmMQWZ28QXfSxk10i9VTKVaU1aF35A3Iv4gtHwWJcBpogWwOXTH9MMuKg1Z9vni0w==" saltValue="U+sp8sEE9r5TDv792468UQ==" spinCount="100000" sheet="1" objects="1" scenarios="1"/>
  <mergeCells count="259">
    <mergeCell ref="T3:U3"/>
    <mergeCell ref="Y4:AD4"/>
    <mergeCell ref="AM4:AM6"/>
    <mergeCell ref="B5:AD5"/>
    <mergeCell ref="B7:D7"/>
    <mergeCell ref="E7:L7"/>
    <mergeCell ref="M7:O7"/>
    <mergeCell ref="P7:AD7"/>
    <mergeCell ref="Z8:AD8"/>
    <mergeCell ref="B9:J9"/>
    <mergeCell ref="K9:N9"/>
    <mergeCell ref="P9:Y9"/>
    <mergeCell ref="Z9:AC9"/>
    <mergeCell ref="B11:B16"/>
    <mergeCell ref="D11:F11"/>
    <mergeCell ref="G11:L11"/>
    <mergeCell ref="M11:O11"/>
    <mergeCell ref="P11:R11"/>
    <mergeCell ref="B8:D8"/>
    <mergeCell ref="E8:L8"/>
    <mergeCell ref="M8:O8"/>
    <mergeCell ref="P8:R8"/>
    <mergeCell ref="S8:V8"/>
    <mergeCell ref="W8:Y8"/>
    <mergeCell ref="S11:W11"/>
    <mergeCell ref="X11:AA11"/>
    <mergeCell ref="AB11:AD11"/>
    <mergeCell ref="D12:F12"/>
    <mergeCell ref="G12:L12"/>
    <mergeCell ref="M12:O12"/>
    <mergeCell ref="P12:R12"/>
    <mergeCell ref="S12:W12"/>
    <mergeCell ref="X12:AA12"/>
    <mergeCell ref="AB12:AD12"/>
    <mergeCell ref="AB13:AD13"/>
    <mergeCell ref="D14:F14"/>
    <mergeCell ref="G14:L14"/>
    <mergeCell ref="M14:O14"/>
    <mergeCell ref="P14:R14"/>
    <mergeCell ref="S14:W14"/>
    <mergeCell ref="X14:AA14"/>
    <mergeCell ref="AB14:AD14"/>
    <mergeCell ref="D13:F13"/>
    <mergeCell ref="G13:L13"/>
    <mergeCell ref="M13:O13"/>
    <mergeCell ref="P13:R13"/>
    <mergeCell ref="S13:W13"/>
    <mergeCell ref="X13:AA13"/>
    <mergeCell ref="B17:E17"/>
    <mergeCell ref="F17:I17"/>
    <mergeCell ref="K17:N17"/>
    <mergeCell ref="O17:R17"/>
    <mergeCell ref="T17:Y17"/>
    <mergeCell ref="Z17:AC17"/>
    <mergeCell ref="AB15:AD15"/>
    <mergeCell ref="D16:F16"/>
    <mergeCell ref="G16:L16"/>
    <mergeCell ref="M16:O16"/>
    <mergeCell ref="P16:R16"/>
    <mergeCell ref="S16:W16"/>
    <mergeCell ref="X16:AA16"/>
    <mergeCell ref="AB16:AD16"/>
    <mergeCell ref="D15:F15"/>
    <mergeCell ref="G15:L15"/>
    <mergeCell ref="M15:O15"/>
    <mergeCell ref="P15:R15"/>
    <mergeCell ref="S15:W15"/>
    <mergeCell ref="X15:AA15"/>
    <mergeCell ref="B19:B42"/>
    <mergeCell ref="C19:U19"/>
    <mergeCell ref="V19:AD19"/>
    <mergeCell ref="C20:C40"/>
    <mergeCell ref="D20:H20"/>
    <mergeCell ref="J20:N20"/>
    <mergeCell ref="P20:T20"/>
    <mergeCell ref="V20:V30"/>
    <mergeCell ref="W20:AD20"/>
    <mergeCell ref="D21:H21"/>
    <mergeCell ref="D23:H23"/>
    <mergeCell ref="J23:N23"/>
    <mergeCell ref="P23:T23"/>
    <mergeCell ref="W23:AD23"/>
    <mergeCell ref="D24:H24"/>
    <mergeCell ref="J24:N24"/>
    <mergeCell ref="P24:T24"/>
    <mergeCell ref="W24:AD24"/>
    <mergeCell ref="J21:N21"/>
    <mergeCell ref="P21:T21"/>
    <mergeCell ref="W21:AD21"/>
    <mergeCell ref="D22:H22"/>
    <mergeCell ref="J22:N22"/>
    <mergeCell ref="P22:T22"/>
    <mergeCell ref="W22:AD22"/>
    <mergeCell ref="D27:H27"/>
    <mergeCell ref="J27:N27"/>
    <mergeCell ref="P27:T27"/>
    <mergeCell ref="W27:AD27"/>
    <mergeCell ref="D28:H28"/>
    <mergeCell ref="J28:N28"/>
    <mergeCell ref="P28:T28"/>
    <mergeCell ref="W28:AD28"/>
    <mergeCell ref="D25:H25"/>
    <mergeCell ref="J25:N25"/>
    <mergeCell ref="P25:T25"/>
    <mergeCell ref="W25:AD25"/>
    <mergeCell ref="D26:H26"/>
    <mergeCell ref="J26:N26"/>
    <mergeCell ref="P26:T26"/>
    <mergeCell ref="W26:AD26"/>
    <mergeCell ref="V31:Z31"/>
    <mergeCell ref="AA31:AC31"/>
    <mergeCell ref="D32:H32"/>
    <mergeCell ref="J32:N32"/>
    <mergeCell ref="P32:U34"/>
    <mergeCell ref="V32:AD34"/>
    <mergeCell ref="D33:H33"/>
    <mergeCell ref="D29:H29"/>
    <mergeCell ref="J29:N29"/>
    <mergeCell ref="P29:T29"/>
    <mergeCell ref="W29:AD29"/>
    <mergeCell ref="D30:H30"/>
    <mergeCell ref="J30:N30"/>
    <mergeCell ref="P30:T30"/>
    <mergeCell ref="W30:AD30"/>
    <mergeCell ref="J33:N33"/>
    <mergeCell ref="D34:H34"/>
    <mergeCell ref="J34:N34"/>
    <mergeCell ref="D35:H35"/>
    <mergeCell ref="J35:N35"/>
    <mergeCell ref="P35:T35"/>
    <mergeCell ref="D31:H31"/>
    <mergeCell ref="J31:N31"/>
    <mergeCell ref="P31:T31"/>
    <mergeCell ref="V35:W35"/>
    <mergeCell ref="X35:AB35"/>
    <mergeCell ref="AC35:AD35"/>
    <mergeCell ref="D36:H36"/>
    <mergeCell ref="J36:N36"/>
    <mergeCell ref="P36:T36"/>
    <mergeCell ref="V36:W36"/>
    <mergeCell ref="X36:AB36"/>
    <mergeCell ref="AC36:AD36"/>
    <mergeCell ref="D38:H38"/>
    <mergeCell ref="J38:N38"/>
    <mergeCell ref="P38:T38"/>
    <mergeCell ref="V38:W38"/>
    <mergeCell ref="X38:AB38"/>
    <mergeCell ref="AC38:AD38"/>
    <mergeCell ref="D37:H37"/>
    <mergeCell ref="J37:N37"/>
    <mergeCell ref="P37:T37"/>
    <mergeCell ref="V37:W37"/>
    <mergeCell ref="X37:AB37"/>
    <mergeCell ref="AC37:AD37"/>
    <mergeCell ref="D40:H40"/>
    <mergeCell ref="J40:N40"/>
    <mergeCell ref="P40:T40"/>
    <mergeCell ref="V40:W40"/>
    <mergeCell ref="X40:AB40"/>
    <mergeCell ref="AC40:AD40"/>
    <mergeCell ref="D39:H39"/>
    <mergeCell ref="J39:N39"/>
    <mergeCell ref="P39:T39"/>
    <mergeCell ref="V39:W39"/>
    <mergeCell ref="X39:AB39"/>
    <mergeCell ref="AC39:AD39"/>
    <mergeCell ref="C42:I42"/>
    <mergeCell ref="J42:K42"/>
    <mergeCell ref="M42:R42"/>
    <mergeCell ref="S42:U42"/>
    <mergeCell ref="V42:Z42"/>
    <mergeCell ref="AA42:AC42"/>
    <mergeCell ref="C41:I41"/>
    <mergeCell ref="J41:K41"/>
    <mergeCell ref="M41:R41"/>
    <mergeCell ref="S41:U41"/>
    <mergeCell ref="V41:Z41"/>
    <mergeCell ref="AA41:AC41"/>
    <mergeCell ref="C49:D49"/>
    <mergeCell ref="G49:AD49"/>
    <mergeCell ref="C50:D50"/>
    <mergeCell ref="G50:AD50"/>
    <mergeCell ref="B52:B56"/>
    <mergeCell ref="C52:J52"/>
    <mergeCell ref="K52:N52"/>
    <mergeCell ref="P52:Y52"/>
    <mergeCell ref="Z52:AC52"/>
    <mergeCell ref="C53:J53"/>
    <mergeCell ref="B44:B50"/>
    <mergeCell ref="C44:D44"/>
    <mergeCell ref="G44:AD44"/>
    <mergeCell ref="C45:D45"/>
    <mergeCell ref="C46:D46"/>
    <mergeCell ref="G46:AD46"/>
    <mergeCell ref="C47:D47"/>
    <mergeCell ref="G47:AD47"/>
    <mergeCell ref="C48:D48"/>
    <mergeCell ref="G48:AD48"/>
    <mergeCell ref="K53:N53"/>
    <mergeCell ref="P53:Y53"/>
    <mergeCell ref="Z53:AC53"/>
    <mergeCell ref="C54:E54"/>
    <mergeCell ref="F54:H54"/>
    <mergeCell ref="I54:J54"/>
    <mergeCell ref="K54:M54"/>
    <mergeCell ref="N54:O54"/>
    <mergeCell ref="P54:R54"/>
    <mergeCell ref="S54:T54"/>
    <mergeCell ref="S59:AD60"/>
    <mergeCell ref="B60:E60"/>
    <mergeCell ref="F60:I60"/>
    <mergeCell ref="J60:K60"/>
    <mergeCell ref="L60:O60"/>
    <mergeCell ref="U54:W54"/>
    <mergeCell ref="X54:Y54"/>
    <mergeCell ref="AA54:AD54"/>
    <mergeCell ref="C55:K55"/>
    <mergeCell ref="C56:K56"/>
    <mergeCell ref="L56:N56"/>
    <mergeCell ref="O56:T56"/>
    <mergeCell ref="U56:W56"/>
    <mergeCell ref="X56:AD56"/>
    <mergeCell ref="P60:R60"/>
    <mergeCell ref="B61:E61"/>
    <mergeCell ref="F61:I61"/>
    <mergeCell ref="J61:K61"/>
    <mergeCell ref="L61:O61"/>
    <mergeCell ref="P61:R61"/>
    <mergeCell ref="B59:E59"/>
    <mergeCell ref="F59:I59"/>
    <mergeCell ref="J59:K59"/>
    <mergeCell ref="L59:O59"/>
    <mergeCell ref="P59:R59"/>
    <mergeCell ref="B63:I63"/>
    <mergeCell ref="J63:R63"/>
    <mergeCell ref="T63:AD63"/>
    <mergeCell ref="B64:I64"/>
    <mergeCell ref="J64:R64"/>
    <mergeCell ref="T64:AD64"/>
    <mergeCell ref="T61:AD61"/>
    <mergeCell ref="B62:I62"/>
    <mergeCell ref="J62:K62"/>
    <mergeCell ref="L62:O62"/>
    <mergeCell ref="P62:R62"/>
    <mergeCell ref="T62:AD62"/>
    <mergeCell ref="P68:R73"/>
    <mergeCell ref="S68:U68"/>
    <mergeCell ref="V68:X68"/>
    <mergeCell ref="Y68:AA73"/>
    <mergeCell ref="AB68:AD73"/>
    <mergeCell ref="S70:U73"/>
    <mergeCell ref="V70:X73"/>
    <mergeCell ref="P66:X66"/>
    <mergeCell ref="Y66:AD66"/>
    <mergeCell ref="P67:R67"/>
    <mergeCell ref="S67:U67"/>
    <mergeCell ref="V67:X67"/>
    <mergeCell ref="Y67:AA67"/>
    <mergeCell ref="AB67:AD67"/>
  </mergeCells>
  <phoneticPr fontId="1"/>
  <conditionalFormatting sqref="B11:B16">
    <cfRule type="expression" dxfId="42" priority="13">
      <formula>$F$17=0</formula>
    </cfRule>
    <cfRule type="expression" dxfId="41" priority="16">
      <formula>$I$54="×"</formula>
    </cfRule>
  </conditionalFormatting>
  <conditionalFormatting sqref="C55:AD56">
    <cfRule type="expression" dxfId="40" priority="24">
      <formula>$AA$54="×（支給不可)"</formula>
    </cfRule>
    <cfRule type="expression" dxfId="39" priority="25" stopIfTrue="1">
      <formula>$S$42&lt;80%</formula>
    </cfRule>
  </conditionalFormatting>
  <conditionalFormatting sqref="D21:I40">
    <cfRule type="expression" dxfId="38" priority="11">
      <formula>$AH21=1</formula>
    </cfRule>
  </conditionalFormatting>
  <conditionalFormatting sqref="E44 B44:B50">
    <cfRule type="expression" dxfId="37" priority="1">
      <formula>$X$54="×"</formula>
    </cfRule>
  </conditionalFormatting>
  <conditionalFormatting sqref="J21:O40">
    <cfRule type="expression" dxfId="36" priority="2">
      <formula>$AI21=1</formula>
    </cfRule>
  </conditionalFormatting>
  <conditionalFormatting sqref="K9">
    <cfRule type="cellIs" dxfId="35" priority="19" operator="equal">
      <formula>1</formula>
    </cfRule>
  </conditionalFormatting>
  <conditionalFormatting sqref="K17:N17">
    <cfRule type="expression" dxfId="34" priority="17">
      <formula>$O$17&gt;0</formula>
    </cfRule>
    <cfRule type="expression" dxfId="33" priority="18">
      <formula>$F$17&gt;0</formula>
    </cfRule>
  </conditionalFormatting>
  <conditionalFormatting sqref="M41">
    <cfRule type="expression" dxfId="32" priority="26">
      <formula>$S$41="×不一致"</formula>
    </cfRule>
  </conditionalFormatting>
  <conditionalFormatting sqref="M42">
    <cfRule type="expression" dxfId="31" priority="15">
      <formula>$N$54="×"</formula>
    </cfRule>
  </conditionalFormatting>
  <conditionalFormatting sqref="P21:U31">
    <cfRule type="expression" dxfId="30" priority="5">
      <formula>$AJ21=1</formula>
    </cfRule>
  </conditionalFormatting>
  <conditionalFormatting sqref="P36:U40">
    <cfRule type="expression" dxfId="29" priority="3">
      <formula>$AJ36=1</formula>
    </cfRule>
  </conditionalFormatting>
  <conditionalFormatting sqref="P53:Y53">
    <cfRule type="expression" dxfId="28" priority="14">
      <formula>$S$54="×"</formula>
    </cfRule>
  </conditionalFormatting>
  <conditionalFormatting sqref="S42">
    <cfRule type="cellIs" dxfId="27" priority="23" operator="lessThan">
      <formula>0.8</formula>
    </cfRule>
  </conditionalFormatting>
  <conditionalFormatting sqref="Z9">
    <cfRule type="cellIs" dxfId="26" priority="21" operator="equal">
      <formula>1</formula>
    </cfRule>
  </conditionalFormatting>
  <conditionalFormatting sqref="Z17">
    <cfRule type="cellIs" dxfId="25" priority="20" operator="equal">
      <formula>1</formula>
    </cfRule>
  </conditionalFormatting>
  <conditionalFormatting sqref="AA42">
    <cfRule type="cellIs" dxfId="24" priority="22" operator="equal">
      <formula>1</formula>
    </cfRule>
  </conditionalFormatting>
  <dataValidations count="5">
    <dataValidation type="whole" allowBlank="1" showInputMessage="1" showErrorMessage="1" sqref="S8:V8 O56:T56" xr:uid="{E41C617F-B3A9-4175-934E-82C893973091}">
      <formula1>11111111</formula1>
      <formula2>99999999</formula2>
    </dataValidation>
    <dataValidation type="list" allowBlank="1" showInputMessage="1" showErrorMessage="1" sqref="V36:V40" xr:uid="{94FD5BBE-7EC2-4317-AB18-61899CD4D286}">
      <formula1>"MT,MF,客先"</formula1>
    </dataValidation>
    <dataValidation type="list" allowBlank="1" showInputMessage="1" showErrorMessage="1" sqref="M12:O16" xr:uid="{83944C12-0983-4FB7-BB87-1DA944C42EA8}">
      <formula1>"○,×"</formula1>
    </dataValidation>
    <dataValidation type="list" allowBlank="1" showInputMessage="1" showErrorMessage="1" sqref="P12:R16" xr:uid="{5F2C0011-8D5A-4B8F-BA75-2D78D0EC7E1D}">
      <formula1>"MT,MF,その他"</formula1>
    </dataValidation>
    <dataValidation type="list" allowBlank="1" showInputMessage="1" showErrorMessage="1" sqref="U21:U31 I21:I40 O21:O40 U36:U40" xr:uid="{0ADD8846-3075-4C05-A7A7-352EED9637E9}">
      <formula1>"〇,×"</formula1>
    </dataValidation>
  </dataValidations>
  <hyperlinks>
    <hyperlink ref="G45" r:id="rId1" xr:uid="{40D324BA-DD8B-4BE5-BA14-0448C21870E0}"/>
  </hyperlinks>
  <printOptions horizontalCentered="1" verticalCentered="1"/>
  <pageMargins left="0" right="0" top="0" bottom="0" header="0" footer="0"/>
  <pageSetup paperSize="9" scale="78" orientation="portrait" r:id="rId2"/>
  <colBreaks count="1" manualBreakCount="1">
    <brk id="31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Pict="0" macro="[1]!グループ別精算書作成_残高管理表から分離">
                <anchor moveWithCells="1" sizeWithCells="1">
                  <from>
                    <xdr:col>38</xdr:col>
                    <xdr:colOff>28575</xdr:colOff>
                    <xdr:row>12</xdr:row>
                    <xdr:rowOff>38100</xdr:rowOff>
                  </from>
                  <to>
                    <xdr:col>39</xdr:col>
                    <xdr:colOff>228600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Check Box 2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49</xdr:row>
                    <xdr:rowOff>9525</xdr:rowOff>
                  </from>
                  <to>
                    <xdr:col>4</xdr:col>
                    <xdr:colOff>285750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Check Box 3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46</xdr:row>
                    <xdr:rowOff>0</xdr:rowOff>
                  </from>
                  <to>
                    <xdr:col>4</xdr:col>
                    <xdr:colOff>285750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Check Box 4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48</xdr:row>
                    <xdr:rowOff>9525</xdr:rowOff>
                  </from>
                  <to>
                    <xdr:col>4</xdr:col>
                    <xdr:colOff>285750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Check Box 5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47</xdr:row>
                    <xdr:rowOff>9525</xdr:rowOff>
                  </from>
                  <to>
                    <xdr:col>4</xdr:col>
                    <xdr:colOff>285750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Check Box 6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45</xdr:row>
                    <xdr:rowOff>9525</xdr:rowOff>
                  </from>
                  <to>
                    <xdr:col>4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Check Box 7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49</xdr:row>
                    <xdr:rowOff>9525</xdr:rowOff>
                  </from>
                  <to>
                    <xdr:col>5</xdr:col>
                    <xdr:colOff>285750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Check Box 8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48</xdr:row>
                    <xdr:rowOff>9525</xdr:rowOff>
                  </from>
                  <to>
                    <xdr:col>5</xdr:col>
                    <xdr:colOff>285750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Check Box 9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47</xdr:row>
                    <xdr:rowOff>9525</xdr:rowOff>
                  </from>
                  <to>
                    <xdr:col>5</xdr:col>
                    <xdr:colOff>285750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4" name="Check Box 10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9525</xdr:rowOff>
                  </from>
                  <to>
                    <xdr:col>5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5" name="Check Box 11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44</xdr:row>
                    <xdr:rowOff>9525</xdr:rowOff>
                  </from>
                  <to>
                    <xdr:col>4</xdr:col>
                    <xdr:colOff>285750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6" name="Check Box 12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44</xdr:row>
                    <xdr:rowOff>9525</xdr:rowOff>
                  </from>
                  <to>
                    <xdr:col>5</xdr:col>
                    <xdr:colOff>285750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7" name="Check Box 13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180975</xdr:rowOff>
                  </from>
                  <to>
                    <xdr:col>5</xdr:col>
                    <xdr:colOff>285750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8" name="Check Box 14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0</xdr:rowOff>
                  </from>
                  <to>
                    <xdr:col>18</xdr:col>
                    <xdr:colOff>285750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9" name="Check Box 15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161925</xdr:rowOff>
                  </from>
                  <to>
                    <xdr:col>18</xdr:col>
                    <xdr:colOff>247650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0" name="Check Box 16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61</xdr:row>
                    <xdr:rowOff>133350</xdr:rowOff>
                  </from>
                  <to>
                    <xdr:col>18</xdr:col>
                    <xdr:colOff>285750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1" name="Check Box 17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62</xdr:row>
                    <xdr:rowOff>142875</xdr:rowOff>
                  </from>
                  <to>
                    <xdr:col>18</xdr:col>
                    <xdr:colOff>285750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2" name="Option Button 18">
              <controlPr defaultSize="0" autoFill="0" autoLine="0" autoPict="0">
                <anchor moveWithCells="1">
                  <from>
                    <xdr:col>11</xdr:col>
                    <xdr:colOff>114300</xdr:colOff>
                    <xdr:row>53</xdr:row>
                    <xdr:rowOff>161925</xdr:rowOff>
                  </from>
                  <to>
                    <xdr:col>12</xdr:col>
                    <xdr:colOff>85725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3" name="Option Button 19">
              <controlPr defaultSize="0" autoFill="0" autoLine="0" autoPict="0">
                <anchor moveWithCells="1">
                  <from>
                    <xdr:col>20</xdr:col>
                    <xdr:colOff>57150</xdr:colOff>
                    <xdr:row>53</xdr:row>
                    <xdr:rowOff>161925</xdr:rowOff>
                  </from>
                  <to>
                    <xdr:col>21</xdr:col>
                    <xdr:colOff>38100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4" name="Button 20">
              <controlPr defaultSize="0" print="0" autoFill="0" autoPict="0" macro="[1]!セルの内容を消去">
                <anchor moveWithCells="1" sizeWithCells="1">
                  <from>
                    <xdr:col>38</xdr:col>
                    <xdr:colOff>38100</xdr:colOff>
                    <xdr:row>7</xdr:row>
                    <xdr:rowOff>114300</xdr:rowOff>
                  </from>
                  <to>
                    <xdr:col>39</xdr:col>
                    <xdr:colOff>228600</xdr:colOff>
                    <xdr:row>10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2F25-0450-42F8-B3F5-6EF83B81E921}">
  <sheetPr codeName="Sheet3">
    <tabColor rgb="FF0000FF"/>
    <pageSetUpPr fitToPage="1"/>
  </sheetPr>
  <dimension ref="A1:AW87"/>
  <sheetViews>
    <sheetView showGridLines="0" showZeros="0" tabSelected="1" zoomScale="80" zoomScaleNormal="80" zoomScaleSheetLayoutView="85" workbookViewId="0">
      <selection activeCell="A4" sqref="A4"/>
    </sheetView>
  </sheetViews>
  <sheetFormatPr defaultColWidth="9" defaultRowHeight="13.5"/>
  <cols>
    <col min="1" max="31" width="3.25" style="2" customWidth="1"/>
    <col min="32" max="32" width="0" style="3" hidden="1" customWidth="1"/>
    <col min="33" max="33" width="10.375" style="3" hidden="1" customWidth="1"/>
    <col min="34" max="34" width="4.75" style="6" hidden="1" customWidth="1"/>
    <col min="35" max="36" width="4.375" style="6" hidden="1" customWidth="1"/>
    <col min="37" max="37" width="0" style="6" hidden="1" customWidth="1"/>
    <col min="38" max="41" width="9" style="6"/>
    <col min="42" max="42" width="14.75" style="6" customWidth="1"/>
    <col min="43" max="43" width="8.75" style="6" customWidth="1"/>
    <col min="44" max="44" width="9.625" style="6" customWidth="1"/>
    <col min="45" max="45" width="5.125" style="6" customWidth="1"/>
    <col min="46" max="16384" width="9" style="6"/>
  </cols>
  <sheetData>
    <row r="1" spans="1:44" ht="35.1" customHeight="1">
      <c r="A1" s="1"/>
      <c r="AH1" s="4" t="s">
        <v>0</v>
      </c>
      <c r="AI1" s="4" t="str">
        <f ca="1">Y4&amp;"_研修親睦補助金精算書_"&amp;TEXT(AI2,"mmdd")</f>
        <v>筑波EC-2023下01_研修親睦補助金精算書_1101</v>
      </c>
      <c r="AJ1" s="4"/>
      <c r="AK1" s="5"/>
      <c r="AL1" s="5"/>
      <c r="AM1" s="5"/>
      <c r="AN1" s="5"/>
      <c r="AO1" s="5"/>
      <c r="AP1" s="5"/>
    </row>
    <row r="2" spans="1:44" ht="35.1" customHeight="1">
      <c r="A2" s="1"/>
      <c r="AH2" s="7" t="s">
        <v>1</v>
      </c>
      <c r="AI2" s="8">
        <f ca="1">TODAY()</f>
        <v>45231</v>
      </c>
      <c r="AJ2" s="9"/>
      <c r="AK2" s="10"/>
      <c r="AL2" s="10"/>
      <c r="AM2" s="10"/>
      <c r="AN2" s="10"/>
      <c r="AO2" s="10"/>
      <c r="AP2" s="10"/>
    </row>
    <row r="3" spans="1:44" ht="35.1" customHeight="1" thickBot="1">
      <c r="T3" s="305"/>
      <c r="U3" s="305"/>
      <c r="X3" s="11"/>
      <c r="Y3" s="12"/>
      <c r="Z3" s="12"/>
      <c r="AA3" s="12"/>
      <c r="AB3" s="12"/>
      <c r="AC3" s="12"/>
      <c r="AD3" s="12"/>
      <c r="AR3" s="13" t="s">
        <v>2</v>
      </c>
    </row>
    <row r="4" spans="1:44" ht="23.25" customHeight="1">
      <c r="X4" s="16" t="s">
        <v>18</v>
      </c>
      <c r="Y4" s="306" t="str">
        <f>VLOOKUP($AR$4,[1]残高管理表!$A:$B,2,0)</f>
        <v>筑波EC-2023下01</v>
      </c>
      <c r="Z4" s="306"/>
      <c r="AA4" s="306"/>
      <c r="AB4" s="306"/>
      <c r="AC4" s="306"/>
      <c r="AD4" s="306"/>
      <c r="AR4" s="307">
        <v>1</v>
      </c>
    </row>
    <row r="5" spans="1:44" ht="21.75" customHeight="1">
      <c r="B5" s="310" t="s">
        <v>20</v>
      </c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R5" s="308"/>
    </row>
    <row r="6" spans="1:44" ht="9.75" customHeight="1" thickBot="1">
      <c r="B6" s="20"/>
      <c r="C6" s="20"/>
      <c r="D6" s="20"/>
      <c r="E6" s="20"/>
      <c r="F6" s="20"/>
      <c r="O6" s="20"/>
      <c r="V6" s="20"/>
      <c r="W6" s="20"/>
      <c r="X6" s="20"/>
      <c r="Y6" s="20"/>
      <c r="Z6" s="20"/>
      <c r="AA6" s="20"/>
      <c r="AB6" s="20"/>
      <c r="AC6" s="20"/>
      <c r="AD6" s="20"/>
      <c r="AR6" s="309"/>
    </row>
    <row r="7" spans="1:44" ht="13.5" customHeight="1">
      <c r="A7" s="21"/>
      <c r="B7" s="105" t="s">
        <v>21</v>
      </c>
      <c r="C7" s="106"/>
      <c r="D7" s="107"/>
      <c r="E7" s="311">
        <v>45201</v>
      </c>
      <c r="F7" s="312"/>
      <c r="G7" s="312"/>
      <c r="H7" s="312"/>
      <c r="I7" s="312"/>
      <c r="J7" s="312"/>
      <c r="K7" s="312"/>
      <c r="L7" s="313"/>
      <c r="M7" s="105" t="s">
        <v>5</v>
      </c>
      <c r="N7" s="106"/>
      <c r="O7" s="107"/>
      <c r="P7" s="314" t="str">
        <f>VLOOKUP($AR$4,[1]残高管理表!$A:$C,3,0)</f>
        <v>理想科学工業</v>
      </c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6"/>
      <c r="AE7" s="3"/>
      <c r="AR7" s="6" t="s">
        <v>22</v>
      </c>
    </row>
    <row r="8" spans="1:44" ht="14.25" customHeight="1" thickBot="1">
      <c r="A8" s="21"/>
      <c r="B8" s="99" t="s">
        <v>23</v>
      </c>
      <c r="C8" s="99"/>
      <c r="D8" s="99"/>
      <c r="E8" s="101"/>
      <c r="F8" s="302"/>
      <c r="G8" s="302"/>
      <c r="H8" s="302"/>
      <c r="I8" s="302"/>
      <c r="J8" s="302"/>
      <c r="K8" s="302"/>
      <c r="L8" s="303"/>
      <c r="M8" s="99" t="s">
        <v>25</v>
      </c>
      <c r="N8" s="99"/>
      <c r="O8" s="99"/>
      <c r="P8" s="99" t="s">
        <v>26</v>
      </c>
      <c r="Q8" s="99"/>
      <c r="R8" s="99"/>
      <c r="S8" s="304"/>
      <c r="T8" s="304"/>
      <c r="U8" s="304"/>
      <c r="V8" s="304"/>
      <c r="W8" s="99" t="s">
        <v>27</v>
      </c>
      <c r="X8" s="99"/>
      <c r="Y8" s="99"/>
      <c r="Z8" s="287"/>
      <c r="AA8" s="288"/>
      <c r="AB8" s="288"/>
      <c r="AC8" s="288"/>
      <c r="AD8" s="289"/>
      <c r="AE8" s="3"/>
    </row>
    <row r="9" spans="1:44" ht="15" customHeight="1" thickTop="1" thickBot="1">
      <c r="A9" s="21"/>
      <c r="B9" s="266" t="s">
        <v>29</v>
      </c>
      <c r="C9" s="267"/>
      <c r="D9" s="267"/>
      <c r="E9" s="267"/>
      <c r="F9" s="267"/>
      <c r="G9" s="267"/>
      <c r="H9" s="267"/>
      <c r="I9" s="267"/>
      <c r="J9" s="268"/>
      <c r="K9" s="290">
        <v>5</v>
      </c>
      <c r="L9" s="291"/>
      <c r="M9" s="291"/>
      <c r="N9" s="292"/>
      <c r="O9" s="23" t="s">
        <v>30</v>
      </c>
      <c r="P9" s="293" t="s">
        <v>31</v>
      </c>
      <c r="Q9" s="267"/>
      <c r="R9" s="267"/>
      <c r="S9" s="267"/>
      <c r="T9" s="267"/>
      <c r="U9" s="267"/>
      <c r="V9" s="267"/>
      <c r="W9" s="267"/>
      <c r="X9" s="267"/>
      <c r="Y9" s="268"/>
      <c r="Z9" s="294">
        <v>2000</v>
      </c>
      <c r="AA9" s="295"/>
      <c r="AB9" s="295"/>
      <c r="AC9" s="296"/>
      <c r="AD9" s="23" t="s">
        <v>32</v>
      </c>
    </row>
    <row r="10" spans="1:44" ht="15" customHeight="1" thickTop="1">
      <c r="A10" s="21"/>
      <c r="B10" s="24" t="str">
        <f>IF(K9=1,"※単独派遣の場合、合同開催もしくは書籍購入でのみ制度を利用できます","")</f>
        <v/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5"/>
      <c r="Y10" s="25"/>
      <c r="Z10" s="25"/>
      <c r="AA10" s="25"/>
      <c r="AE10" s="21"/>
    </row>
    <row r="11" spans="1:44" ht="13.5" customHeight="1">
      <c r="A11" s="21"/>
      <c r="B11" s="160" t="s">
        <v>33</v>
      </c>
      <c r="C11" s="26" t="s">
        <v>34</v>
      </c>
      <c r="D11" s="298" t="s">
        <v>35</v>
      </c>
      <c r="E11" s="298"/>
      <c r="F11" s="298"/>
      <c r="G11" s="299" t="s">
        <v>131</v>
      </c>
      <c r="H11" s="299"/>
      <c r="I11" s="299"/>
      <c r="J11" s="299"/>
      <c r="K11" s="299"/>
      <c r="L11" s="299"/>
      <c r="M11" s="300" t="s">
        <v>37</v>
      </c>
      <c r="N11" s="300"/>
      <c r="O11" s="301"/>
      <c r="P11" s="299" t="s">
        <v>38</v>
      </c>
      <c r="Q11" s="299"/>
      <c r="R11" s="299"/>
      <c r="S11" s="283" t="s">
        <v>39</v>
      </c>
      <c r="T11" s="283"/>
      <c r="U11" s="283"/>
      <c r="V11" s="283"/>
      <c r="W11" s="284"/>
      <c r="X11" s="285" t="s">
        <v>40</v>
      </c>
      <c r="Y11" s="283"/>
      <c r="Z11" s="283"/>
      <c r="AA11" s="284"/>
      <c r="AB11" s="285" t="s">
        <v>41</v>
      </c>
      <c r="AC11" s="283"/>
      <c r="AD11" s="284"/>
      <c r="AE11" s="21"/>
      <c r="AH11" s="3"/>
      <c r="AI11" s="3"/>
      <c r="AJ11" s="3"/>
    </row>
    <row r="12" spans="1:44">
      <c r="A12" s="21"/>
      <c r="B12" s="160"/>
      <c r="C12" s="27">
        <v>1</v>
      </c>
      <c r="D12" s="282">
        <v>45209</v>
      </c>
      <c r="E12" s="280"/>
      <c r="F12" s="280"/>
      <c r="G12" s="281" t="s">
        <v>132</v>
      </c>
      <c r="H12" s="281"/>
      <c r="I12" s="281"/>
      <c r="J12" s="281"/>
      <c r="K12" s="281"/>
      <c r="L12" s="281"/>
      <c r="M12" s="281" t="s">
        <v>133</v>
      </c>
      <c r="N12" s="281"/>
      <c r="O12" s="281"/>
      <c r="P12" s="281" t="s">
        <v>134</v>
      </c>
      <c r="Q12" s="281"/>
      <c r="R12" s="281"/>
      <c r="S12" s="277" t="str">
        <f>IF(P12="","",IF(P12="その他","","－"))</f>
        <v>－</v>
      </c>
      <c r="T12" s="278"/>
      <c r="U12" s="278"/>
      <c r="V12" s="278"/>
      <c r="W12" s="279"/>
      <c r="X12" s="277" t="s">
        <v>135</v>
      </c>
      <c r="Y12" s="278"/>
      <c r="Z12" s="278"/>
      <c r="AA12" s="279"/>
      <c r="AB12" s="286">
        <v>15700</v>
      </c>
      <c r="AC12" s="273"/>
      <c r="AD12" s="274"/>
      <c r="AE12" s="21"/>
      <c r="AF12" s="28" t="str">
        <f>IF(AB12="NG","",IF(OR(D12="",G12="",M12="",P12="",S12="",X12=""),"NG","OK"))</f>
        <v>OK</v>
      </c>
      <c r="AH12" s="3"/>
      <c r="AI12" s="3"/>
      <c r="AJ12" s="3"/>
      <c r="AR12" s="6" t="s">
        <v>42</v>
      </c>
    </row>
    <row r="13" spans="1:44">
      <c r="A13" s="21"/>
      <c r="B13" s="160"/>
      <c r="C13" s="29">
        <v>2</v>
      </c>
      <c r="D13" s="282"/>
      <c r="E13" s="280"/>
      <c r="F13" s="280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77" t="str">
        <f>IF(P13="","",IF(P13="その他","","－"))</f>
        <v/>
      </c>
      <c r="T13" s="278"/>
      <c r="U13" s="278"/>
      <c r="V13" s="278"/>
      <c r="W13" s="279"/>
      <c r="X13" s="277"/>
      <c r="Y13" s="278"/>
      <c r="Z13" s="278"/>
      <c r="AA13" s="279"/>
      <c r="AB13" s="272"/>
      <c r="AC13" s="273"/>
      <c r="AD13" s="274"/>
      <c r="AE13" s="21"/>
      <c r="AF13" s="28" t="str">
        <f>IF(AB13="","",IF(OR(D13="",G13="",M13="",P13="",S13="",X13=""),"NG","OK"))</f>
        <v/>
      </c>
      <c r="AH13" s="3"/>
      <c r="AI13" s="3"/>
      <c r="AJ13" s="3"/>
    </row>
    <row r="14" spans="1:44">
      <c r="A14" s="21"/>
      <c r="B14" s="160"/>
      <c r="C14" s="27">
        <v>3</v>
      </c>
      <c r="D14" s="280"/>
      <c r="E14" s="280"/>
      <c r="F14" s="280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77" t="str">
        <f>IF(P14="","",IF(P14="その他","","－"))</f>
        <v/>
      </c>
      <c r="T14" s="278"/>
      <c r="U14" s="278"/>
      <c r="V14" s="278"/>
      <c r="W14" s="279"/>
      <c r="X14" s="277"/>
      <c r="Y14" s="278"/>
      <c r="Z14" s="278"/>
      <c r="AA14" s="279"/>
      <c r="AB14" s="272"/>
      <c r="AC14" s="273"/>
      <c r="AD14" s="274"/>
      <c r="AE14" s="21"/>
      <c r="AF14" s="28" t="str">
        <f t="shared" ref="AF14:AF16" si="0">IF(AB14="","",IF(OR(D14="",G14="",M14="",P14="",S14="",X14=""),"NG","OK"))</f>
        <v/>
      </c>
      <c r="AH14" s="3"/>
      <c r="AI14" s="3"/>
      <c r="AJ14" s="3"/>
    </row>
    <row r="15" spans="1:44">
      <c r="A15" s="21"/>
      <c r="B15" s="160"/>
      <c r="C15" s="27">
        <v>4</v>
      </c>
      <c r="D15" s="280"/>
      <c r="E15" s="280"/>
      <c r="F15" s="280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77" t="str">
        <f>IF(P15="","",IF(P15="その他","","－"))</f>
        <v/>
      </c>
      <c r="T15" s="278"/>
      <c r="U15" s="278"/>
      <c r="V15" s="278"/>
      <c r="W15" s="279"/>
      <c r="X15" s="277"/>
      <c r="Y15" s="278"/>
      <c r="Z15" s="278"/>
      <c r="AA15" s="279"/>
      <c r="AB15" s="272"/>
      <c r="AC15" s="273"/>
      <c r="AD15" s="274"/>
      <c r="AE15" s="21"/>
      <c r="AF15" s="28" t="str">
        <f t="shared" si="0"/>
        <v/>
      </c>
      <c r="AH15" s="3"/>
      <c r="AI15" s="3"/>
      <c r="AJ15" s="3"/>
    </row>
    <row r="16" spans="1:44" ht="14.25" thickBot="1">
      <c r="A16" s="21"/>
      <c r="B16" s="297"/>
      <c r="C16" s="30">
        <v>5</v>
      </c>
      <c r="D16" s="275"/>
      <c r="E16" s="275"/>
      <c r="F16" s="275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7" t="str">
        <f>IF(P16="","",IF(P16="その他","","－"))</f>
        <v/>
      </c>
      <c r="T16" s="278"/>
      <c r="U16" s="278"/>
      <c r="V16" s="278"/>
      <c r="W16" s="279"/>
      <c r="X16" s="277"/>
      <c r="Y16" s="278"/>
      <c r="Z16" s="278"/>
      <c r="AA16" s="279"/>
      <c r="AB16" s="272"/>
      <c r="AC16" s="273"/>
      <c r="AD16" s="274"/>
      <c r="AE16" s="3"/>
      <c r="AF16" s="28" t="str">
        <f t="shared" si="0"/>
        <v/>
      </c>
      <c r="AH16" s="3"/>
      <c r="AI16" s="3"/>
      <c r="AJ16" s="3"/>
    </row>
    <row r="17" spans="1:42" ht="15" thickTop="1" thickBot="1">
      <c r="A17" s="3"/>
      <c r="B17" s="263" t="s">
        <v>43</v>
      </c>
      <c r="C17" s="263"/>
      <c r="D17" s="263"/>
      <c r="E17" s="263"/>
      <c r="F17" s="264">
        <f>COUNTIF(AF12:AF16,"OK")</f>
        <v>1</v>
      </c>
      <c r="G17" s="264"/>
      <c r="H17" s="264"/>
      <c r="I17" s="264"/>
      <c r="J17" s="31" t="s">
        <v>44</v>
      </c>
      <c r="K17" s="263" t="s">
        <v>45</v>
      </c>
      <c r="L17" s="263"/>
      <c r="M17" s="263"/>
      <c r="N17" s="263"/>
      <c r="O17" s="265">
        <v>1</v>
      </c>
      <c r="P17" s="265"/>
      <c r="Q17" s="265"/>
      <c r="R17" s="265"/>
      <c r="S17" s="31" t="s">
        <v>44</v>
      </c>
      <c r="T17" s="266" t="s">
        <v>46</v>
      </c>
      <c r="U17" s="267"/>
      <c r="V17" s="267"/>
      <c r="W17" s="267"/>
      <c r="X17" s="267"/>
      <c r="Y17" s="268"/>
      <c r="Z17" s="269">
        <f>IF(SUM(AB12:AD16)=0,"",SUM(AB12:AD16))</f>
        <v>15700</v>
      </c>
      <c r="AA17" s="270"/>
      <c r="AB17" s="270"/>
      <c r="AC17" s="271"/>
      <c r="AD17" s="23" t="s">
        <v>32</v>
      </c>
      <c r="AF17" s="28" t="str">
        <f>IF(O17=F17,"OK","NG")</f>
        <v>OK</v>
      </c>
      <c r="AH17" s="3"/>
      <c r="AI17" s="3"/>
      <c r="AJ17" s="3"/>
      <c r="AN17" s="74"/>
      <c r="AO17" s="74"/>
    </row>
    <row r="18" spans="1:42" ht="14.25" customHeight="1" thickTop="1">
      <c r="A18" s="2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H18" s="3"/>
      <c r="AI18" s="3"/>
      <c r="AJ18" s="3"/>
    </row>
    <row r="19" spans="1:42" ht="13.5" customHeight="1">
      <c r="A19" s="21"/>
      <c r="B19" s="254" t="s">
        <v>47</v>
      </c>
      <c r="C19" s="257" t="s">
        <v>48</v>
      </c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7" t="s">
        <v>49</v>
      </c>
      <c r="W19" s="258"/>
      <c r="X19" s="258"/>
      <c r="Y19" s="258"/>
      <c r="Z19" s="258"/>
      <c r="AA19" s="258"/>
      <c r="AB19" s="258"/>
      <c r="AC19" s="258"/>
      <c r="AD19" s="259"/>
      <c r="AE19" s="3"/>
      <c r="AH19" s="28"/>
      <c r="AI19" s="28"/>
      <c r="AJ19" s="28"/>
      <c r="AK19" s="32"/>
      <c r="AL19" s="32"/>
      <c r="AM19" s="32"/>
      <c r="AN19" s="32"/>
      <c r="AO19" s="32"/>
      <c r="AP19" s="32"/>
    </row>
    <row r="20" spans="1:42">
      <c r="A20" s="21"/>
      <c r="B20" s="255"/>
      <c r="C20" s="260" t="s">
        <v>50</v>
      </c>
      <c r="D20" s="105" t="s">
        <v>27</v>
      </c>
      <c r="E20" s="106"/>
      <c r="F20" s="106"/>
      <c r="G20" s="106"/>
      <c r="H20" s="218"/>
      <c r="I20" s="33" t="s">
        <v>51</v>
      </c>
      <c r="J20" s="105" t="s">
        <v>27</v>
      </c>
      <c r="K20" s="106"/>
      <c r="L20" s="106"/>
      <c r="M20" s="106"/>
      <c r="N20" s="218"/>
      <c r="O20" s="33" t="s">
        <v>51</v>
      </c>
      <c r="P20" s="105" t="s">
        <v>27</v>
      </c>
      <c r="Q20" s="106"/>
      <c r="R20" s="106"/>
      <c r="S20" s="106"/>
      <c r="T20" s="218"/>
      <c r="U20" s="33" t="s">
        <v>51</v>
      </c>
      <c r="V20" s="261" t="s">
        <v>52</v>
      </c>
      <c r="W20" s="105" t="s">
        <v>27</v>
      </c>
      <c r="X20" s="106"/>
      <c r="Y20" s="106"/>
      <c r="Z20" s="106"/>
      <c r="AA20" s="106"/>
      <c r="AB20" s="106"/>
      <c r="AC20" s="106"/>
      <c r="AD20" s="107"/>
      <c r="AE20" s="21"/>
      <c r="AH20" s="28" t="s">
        <v>53</v>
      </c>
      <c r="AI20" s="3"/>
      <c r="AJ20" s="3"/>
    </row>
    <row r="21" spans="1:42">
      <c r="A21" s="21"/>
      <c r="B21" s="255"/>
      <c r="C21" s="260"/>
      <c r="D21" s="248" t="s">
        <v>136</v>
      </c>
      <c r="E21" s="248"/>
      <c r="F21" s="248"/>
      <c r="G21" s="248"/>
      <c r="H21" s="249"/>
      <c r="I21" s="34" t="s">
        <v>61</v>
      </c>
      <c r="J21" s="248"/>
      <c r="K21" s="248"/>
      <c r="L21" s="248"/>
      <c r="M21" s="248"/>
      <c r="N21" s="249"/>
      <c r="O21" s="35"/>
      <c r="P21" s="248"/>
      <c r="Q21" s="248"/>
      <c r="R21" s="248"/>
      <c r="S21" s="248"/>
      <c r="T21" s="249"/>
      <c r="U21" s="35"/>
      <c r="V21" s="262"/>
      <c r="W21" s="250" t="s">
        <v>137</v>
      </c>
      <c r="X21" s="224"/>
      <c r="Y21" s="224"/>
      <c r="Z21" s="224"/>
      <c r="AA21" s="224"/>
      <c r="AB21" s="224"/>
      <c r="AC21" s="224"/>
      <c r="AD21" s="251"/>
      <c r="AE21" s="21"/>
      <c r="AH21" s="28">
        <f>COUNTA(D21:I21)</f>
        <v>2</v>
      </c>
      <c r="AI21" s="28">
        <f>COUNTA(J21:O21)</f>
        <v>0</v>
      </c>
      <c r="AJ21" s="28">
        <f>COUNTA(P21:U21)</f>
        <v>0</v>
      </c>
      <c r="AK21" s="32"/>
      <c r="AL21" s="32"/>
      <c r="AM21" s="32"/>
      <c r="AN21" s="32"/>
      <c r="AO21" s="32"/>
      <c r="AP21" s="32"/>
    </row>
    <row r="22" spans="1:42">
      <c r="A22" s="21"/>
      <c r="B22" s="255"/>
      <c r="C22" s="260"/>
      <c r="D22" s="252" t="s">
        <v>138</v>
      </c>
      <c r="E22" s="253"/>
      <c r="F22" s="253"/>
      <c r="G22" s="253"/>
      <c r="H22" s="253"/>
      <c r="I22" s="37" t="s">
        <v>61</v>
      </c>
      <c r="J22" s="226"/>
      <c r="K22" s="227"/>
      <c r="L22" s="227"/>
      <c r="M22" s="227"/>
      <c r="N22" s="228"/>
      <c r="O22" s="38"/>
      <c r="P22" s="226"/>
      <c r="Q22" s="227"/>
      <c r="R22" s="227"/>
      <c r="S22" s="227"/>
      <c r="T22" s="228"/>
      <c r="U22" s="38"/>
      <c r="V22" s="262"/>
      <c r="W22" s="199"/>
      <c r="X22" s="200"/>
      <c r="Y22" s="200"/>
      <c r="Z22" s="200"/>
      <c r="AA22" s="200"/>
      <c r="AB22" s="200"/>
      <c r="AC22" s="200"/>
      <c r="AD22" s="213"/>
      <c r="AE22" s="21"/>
      <c r="AH22" s="28">
        <f t="shared" ref="AH22:AH40" si="1">COUNTA(D22:I22)</f>
        <v>2</v>
      </c>
      <c r="AI22" s="28">
        <f t="shared" ref="AI22:AI40" si="2">COUNTA(J22:O22)</f>
        <v>0</v>
      </c>
      <c r="AJ22" s="28">
        <f t="shared" ref="AJ22:AJ30" si="3">COUNTA(P22:U22)</f>
        <v>0</v>
      </c>
      <c r="AK22" s="32"/>
      <c r="AL22" s="32"/>
      <c r="AM22" s="32"/>
      <c r="AN22" s="32"/>
      <c r="AO22" s="32"/>
      <c r="AP22" s="32"/>
    </row>
    <row r="23" spans="1:42">
      <c r="A23" s="21"/>
      <c r="B23" s="255"/>
      <c r="C23" s="260"/>
      <c r="D23" s="198" t="s">
        <v>139</v>
      </c>
      <c r="E23" s="209"/>
      <c r="F23" s="209"/>
      <c r="G23" s="209"/>
      <c r="H23" s="209"/>
      <c r="I23" s="37" t="s">
        <v>140</v>
      </c>
      <c r="J23" s="197"/>
      <c r="K23" s="197"/>
      <c r="L23" s="197"/>
      <c r="M23" s="197"/>
      <c r="N23" s="198"/>
      <c r="O23" s="38"/>
      <c r="P23" s="226"/>
      <c r="Q23" s="227"/>
      <c r="R23" s="227"/>
      <c r="S23" s="227"/>
      <c r="T23" s="228"/>
      <c r="U23" s="38"/>
      <c r="V23" s="262"/>
      <c r="W23" s="199"/>
      <c r="X23" s="200"/>
      <c r="Y23" s="200"/>
      <c r="Z23" s="200"/>
      <c r="AA23" s="200"/>
      <c r="AB23" s="200"/>
      <c r="AC23" s="200"/>
      <c r="AD23" s="213"/>
      <c r="AE23" s="21"/>
      <c r="AH23" s="28">
        <f t="shared" si="1"/>
        <v>2</v>
      </c>
      <c r="AI23" s="28">
        <f t="shared" si="2"/>
        <v>0</v>
      </c>
      <c r="AJ23" s="28">
        <f t="shared" si="3"/>
        <v>0</v>
      </c>
      <c r="AK23" s="32"/>
      <c r="AL23" s="32"/>
      <c r="AM23" s="32"/>
      <c r="AN23" s="32"/>
      <c r="AO23" s="32"/>
      <c r="AP23" s="32"/>
    </row>
    <row r="24" spans="1:42">
      <c r="A24" s="21"/>
      <c r="B24" s="255"/>
      <c r="C24" s="260"/>
      <c r="D24" s="198" t="s">
        <v>141</v>
      </c>
      <c r="E24" s="209"/>
      <c r="F24" s="209"/>
      <c r="G24" s="209"/>
      <c r="H24" s="209"/>
      <c r="I24" s="37" t="s">
        <v>61</v>
      </c>
      <c r="J24" s="197"/>
      <c r="K24" s="197"/>
      <c r="L24" s="197"/>
      <c r="M24" s="197"/>
      <c r="N24" s="198"/>
      <c r="O24" s="38"/>
      <c r="P24" s="226"/>
      <c r="Q24" s="227"/>
      <c r="R24" s="227"/>
      <c r="S24" s="227"/>
      <c r="T24" s="228"/>
      <c r="U24" s="38"/>
      <c r="V24" s="262"/>
      <c r="W24" s="199"/>
      <c r="X24" s="200"/>
      <c r="Y24" s="200"/>
      <c r="Z24" s="200"/>
      <c r="AA24" s="200"/>
      <c r="AB24" s="200"/>
      <c r="AC24" s="200"/>
      <c r="AD24" s="213"/>
      <c r="AE24" s="21"/>
      <c r="AH24" s="28">
        <f t="shared" si="1"/>
        <v>2</v>
      </c>
      <c r="AI24" s="28">
        <f t="shared" si="2"/>
        <v>0</v>
      </c>
      <c r="AJ24" s="28">
        <f t="shared" si="3"/>
        <v>0</v>
      </c>
      <c r="AK24" s="32"/>
      <c r="AL24" s="32"/>
      <c r="AM24" s="32"/>
      <c r="AN24" s="32"/>
      <c r="AO24" s="32"/>
      <c r="AP24" s="32"/>
    </row>
    <row r="25" spans="1:42">
      <c r="A25" s="21"/>
      <c r="B25" s="255"/>
      <c r="C25" s="260"/>
      <c r="D25" s="198"/>
      <c r="E25" s="209"/>
      <c r="F25" s="209"/>
      <c r="G25" s="209"/>
      <c r="H25" s="209"/>
      <c r="I25" s="40"/>
      <c r="J25" s="197"/>
      <c r="K25" s="197"/>
      <c r="L25" s="197"/>
      <c r="M25" s="197"/>
      <c r="N25" s="198"/>
      <c r="O25" s="38"/>
      <c r="P25" s="226"/>
      <c r="Q25" s="227"/>
      <c r="R25" s="227"/>
      <c r="S25" s="227"/>
      <c r="T25" s="228"/>
      <c r="U25" s="38"/>
      <c r="V25" s="262"/>
      <c r="W25" s="199"/>
      <c r="X25" s="200"/>
      <c r="Y25" s="200"/>
      <c r="Z25" s="200"/>
      <c r="AA25" s="200"/>
      <c r="AB25" s="200"/>
      <c r="AC25" s="200"/>
      <c r="AD25" s="213"/>
      <c r="AE25" s="21"/>
      <c r="AH25" s="28">
        <f t="shared" si="1"/>
        <v>0</v>
      </c>
      <c r="AI25" s="28">
        <f t="shared" si="2"/>
        <v>0</v>
      </c>
      <c r="AJ25" s="28">
        <f t="shared" si="3"/>
        <v>0</v>
      </c>
      <c r="AK25" s="32"/>
      <c r="AL25" s="32"/>
      <c r="AM25" s="32"/>
      <c r="AN25" s="32"/>
      <c r="AO25" s="32"/>
      <c r="AP25" s="32"/>
    </row>
    <row r="26" spans="1:42">
      <c r="A26" s="21"/>
      <c r="B26" s="255"/>
      <c r="C26" s="260"/>
      <c r="D26" s="198"/>
      <c r="E26" s="209"/>
      <c r="F26" s="209"/>
      <c r="G26" s="209"/>
      <c r="H26" s="209"/>
      <c r="I26" s="40"/>
      <c r="J26" s="197"/>
      <c r="K26" s="197"/>
      <c r="L26" s="197"/>
      <c r="M26" s="197"/>
      <c r="N26" s="198"/>
      <c r="O26" s="38"/>
      <c r="P26" s="226"/>
      <c r="Q26" s="227"/>
      <c r="R26" s="227"/>
      <c r="S26" s="227"/>
      <c r="T26" s="228"/>
      <c r="U26" s="38"/>
      <c r="V26" s="262"/>
      <c r="W26" s="199"/>
      <c r="X26" s="200"/>
      <c r="Y26" s="200"/>
      <c r="Z26" s="200"/>
      <c r="AA26" s="200"/>
      <c r="AB26" s="200"/>
      <c r="AC26" s="200"/>
      <c r="AD26" s="213"/>
      <c r="AE26" s="21"/>
      <c r="AH26" s="28">
        <f t="shared" si="1"/>
        <v>0</v>
      </c>
      <c r="AI26" s="28">
        <f t="shared" si="2"/>
        <v>0</v>
      </c>
      <c r="AJ26" s="28">
        <f t="shared" si="3"/>
        <v>0</v>
      </c>
      <c r="AK26" s="32"/>
      <c r="AL26" s="32"/>
      <c r="AM26" s="32"/>
      <c r="AN26" s="32"/>
      <c r="AO26" s="32"/>
      <c r="AP26" s="32"/>
    </row>
    <row r="27" spans="1:42">
      <c r="A27" s="21"/>
      <c r="B27" s="255"/>
      <c r="C27" s="260"/>
      <c r="D27" s="198"/>
      <c r="E27" s="209"/>
      <c r="F27" s="209"/>
      <c r="G27" s="209"/>
      <c r="H27" s="209"/>
      <c r="I27" s="40"/>
      <c r="J27" s="197"/>
      <c r="K27" s="197"/>
      <c r="L27" s="197"/>
      <c r="M27" s="197"/>
      <c r="N27" s="198"/>
      <c r="O27" s="38"/>
      <c r="P27" s="226"/>
      <c r="Q27" s="227"/>
      <c r="R27" s="227"/>
      <c r="S27" s="227"/>
      <c r="T27" s="228"/>
      <c r="U27" s="38"/>
      <c r="V27" s="262"/>
      <c r="W27" s="199"/>
      <c r="X27" s="200"/>
      <c r="Y27" s="200"/>
      <c r="Z27" s="200"/>
      <c r="AA27" s="200"/>
      <c r="AB27" s="200"/>
      <c r="AC27" s="200"/>
      <c r="AD27" s="213"/>
      <c r="AE27" s="21"/>
      <c r="AH27" s="28">
        <f t="shared" si="1"/>
        <v>0</v>
      </c>
      <c r="AI27" s="28">
        <f t="shared" si="2"/>
        <v>0</v>
      </c>
      <c r="AJ27" s="28">
        <f t="shared" si="3"/>
        <v>0</v>
      </c>
      <c r="AK27" s="32"/>
      <c r="AL27" s="32"/>
      <c r="AM27" s="32"/>
      <c r="AN27" s="32"/>
      <c r="AO27" s="32"/>
      <c r="AP27" s="32"/>
    </row>
    <row r="28" spans="1:42">
      <c r="A28" s="21"/>
      <c r="B28" s="255"/>
      <c r="C28" s="260"/>
      <c r="D28" s="198"/>
      <c r="E28" s="209"/>
      <c r="F28" s="209"/>
      <c r="G28" s="209"/>
      <c r="H28" s="209"/>
      <c r="I28" s="40"/>
      <c r="J28" s="197"/>
      <c r="K28" s="197"/>
      <c r="L28" s="197"/>
      <c r="M28" s="197"/>
      <c r="N28" s="198"/>
      <c r="O28" s="38"/>
      <c r="P28" s="226"/>
      <c r="Q28" s="227"/>
      <c r="R28" s="227"/>
      <c r="S28" s="227"/>
      <c r="T28" s="228"/>
      <c r="U28" s="38"/>
      <c r="V28" s="262"/>
      <c r="W28" s="199"/>
      <c r="X28" s="200"/>
      <c r="Y28" s="200"/>
      <c r="Z28" s="200"/>
      <c r="AA28" s="200"/>
      <c r="AB28" s="200"/>
      <c r="AC28" s="200"/>
      <c r="AD28" s="213"/>
      <c r="AE28" s="21"/>
      <c r="AH28" s="28">
        <f t="shared" si="1"/>
        <v>0</v>
      </c>
      <c r="AI28" s="28">
        <f t="shared" si="2"/>
        <v>0</v>
      </c>
      <c r="AJ28" s="28">
        <f t="shared" si="3"/>
        <v>0</v>
      </c>
      <c r="AK28" s="32"/>
      <c r="AL28" s="32"/>
      <c r="AM28" s="32"/>
      <c r="AN28" s="32"/>
      <c r="AO28" s="32"/>
      <c r="AP28" s="32"/>
    </row>
    <row r="29" spans="1:42">
      <c r="A29" s="21"/>
      <c r="B29" s="255"/>
      <c r="C29" s="260"/>
      <c r="D29" s="198"/>
      <c r="E29" s="209"/>
      <c r="F29" s="209"/>
      <c r="G29" s="209"/>
      <c r="H29" s="209"/>
      <c r="I29" s="40"/>
      <c r="J29" s="197"/>
      <c r="K29" s="197"/>
      <c r="L29" s="197"/>
      <c r="M29" s="197"/>
      <c r="N29" s="198"/>
      <c r="O29" s="38"/>
      <c r="P29" s="226"/>
      <c r="Q29" s="227"/>
      <c r="R29" s="227"/>
      <c r="S29" s="227"/>
      <c r="T29" s="228"/>
      <c r="U29" s="38"/>
      <c r="V29" s="262"/>
      <c r="W29" s="199"/>
      <c r="X29" s="200"/>
      <c r="Y29" s="200"/>
      <c r="Z29" s="200"/>
      <c r="AA29" s="200"/>
      <c r="AB29" s="200"/>
      <c r="AC29" s="200"/>
      <c r="AD29" s="213"/>
      <c r="AE29" s="21"/>
      <c r="AH29" s="28">
        <f t="shared" si="1"/>
        <v>0</v>
      </c>
      <c r="AI29" s="28">
        <f t="shared" si="2"/>
        <v>0</v>
      </c>
      <c r="AJ29" s="28">
        <f t="shared" si="3"/>
        <v>0</v>
      </c>
      <c r="AK29" s="32"/>
      <c r="AL29" s="32"/>
      <c r="AM29" s="32"/>
      <c r="AN29" s="32"/>
      <c r="AO29" s="32"/>
      <c r="AP29" s="32"/>
    </row>
    <row r="30" spans="1:42" ht="14.25" thickBot="1">
      <c r="A30" s="21"/>
      <c r="B30" s="255"/>
      <c r="C30" s="260"/>
      <c r="D30" s="198"/>
      <c r="E30" s="209"/>
      <c r="F30" s="209"/>
      <c r="G30" s="209"/>
      <c r="H30" s="209"/>
      <c r="I30" s="40"/>
      <c r="J30" s="197"/>
      <c r="K30" s="197"/>
      <c r="L30" s="197"/>
      <c r="M30" s="197"/>
      <c r="N30" s="198"/>
      <c r="O30" s="38"/>
      <c r="P30" s="226"/>
      <c r="Q30" s="227"/>
      <c r="R30" s="227"/>
      <c r="S30" s="227"/>
      <c r="T30" s="228"/>
      <c r="U30" s="38"/>
      <c r="V30" s="262"/>
      <c r="W30" s="246"/>
      <c r="X30" s="247"/>
      <c r="Y30" s="247"/>
      <c r="Z30" s="247"/>
      <c r="AA30" s="205"/>
      <c r="AB30" s="205"/>
      <c r="AC30" s="205"/>
      <c r="AD30" s="207"/>
      <c r="AE30" s="21"/>
      <c r="AH30" s="28">
        <f t="shared" si="1"/>
        <v>0</v>
      </c>
      <c r="AI30" s="28">
        <f>COUNTA(J30:O30)</f>
        <v>0</v>
      </c>
      <c r="AJ30" s="28">
        <f t="shared" si="3"/>
        <v>0</v>
      </c>
      <c r="AK30" s="32"/>
      <c r="AL30" s="32"/>
      <c r="AM30" s="32"/>
      <c r="AN30" s="32"/>
      <c r="AO30" s="32"/>
      <c r="AP30" s="32"/>
    </row>
    <row r="31" spans="1:42" ht="14.25" customHeight="1" thickTop="1" thickBot="1">
      <c r="A31" s="21"/>
      <c r="B31" s="255"/>
      <c r="C31" s="260"/>
      <c r="D31" s="198"/>
      <c r="E31" s="209"/>
      <c r="F31" s="209"/>
      <c r="G31" s="209"/>
      <c r="H31" s="209"/>
      <c r="I31" s="40"/>
      <c r="J31" s="197"/>
      <c r="K31" s="197"/>
      <c r="L31" s="197"/>
      <c r="M31" s="197"/>
      <c r="N31" s="198"/>
      <c r="O31" s="38"/>
      <c r="P31" s="226"/>
      <c r="Q31" s="227"/>
      <c r="R31" s="227"/>
      <c r="S31" s="227"/>
      <c r="T31" s="228"/>
      <c r="U31" s="38"/>
      <c r="V31" s="114" t="s">
        <v>54</v>
      </c>
      <c r="W31" s="229"/>
      <c r="X31" s="229"/>
      <c r="Y31" s="229"/>
      <c r="Z31" s="229"/>
      <c r="AA31" s="230">
        <f>COUNTA(W21:AD30)</f>
        <v>1</v>
      </c>
      <c r="AB31" s="231"/>
      <c r="AC31" s="231"/>
      <c r="AD31" s="41" t="s">
        <v>55</v>
      </c>
      <c r="AE31" s="21"/>
      <c r="AF31" s="7" t="b">
        <f>IF(AND(AA31&gt;0,AF49=TRUE),TRUE,IF(AND(AA31=0,OR(AF49=FALSE,AF49="")),TRUE,FALSE))</f>
        <v>1</v>
      </c>
      <c r="AG31" s="7"/>
      <c r="AH31" s="28">
        <f t="shared" si="1"/>
        <v>0</v>
      </c>
      <c r="AI31" s="28">
        <f t="shared" si="2"/>
        <v>0</v>
      </c>
      <c r="AJ31" s="28">
        <f>COUNTA(P31:U31)</f>
        <v>0</v>
      </c>
      <c r="AK31" s="32"/>
      <c r="AL31" s="32"/>
      <c r="AM31" s="32"/>
      <c r="AN31" s="32"/>
      <c r="AO31" s="32"/>
      <c r="AP31" s="32"/>
    </row>
    <row r="32" spans="1:42" ht="14.25" customHeight="1" thickTop="1">
      <c r="A32" s="21"/>
      <c r="B32" s="255"/>
      <c r="C32" s="260"/>
      <c r="D32" s="198"/>
      <c r="E32" s="209"/>
      <c r="F32" s="209"/>
      <c r="G32" s="209"/>
      <c r="H32" s="209"/>
      <c r="I32" s="40"/>
      <c r="J32" s="197"/>
      <c r="K32" s="197"/>
      <c r="L32" s="197"/>
      <c r="M32" s="197"/>
      <c r="N32" s="198"/>
      <c r="O32" s="38"/>
      <c r="P32" s="232" t="s">
        <v>56</v>
      </c>
      <c r="Q32" s="233"/>
      <c r="R32" s="233"/>
      <c r="S32" s="233"/>
      <c r="T32" s="233"/>
      <c r="U32" s="233"/>
      <c r="V32" s="238" t="s">
        <v>57</v>
      </c>
      <c r="W32" s="239"/>
      <c r="X32" s="239"/>
      <c r="Y32" s="239"/>
      <c r="Z32" s="239"/>
      <c r="AA32" s="240"/>
      <c r="AB32" s="240"/>
      <c r="AC32" s="240"/>
      <c r="AD32" s="241"/>
      <c r="AE32" s="21"/>
      <c r="AH32" s="28">
        <f t="shared" si="1"/>
        <v>0</v>
      </c>
      <c r="AI32" s="28">
        <f t="shared" si="2"/>
        <v>0</v>
      </c>
      <c r="AJ32" s="28"/>
      <c r="AK32" s="32"/>
      <c r="AL32" s="32"/>
      <c r="AM32" s="32"/>
      <c r="AN32" s="32"/>
      <c r="AO32" s="32"/>
      <c r="AP32" s="32"/>
    </row>
    <row r="33" spans="1:42">
      <c r="A33" s="21"/>
      <c r="B33" s="255"/>
      <c r="C33" s="260"/>
      <c r="D33" s="198"/>
      <c r="E33" s="209"/>
      <c r="F33" s="209"/>
      <c r="G33" s="209"/>
      <c r="H33" s="209"/>
      <c r="I33" s="40"/>
      <c r="J33" s="197"/>
      <c r="K33" s="197"/>
      <c r="L33" s="197"/>
      <c r="M33" s="197"/>
      <c r="N33" s="198"/>
      <c r="O33" s="38"/>
      <c r="P33" s="234"/>
      <c r="Q33" s="235"/>
      <c r="R33" s="235"/>
      <c r="S33" s="235"/>
      <c r="T33" s="235"/>
      <c r="U33" s="235"/>
      <c r="V33" s="242"/>
      <c r="W33" s="240"/>
      <c r="X33" s="240"/>
      <c r="Y33" s="240"/>
      <c r="Z33" s="240"/>
      <c r="AA33" s="240"/>
      <c r="AB33" s="240"/>
      <c r="AC33" s="240"/>
      <c r="AD33" s="241"/>
      <c r="AE33" s="21"/>
      <c r="AH33" s="28">
        <f t="shared" si="1"/>
        <v>0</v>
      </c>
      <c r="AI33" s="28">
        <f t="shared" si="2"/>
        <v>0</v>
      </c>
      <c r="AJ33" s="28"/>
      <c r="AK33" s="32"/>
      <c r="AL33" s="32"/>
      <c r="AM33" s="32"/>
      <c r="AN33" s="32"/>
      <c r="AO33" s="32"/>
      <c r="AP33" s="32"/>
    </row>
    <row r="34" spans="1:42" ht="13.5" customHeight="1">
      <c r="A34" s="21"/>
      <c r="B34" s="255"/>
      <c r="C34" s="260"/>
      <c r="D34" s="198"/>
      <c r="E34" s="209"/>
      <c r="F34" s="209"/>
      <c r="G34" s="209"/>
      <c r="H34" s="209"/>
      <c r="I34" s="40"/>
      <c r="J34" s="197"/>
      <c r="K34" s="197"/>
      <c r="L34" s="197"/>
      <c r="M34" s="197"/>
      <c r="N34" s="198"/>
      <c r="O34" s="38"/>
      <c r="P34" s="236"/>
      <c r="Q34" s="237"/>
      <c r="R34" s="237"/>
      <c r="S34" s="237"/>
      <c r="T34" s="237"/>
      <c r="U34" s="237"/>
      <c r="V34" s="243"/>
      <c r="W34" s="244"/>
      <c r="X34" s="244"/>
      <c r="Y34" s="244"/>
      <c r="Z34" s="244"/>
      <c r="AA34" s="244"/>
      <c r="AB34" s="244"/>
      <c r="AC34" s="244"/>
      <c r="AD34" s="245"/>
      <c r="AE34" s="21"/>
      <c r="AH34" s="28">
        <f t="shared" si="1"/>
        <v>0</v>
      </c>
      <c r="AI34" s="28">
        <f t="shared" si="2"/>
        <v>0</v>
      </c>
      <c r="AJ34" s="28"/>
      <c r="AK34" s="32"/>
      <c r="AL34" s="32"/>
      <c r="AM34" s="32"/>
      <c r="AN34" s="32"/>
      <c r="AO34" s="32"/>
      <c r="AP34" s="32"/>
    </row>
    <row r="35" spans="1:42">
      <c r="A35" s="21"/>
      <c r="B35" s="255"/>
      <c r="C35" s="260"/>
      <c r="D35" s="198"/>
      <c r="E35" s="209"/>
      <c r="F35" s="209"/>
      <c r="G35" s="209"/>
      <c r="H35" s="209"/>
      <c r="I35" s="40"/>
      <c r="J35" s="197"/>
      <c r="K35" s="197"/>
      <c r="L35" s="197"/>
      <c r="M35" s="197"/>
      <c r="N35" s="198"/>
      <c r="O35" s="38"/>
      <c r="P35" s="105" t="s">
        <v>27</v>
      </c>
      <c r="Q35" s="106"/>
      <c r="R35" s="106"/>
      <c r="S35" s="106"/>
      <c r="T35" s="218"/>
      <c r="U35" s="33" t="s">
        <v>51</v>
      </c>
      <c r="V35" s="215" t="s">
        <v>58</v>
      </c>
      <c r="W35" s="216"/>
      <c r="X35" s="217" t="s">
        <v>59</v>
      </c>
      <c r="Y35" s="106"/>
      <c r="Z35" s="106"/>
      <c r="AA35" s="106"/>
      <c r="AB35" s="218"/>
      <c r="AC35" s="134" t="s">
        <v>60</v>
      </c>
      <c r="AD35" s="219"/>
      <c r="AE35" s="21"/>
      <c r="AH35" s="28">
        <f t="shared" si="1"/>
        <v>0</v>
      </c>
      <c r="AI35" s="28">
        <f t="shared" si="2"/>
        <v>0</v>
      </c>
      <c r="AJ35" s="28" t="s">
        <v>61</v>
      </c>
      <c r="AK35" s="32"/>
      <c r="AL35" s="32"/>
      <c r="AM35" s="32"/>
      <c r="AN35" s="32"/>
      <c r="AO35" s="32"/>
      <c r="AP35" s="32"/>
    </row>
    <row r="36" spans="1:42">
      <c r="A36" s="21"/>
      <c r="B36" s="255"/>
      <c r="C36" s="260"/>
      <c r="D36" s="198"/>
      <c r="E36" s="209"/>
      <c r="F36" s="209"/>
      <c r="G36" s="209"/>
      <c r="H36" s="209"/>
      <c r="I36" s="40"/>
      <c r="J36" s="197"/>
      <c r="K36" s="197"/>
      <c r="L36" s="197"/>
      <c r="M36" s="197"/>
      <c r="N36" s="198"/>
      <c r="O36" s="38"/>
      <c r="P36" s="220" t="s">
        <v>142</v>
      </c>
      <c r="Q36" s="220"/>
      <c r="R36" s="220"/>
      <c r="S36" s="220"/>
      <c r="T36" s="221"/>
      <c r="U36" s="36" t="s">
        <v>61</v>
      </c>
      <c r="V36" s="222" t="s">
        <v>134</v>
      </c>
      <c r="W36" s="223"/>
      <c r="X36" s="224" t="s">
        <v>143</v>
      </c>
      <c r="Y36" s="224"/>
      <c r="Z36" s="224"/>
      <c r="AA36" s="224"/>
      <c r="AB36" s="224"/>
      <c r="AC36" s="225">
        <v>2</v>
      </c>
      <c r="AD36" s="220"/>
      <c r="AE36" s="21"/>
      <c r="AH36" s="28">
        <f t="shared" si="1"/>
        <v>0</v>
      </c>
      <c r="AI36" s="28">
        <f t="shared" si="2"/>
        <v>0</v>
      </c>
      <c r="AJ36" s="28">
        <f>IF(AND(COUNTA(P36:U36)=2,U36=$AJ$35),3,COUNTA(P36:U36))</f>
        <v>3</v>
      </c>
      <c r="AK36" s="32"/>
      <c r="AL36" s="32"/>
      <c r="AM36" s="32"/>
      <c r="AN36" s="32"/>
      <c r="AO36" s="32"/>
      <c r="AP36" s="32"/>
    </row>
    <row r="37" spans="1:42">
      <c r="A37" s="21"/>
      <c r="B37" s="255"/>
      <c r="C37" s="260"/>
      <c r="D37" s="198"/>
      <c r="E37" s="209"/>
      <c r="F37" s="209"/>
      <c r="G37" s="209"/>
      <c r="H37" s="209"/>
      <c r="I37" s="40"/>
      <c r="J37" s="197"/>
      <c r="K37" s="197"/>
      <c r="L37" s="197"/>
      <c r="M37" s="197"/>
      <c r="N37" s="198"/>
      <c r="O37" s="38"/>
      <c r="P37" s="199"/>
      <c r="Q37" s="200"/>
      <c r="R37" s="200"/>
      <c r="S37" s="200"/>
      <c r="T37" s="201"/>
      <c r="U37" s="39"/>
      <c r="V37" s="210"/>
      <c r="W37" s="211"/>
      <c r="X37" s="212"/>
      <c r="Y37" s="200"/>
      <c r="Z37" s="200"/>
      <c r="AA37" s="200"/>
      <c r="AB37" s="201"/>
      <c r="AC37" s="213"/>
      <c r="AD37" s="214"/>
      <c r="AE37" s="3"/>
      <c r="AH37" s="28">
        <f t="shared" si="1"/>
        <v>0</v>
      </c>
      <c r="AI37" s="28">
        <f t="shared" si="2"/>
        <v>0</v>
      </c>
      <c r="AJ37" s="28">
        <f>IF(AND(COUNTA(P37:U37)=2,U37=$AJ$35),3,COUNTA(P37:U37))</f>
        <v>0</v>
      </c>
      <c r="AK37" s="32"/>
      <c r="AL37" s="32"/>
      <c r="AM37" s="32"/>
      <c r="AN37" s="32"/>
      <c r="AO37" s="32"/>
      <c r="AP37" s="32"/>
    </row>
    <row r="38" spans="1:42">
      <c r="A38" s="21"/>
      <c r="B38" s="255"/>
      <c r="C38" s="260"/>
      <c r="D38" s="198"/>
      <c r="E38" s="209"/>
      <c r="F38" s="209"/>
      <c r="G38" s="209"/>
      <c r="H38" s="209"/>
      <c r="I38" s="40"/>
      <c r="J38" s="197"/>
      <c r="K38" s="197"/>
      <c r="L38" s="197"/>
      <c r="M38" s="197"/>
      <c r="N38" s="198"/>
      <c r="O38" s="38"/>
      <c r="P38" s="199"/>
      <c r="Q38" s="200"/>
      <c r="R38" s="200"/>
      <c r="S38" s="200"/>
      <c r="T38" s="201"/>
      <c r="U38" s="39"/>
      <c r="V38" s="210"/>
      <c r="W38" s="211"/>
      <c r="X38" s="212"/>
      <c r="Y38" s="200"/>
      <c r="Z38" s="200"/>
      <c r="AA38" s="200"/>
      <c r="AB38" s="201"/>
      <c r="AC38" s="213"/>
      <c r="AD38" s="214"/>
      <c r="AE38" s="3"/>
      <c r="AH38" s="28">
        <f t="shared" si="1"/>
        <v>0</v>
      </c>
      <c r="AI38" s="28">
        <f t="shared" si="2"/>
        <v>0</v>
      </c>
      <c r="AJ38" s="28">
        <f t="shared" ref="AJ38" si="4">IF(AND(COUNTA(P38:U38)=2,U38=$AJ$35),3,COUNTA(P38:U38))</f>
        <v>0</v>
      </c>
      <c r="AK38" s="32"/>
      <c r="AL38" s="32"/>
      <c r="AM38" s="32"/>
      <c r="AN38" s="32"/>
      <c r="AO38" s="32"/>
      <c r="AP38" s="32"/>
    </row>
    <row r="39" spans="1:42">
      <c r="A39" s="21"/>
      <c r="B39" s="255"/>
      <c r="C39" s="260"/>
      <c r="D39" s="198"/>
      <c r="E39" s="209"/>
      <c r="F39" s="209"/>
      <c r="G39" s="209"/>
      <c r="H39" s="209"/>
      <c r="I39" s="40"/>
      <c r="J39" s="197"/>
      <c r="K39" s="197"/>
      <c r="L39" s="197"/>
      <c r="M39" s="197"/>
      <c r="N39" s="198"/>
      <c r="O39" s="38"/>
      <c r="P39" s="199"/>
      <c r="Q39" s="200"/>
      <c r="R39" s="200"/>
      <c r="S39" s="200"/>
      <c r="T39" s="201"/>
      <c r="U39" s="39"/>
      <c r="V39" s="210"/>
      <c r="W39" s="211"/>
      <c r="X39" s="212"/>
      <c r="Y39" s="200"/>
      <c r="Z39" s="200"/>
      <c r="AA39" s="200"/>
      <c r="AB39" s="201"/>
      <c r="AC39" s="213"/>
      <c r="AD39" s="214"/>
      <c r="AE39" s="3"/>
      <c r="AH39" s="28">
        <f t="shared" si="1"/>
        <v>0</v>
      </c>
      <c r="AI39" s="28">
        <f t="shared" si="2"/>
        <v>0</v>
      </c>
      <c r="AJ39" s="28">
        <f>IF(AND(COUNTA(P39:U39)=2,U39=$AJ$35),3,COUNTA(P39:U39))</f>
        <v>0</v>
      </c>
      <c r="AK39" s="32"/>
      <c r="AL39" s="32"/>
      <c r="AM39" s="32"/>
      <c r="AN39" s="32"/>
      <c r="AO39" s="32"/>
      <c r="AP39" s="32"/>
    </row>
    <row r="40" spans="1:42" ht="14.25" thickBot="1">
      <c r="A40" s="21"/>
      <c r="B40" s="255"/>
      <c r="C40" s="261"/>
      <c r="D40" s="195"/>
      <c r="E40" s="196"/>
      <c r="F40" s="196"/>
      <c r="G40" s="196"/>
      <c r="H40" s="196"/>
      <c r="I40" s="42"/>
      <c r="J40" s="197"/>
      <c r="K40" s="197"/>
      <c r="L40" s="197"/>
      <c r="M40" s="197"/>
      <c r="N40" s="198"/>
      <c r="O40" s="38"/>
      <c r="P40" s="199"/>
      <c r="Q40" s="200"/>
      <c r="R40" s="200"/>
      <c r="S40" s="200"/>
      <c r="T40" s="201"/>
      <c r="U40" s="39"/>
      <c r="V40" s="202"/>
      <c r="W40" s="203"/>
      <c r="X40" s="204"/>
      <c r="Y40" s="205"/>
      <c r="Z40" s="205"/>
      <c r="AA40" s="205"/>
      <c r="AB40" s="206"/>
      <c r="AC40" s="207"/>
      <c r="AD40" s="208"/>
      <c r="AE40" s="3"/>
      <c r="AH40" s="28">
        <f t="shared" si="1"/>
        <v>0</v>
      </c>
      <c r="AI40" s="28">
        <f t="shared" si="2"/>
        <v>0</v>
      </c>
      <c r="AJ40" s="28">
        <f>IF(AND(COUNTA(P40:U40)=2,U40=$AJ$35),3,COUNTA(P40:U40))</f>
        <v>0</v>
      </c>
      <c r="AK40" s="32"/>
      <c r="AL40" s="32"/>
      <c r="AM40" s="32"/>
      <c r="AN40" s="32"/>
      <c r="AO40" s="32"/>
      <c r="AP40" s="32"/>
    </row>
    <row r="41" spans="1:42" ht="15" thickTop="1" thickBot="1">
      <c r="A41" s="21"/>
      <c r="B41" s="255"/>
      <c r="C41" s="185" t="s">
        <v>62</v>
      </c>
      <c r="D41" s="186"/>
      <c r="E41" s="186"/>
      <c r="F41" s="186"/>
      <c r="G41" s="186"/>
      <c r="H41" s="186"/>
      <c r="I41" s="187"/>
      <c r="J41" s="188">
        <f>IF(COUNTA(D21:H40,J21:N40,P21:T31,P36:T40)=0,"",COUNTA(D21:H40,J21:N40,P21:T31,P36:T40))</f>
        <v>5</v>
      </c>
      <c r="K41" s="189"/>
      <c r="L41" s="43" t="s">
        <v>55</v>
      </c>
      <c r="M41" s="114" t="s">
        <v>63</v>
      </c>
      <c r="N41" s="115"/>
      <c r="O41" s="115"/>
      <c r="P41" s="115"/>
      <c r="Q41" s="115"/>
      <c r="R41" s="116"/>
      <c r="S41" s="190" t="str">
        <f>IF(J41="","",IF(K9=(COUNTA(D21:H40,J21:N40,P21:T31,P36:T40)),"●一致","×不一致"))</f>
        <v>●一致</v>
      </c>
      <c r="T41" s="191"/>
      <c r="U41" s="192"/>
      <c r="V41" s="114" t="s">
        <v>64</v>
      </c>
      <c r="W41" s="115"/>
      <c r="X41" s="115"/>
      <c r="Y41" s="115"/>
      <c r="Z41" s="178"/>
      <c r="AA41" s="193">
        <f>SUM(AC36:AD40)</f>
        <v>2</v>
      </c>
      <c r="AB41" s="194"/>
      <c r="AC41" s="194"/>
      <c r="AD41" s="41" t="s">
        <v>55</v>
      </c>
      <c r="AE41" s="3"/>
      <c r="AF41" s="7" t="b">
        <f>IF(AND(AA41&gt;0,AF50=TRUE),TRUE,IF(AND(AA41=0,OR(AF50=FALSE,AF50="")),TRUE,FALSE))</f>
        <v>1</v>
      </c>
      <c r="AG41" s="7"/>
      <c r="AH41" s="3"/>
      <c r="AI41" s="3"/>
      <c r="AJ41" s="3"/>
    </row>
    <row r="42" spans="1:42" ht="15" thickTop="1" thickBot="1">
      <c r="A42" s="44"/>
      <c r="B42" s="256"/>
      <c r="C42" s="114" t="s">
        <v>65</v>
      </c>
      <c r="D42" s="115"/>
      <c r="E42" s="115"/>
      <c r="F42" s="115"/>
      <c r="G42" s="115"/>
      <c r="H42" s="115"/>
      <c r="I42" s="116"/>
      <c r="J42" s="176">
        <f>COUNTIF(D21:U40,"〇")</f>
        <v>4</v>
      </c>
      <c r="K42" s="177"/>
      <c r="L42" s="43" t="s">
        <v>55</v>
      </c>
      <c r="M42" s="114" t="s">
        <v>66</v>
      </c>
      <c r="N42" s="115"/>
      <c r="O42" s="115"/>
      <c r="P42" s="115"/>
      <c r="Q42" s="115"/>
      <c r="R42" s="178"/>
      <c r="S42" s="179">
        <f>IF(ISERROR(IF(AND(J41="",J42=""),"",(ROUNDDOWN(J42/J41,2)))),"",IF(AND(J41="",J42=""),"",(ROUNDDOWN(J42/(J41-(COUNTIF(AJ36:AJ40,2))),2))))</f>
        <v>0.8</v>
      </c>
      <c r="T42" s="180"/>
      <c r="U42" s="181"/>
      <c r="V42" s="182" t="s">
        <v>67</v>
      </c>
      <c r="W42" s="115"/>
      <c r="X42" s="115"/>
      <c r="Y42" s="115"/>
      <c r="Z42" s="178"/>
      <c r="AA42" s="183">
        <f>J42+AA31+AA41</f>
        <v>7</v>
      </c>
      <c r="AB42" s="184"/>
      <c r="AC42" s="184"/>
      <c r="AD42" s="45" t="s">
        <v>55</v>
      </c>
      <c r="AE42" s="21"/>
      <c r="AH42" s="3"/>
      <c r="AI42" s="3"/>
      <c r="AJ42" s="3"/>
    </row>
    <row r="43" spans="1:42" ht="15" thickTop="1" thickBot="1">
      <c r="A43" s="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21"/>
      <c r="AH43" s="3"/>
      <c r="AI43" s="3"/>
      <c r="AJ43" s="3"/>
    </row>
    <row r="44" spans="1:42" ht="14.25" customHeight="1">
      <c r="A44" s="3"/>
      <c r="B44" s="168" t="s">
        <v>68</v>
      </c>
      <c r="C44" s="169" t="s">
        <v>69</v>
      </c>
      <c r="D44" s="170"/>
      <c r="E44" s="46" t="s">
        <v>70</v>
      </c>
      <c r="F44" s="47" t="s">
        <v>71</v>
      </c>
      <c r="G44" s="171" t="s">
        <v>72</v>
      </c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0"/>
      <c r="AE44" s="3"/>
      <c r="AF44" s="7" t="s">
        <v>70</v>
      </c>
      <c r="AG44" s="7"/>
      <c r="AH44" s="3"/>
      <c r="AI44" s="3"/>
      <c r="AJ44" s="3"/>
    </row>
    <row r="45" spans="1:42" ht="14.25" customHeight="1">
      <c r="A45" s="3"/>
      <c r="B45" s="168"/>
      <c r="C45" s="172" t="s">
        <v>73</v>
      </c>
      <c r="D45" s="173"/>
      <c r="E45" s="48"/>
      <c r="F45" s="49"/>
      <c r="G45" s="50" t="s">
        <v>74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2"/>
      <c r="AE45" s="3"/>
      <c r="AF45" s="4" t="b">
        <v>1</v>
      </c>
      <c r="AG45" s="7"/>
      <c r="AH45" s="3"/>
      <c r="AI45" s="3"/>
      <c r="AJ45" s="3"/>
    </row>
    <row r="46" spans="1:42" ht="14.25" customHeight="1">
      <c r="A46" s="3"/>
      <c r="B46" s="168"/>
      <c r="C46" s="323" t="s">
        <v>33</v>
      </c>
      <c r="D46" s="323"/>
      <c r="E46" s="53"/>
      <c r="F46" s="54"/>
      <c r="G46" s="175" t="s">
        <v>75</v>
      </c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3"/>
      <c r="AF46" s="4" t="b">
        <v>1</v>
      </c>
      <c r="AG46" s="7"/>
      <c r="AH46" s="3"/>
      <c r="AI46" s="3"/>
      <c r="AJ46" s="3"/>
    </row>
    <row r="47" spans="1:42" ht="14.25" customHeight="1">
      <c r="A47" s="3"/>
      <c r="B47" s="168"/>
      <c r="C47" s="323" t="s">
        <v>33</v>
      </c>
      <c r="D47" s="323"/>
      <c r="E47" s="53"/>
      <c r="F47" s="54"/>
      <c r="G47" s="175" t="s">
        <v>76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3"/>
      <c r="AF47" s="4" t="b">
        <v>1</v>
      </c>
      <c r="AG47" s="7"/>
      <c r="AH47" s="3"/>
      <c r="AI47" s="3"/>
      <c r="AJ47" s="3"/>
    </row>
    <row r="48" spans="1:42" ht="14.25" customHeight="1">
      <c r="A48" s="3"/>
      <c r="B48" s="168"/>
      <c r="C48" s="323" t="s">
        <v>77</v>
      </c>
      <c r="D48" s="323"/>
      <c r="E48" s="53"/>
      <c r="F48" s="54"/>
      <c r="G48" s="175" t="s">
        <v>78</v>
      </c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3"/>
      <c r="AF48" s="4" t="b">
        <v>1</v>
      </c>
      <c r="AG48" s="7"/>
      <c r="AH48" s="3"/>
      <c r="AI48" s="3"/>
      <c r="AJ48" s="3"/>
    </row>
    <row r="49" spans="1:49" ht="14.25" customHeight="1">
      <c r="A49" s="3"/>
      <c r="B49" s="168"/>
      <c r="C49" s="322" t="s">
        <v>79</v>
      </c>
      <c r="D49" s="322"/>
      <c r="E49" s="55"/>
      <c r="F49" s="54"/>
      <c r="G49" s="159" t="s">
        <v>80</v>
      </c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3"/>
      <c r="AF49" s="4" t="b">
        <v>1</v>
      </c>
      <c r="AG49" s="7"/>
      <c r="AH49" s="3"/>
      <c r="AI49" s="3"/>
      <c r="AJ49" s="3"/>
    </row>
    <row r="50" spans="1:49" ht="14.25" customHeight="1" thickBot="1">
      <c r="A50" s="3"/>
      <c r="B50" s="168"/>
      <c r="C50" s="322" t="s">
        <v>81</v>
      </c>
      <c r="D50" s="322"/>
      <c r="E50" s="55"/>
      <c r="F50" s="56"/>
      <c r="G50" s="159" t="s">
        <v>82</v>
      </c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3"/>
      <c r="AF50" s="4" t="b">
        <v>1</v>
      </c>
      <c r="AG50" s="7"/>
      <c r="AH50" s="3"/>
      <c r="AI50" s="3"/>
      <c r="AJ50" s="3"/>
    </row>
    <row r="51" spans="1:49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8"/>
      <c r="AG51" s="28"/>
      <c r="AH51" s="3"/>
      <c r="AI51" s="3"/>
      <c r="AJ51" s="3"/>
    </row>
    <row r="52" spans="1:49" ht="14.25" customHeight="1" thickBot="1">
      <c r="A52" s="3"/>
      <c r="B52" s="160" t="s">
        <v>83</v>
      </c>
      <c r="C52" s="161" t="s">
        <v>84</v>
      </c>
      <c r="D52" s="162"/>
      <c r="E52" s="162"/>
      <c r="F52" s="162"/>
      <c r="G52" s="162"/>
      <c r="H52" s="162"/>
      <c r="I52" s="162"/>
      <c r="J52" s="163"/>
      <c r="K52" s="121">
        <f>IFERROR(IF(Z17="","",Z17/AA42),"")</f>
        <v>2242.8571428571427</v>
      </c>
      <c r="L52" s="122"/>
      <c r="M52" s="122"/>
      <c r="N52" s="151"/>
      <c r="O52" s="22" t="s">
        <v>32</v>
      </c>
      <c r="P52" s="164" t="s">
        <v>85</v>
      </c>
      <c r="Q52" s="164"/>
      <c r="R52" s="164"/>
      <c r="S52" s="164"/>
      <c r="T52" s="164"/>
      <c r="U52" s="164"/>
      <c r="V52" s="164"/>
      <c r="W52" s="164"/>
      <c r="X52" s="164"/>
      <c r="Y52" s="164"/>
      <c r="Z52" s="165">
        <f>IF(K52="","",K52*0.8)</f>
        <v>1794.2857142857142</v>
      </c>
      <c r="AA52" s="166"/>
      <c r="AB52" s="166"/>
      <c r="AC52" s="167"/>
      <c r="AD52" s="22" t="s">
        <v>32</v>
      </c>
      <c r="AE52" s="3"/>
      <c r="AF52" s="28"/>
      <c r="AG52" s="28"/>
      <c r="AH52" s="3"/>
      <c r="AI52" s="3"/>
      <c r="AJ52" s="3"/>
    </row>
    <row r="53" spans="1:49" ht="14.25" customHeight="1" thickTop="1" thickBot="1">
      <c r="A53" s="3"/>
      <c r="B53" s="160"/>
      <c r="C53" s="164" t="s">
        <v>86</v>
      </c>
      <c r="D53" s="164"/>
      <c r="E53" s="164"/>
      <c r="F53" s="164"/>
      <c r="G53" s="164"/>
      <c r="H53" s="164"/>
      <c r="I53" s="164"/>
      <c r="J53" s="164"/>
      <c r="K53" s="121">
        <f>MIN(Z52,Z9)</f>
        <v>1794.2857142857142</v>
      </c>
      <c r="L53" s="122"/>
      <c r="M53" s="122"/>
      <c r="N53" s="151"/>
      <c r="O53" s="22" t="s">
        <v>32</v>
      </c>
      <c r="P53" s="152" t="s">
        <v>87</v>
      </c>
      <c r="Q53" s="152"/>
      <c r="R53" s="152"/>
      <c r="S53" s="152"/>
      <c r="T53" s="152"/>
      <c r="U53" s="152"/>
      <c r="V53" s="152"/>
      <c r="W53" s="152"/>
      <c r="X53" s="152"/>
      <c r="Y53" s="153"/>
      <c r="Z53" s="154">
        <v>1500</v>
      </c>
      <c r="AA53" s="155"/>
      <c r="AB53" s="155"/>
      <c r="AC53" s="156"/>
      <c r="AD53" s="41" t="s">
        <v>32</v>
      </c>
      <c r="AE53" s="3"/>
      <c r="AF53" s="28"/>
      <c r="AG53" s="28"/>
      <c r="AH53" s="3"/>
      <c r="AI53" s="3"/>
      <c r="AJ53" s="3"/>
    </row>
    <row r="54" spans="1:49" ht="14.25" customHeight="1" thickTop="1" thickBot="1">
      <c r="A54" s="3"/>
      <c r="B54" s="160"/>
      <c r="C54" s="136" t="s">
        <v>12</v>
      </c>
      <c r="D54" s="137"/>
      <c r="E54" s="137"/>
      <c r="F54" s="136" t="s">
        <v>88</v>
      </c>
      <c r="G54" s="137"/>
      <c r="H54" s="138"/>
      <c r="I54" s="157" t="str">
        <f>IF(Z17="","",IF(OR(AF12="NG",AF13="NG",AF14="NG",AF15="NG",AF16="NG",AF17="NG"),"×","●"))</f>
        <v>●</v>
      </c>
      <c r="J54" s="157"/>
      <c r="K54" s="136" t="s">
        <v>89</v>
      </c>
      <c r="L54" s="137"/>
      <c r="M54" s="138"/>
      <c r="N54" s="139" t="str">
        <f>IF(S42="","",IF(OR(S41="×不一致",S42&lt;0.8),"×","●"))</f>
        <v>●</v>
      </c>
      <c r="O54" s="140"/>
      <c r="P54" s="136" t="s">
        <v>90</v>
      </c>
      <c r="Q54" s="137"/>
      <c r="R54" s="138"/>
      <c r="S54" s="139" t="str">
        <f>IF(Z53="","",IF(AND(Z53&lt;=K53,MOD(Z53,500)=0),"●","×"))</f>
        <v>●</v>
      </c>
      <c r="T54" s="140"/>
      <c r="U54" s="136" t="s">
        <v>91</v>
      </c>
      <c r="V54" s="137"/>
      <c r="W54" s="138"/>
      <c r="X54" s="139" t="str">
        <f>IF(AND(AF45=FALSE,AF46=FALSE,AF47=FALSE,AF48=FALSE,AF49=FALSE,AF50=FALSE),"",IF(AND(AF45=TRUE,AF46=TRUE,AF47=TRUE,AF48=TRUE,AF31=TRUE,AF41=TRUE),"●","×"))</f>
        <v>●</v>
      </c>
      <c r="Y54" s="140"/>
      <c r="Z54" s="57" t="s">
        <v>92</v>
      </c>
      <c r="AA54" s="141" t="str">
        <f>IF(AND(I54="●",N54="●",S54="●",X54="●"),"●（支給可）","×（支給不可)")</f>
        <v>●（支給可）</v>
      </c>
      <c r="AB54" s="142"/>
      <c r="AC54" s="142"/>
      <c r="AD54" s="143"/>
      <c r="AE54" s="3"/>
      <c r="AF54" s="28"/>
      <c r="AG54" s="28"/>
      <c r="AH54" s="3"/>
      <c r="AI54" s="3"/>
      <c r="AJ54" s="3"/>
    </row>
    <row r="55" spans="1:49" ht="14.25" customHeight="1" thickTop="1">
      <c r="A55" s="3"/>
      <c r="B55" s="160"/>
      <c r="C55" s="144" t="s">
        <v>93</v>
      </c>
      <c r="D55" s="145"/>
      <c r="E55" s="145"/>
      <c r="F55" s="145"/>
      <c r="G55" s="145"/>
      <c r="H55" s="145"/>
      <c r="I55" s="145"/>
      <c r="J55" s="145"/>
      <c r="K55" s="145"/>
      <c r="L55" s="58"/>
      <c r="M55" s="59" t="s">
        <v>94</v>
      </c>
      <c r="N55" s="60"/>
      <c r="O55" s="61"/>
      <c r="P55" s="62"/>
      <c r="Q55" s="62"/>
      <c r="R55" s="62"/>
      <c r="S55" s="62"/>
      <c r="T55" s="62"/>
      <c r="U55" s="58"/>
      <c r="V55" s="62" t="s">
        <v>95</v>
      </c>
      <c r="W55" s="62"/>
      <c r="X55" s="62"/>
      <c r="Y55" s="63"/>
      <c r="Z55" s="64"/>
      <c r="AA55" s="64"/>
      <c r="AB55" s="64"/>
      <c r="AC55" s="64"/>
      <c r="AD55" s="65"/>
      <c r="AE55" s="3"/>
      <c r="AF55" s="28"/>
      <c r="AG55" s="28"/>
      <c r="AH55" s="3"/>
      <c r="AI55" s="3"/>
      <c r="AJ55" s="3"/>
    </row>
    <row r="56" spans="1:49" ht="14.25" customHeight="1">
      <c r="A56" s="3"/>
      <c r="B56" s="160"/>
      <c r="C56" s="146" t="s">
        <v>96</v>
      </c>
      <c r="D56" s="147"/>
      <c r="E56" s="147"/>
      <c r="F56" s="147"/>
      <c r="G56" s="147"/>
      <c r="H56" s="147"/>
      <c r="I56" s="147"/>
      <c r="J56" s="147"/>
      <c r="K56" s="147"/>
      <c r="L56" s="148" t="s">
        <v>97</v>
      </c>
      <c r="M56" s="148"/>
      <c r="N56" s="148"/>
      <c r="O56" s="149">
        <v>12345678</v>
      </c>
      <c r="P56" s="149"/>
      <c r="Q56" s="149"/>
      <c r="R56" s="149"/>
      <c r="S56" s="149"/>
      <c r="T56" s="149"/>
      <c r="U56" s="148" t="s">
        <v>27</v>
      </c>
      <c r="V56" s="148"/>
      <c r="W56" s="148"/>
      <c r="X56" s="150" t="s">
        <v>144</v>
      </c>
      <c r="Y56" s="150"/>
      <c r="Z56" s="150"/>
      <c r="AA56" s="150"/>
      <c r="AB56" s="150"/>
      <c r="AC56" s="150"/>
      <c r="AD56" s="150"/>
      <c r="AE56" s="3"/>
      <c r="AF56" s="28"/>
      <c r="AG56" s="28"/>
      <c r="AH56" s="3"/>
      <c r="AI56" s="3"/>
      <c r="AJ56" s="3"/>
    </row>
    <row r="57" spans="1:49">
      <c r="A57" s="21"/>
      <c r="B57" s="21"/>
      <c r="C57" s="21"/>
      <c r="D57" s="21"/>
      <c r="E57" s="21"/>
      <c r="F57" s="21"/>
      <c r="G57" s="21" t="s">
        <v>98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8"/>
      <c r="AG57" s="28"/>
      <c r="AH57" s="3"/>
      <c r="AI57" s="3"/>
      <c r="AJ57" s="3"/>
    </row>
    <row r="58" spans="1:49" ht="14.25" thickBo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66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8"/>
      <c r="AG58" s="28"/>
      <c r="AH58" s="3"/>
      <c r="AI58" s="3"/>
      <c r="AJ58" s="3"/>
    </row>
    <row r="59" spans="1:49" ht="14.25" thickTop="1">
      <c r="A59" s="21"/>
      <c r="B59" s="99" t="s">
        <v>99</v>
      </c>
      <c r="C59" s="99"/>
      <c r="D59" s="99"/>
      <c r="E59" s="99"/>
      <c r="F59" s="99" t="s">
        <v>100</v>
      </c>
      <c r="G59" s="99"/>
      <c r="H59" s="99"/>
      <c r="I59" s="99"/>
      <c r="J59" s="99" t="s">
        <v>60</v>
      </c>
      <c r="K59" s="99"/>
      <c r="L59" s="99" t="s">
        <v>101</v>
      </c>
      <c r="M59" s="99"/>
      <c r="N59" s="99"/>
      <c r="O59" s="99"/>
      <c r="P59" s="99" t="s">
        <v>102</v>
      </c>
      <c r="Q59" s="99"/>
      <c r="R59" s="129"/>
      <c r="S59" s="130" t="s">
        <v>103</v>
      </c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2"/>
      <c r="AE59" s="21"/>
      <c r="AF59" s="28"/>
      <c r="AG59" s="28"/>
      <c r="AH59" s="3"/>
      <c r="AI59" s="3"/>
      <c r="AJ59" s="3"/>
    </row>
    <row r="60" spans="1:49">
      <c r="A60" s="21"/>
      <c r="B60" s="124" t="s">
        <v>104</v>
      </c>
      <c r="C60" s="124"/>
      <c r="D60" s="124"/>
      <c r="E60" s="124"/>
      <c r="F60" s="121">
        <f>Z53</f>
        <v>1500</v>
      </c>
      <c r="G60" s="122"/>
      <c r="H60" s="122"/>
      <c r="I60" s="125"/>
      <c r="J60" s="126">
        <f>J42</f>
        <v>4</v>
      </c>
      <c r="K60" s="126"/>
      <c r="L60" s="122">
        <f>F60*J60</f>
        <v>6000</v>
      </c>
      <c r="M60" s="122"/>
      <c r="N60" s="122"/>
      <c r="O60" s="125"/>
      <c r="P60" s="121">
        <f>Z9-F60</f>
        <v>500</v>
      </c>
      <c r="Q60" s="122"/>
      <c r="R60" s="123"/>
      <c r="S60" s="133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5"/>
      <c r="AE60" s="21"/>
      <c r="AF60" s="28"/>
      <c r="AG60" s="28"/>
      <c r="AH60" s="3"/>
      <c r="AI60" s="3"/>
      <c r="AJ60" s="3"/>
    </row>
    <row r="61" spans="1:49">
      <c r="A61" s="21"/>
      <c r="B61" s="124" t="s">
        <v>105</v>
      </c>
      <c r="C61" s="124"/>
      <c r="D61" s="124"/>
      <c r="E61" s="124"/>
      <c r="F61" s="121">
        <f>+F60</f>
        <v>1500</v>
      </c>
      <c r="G61" s="122"/>
      <c r="H61" s="122"/>
      <c r="I61" s="125"/>
      <c r="J61" s="126">
        <f>AA31</f>
        <v>1</v>
      </c>
      <c r="K61" s="126"/>
      <c r="L61" s="122">
        <f>F61*J61</f>
        <v>1500</v>
      </c>
      <c r="M61" s="122"/>
      <c r="N61" s="122"/>
      <c r="O61" s="125"/>
      <c r="P61" s="127" t="s">
        <v>106</v>
      </c>
      <c r="Q61" s="128"/>
      <c r="R61" s="128"/>
      <c r="S61" s="67"/>
      <c r="T61" s="102" t="s">
        <v>107</v>
      </c>
      <c r="U61" s="103"/>
      <c r="V61" s="103"/>
      <c r="W61" s="103"/>
      <c r="X61" s="103"/>
      <c r="Y61" s="103"/>
      <c r="Z61" s="103"/>
      <c r="AA61" s="103"/>
      <c r="AB61" s="103"/>
      <c r="AC61" s="103"/>
      <c r="AD61" s="104"/>
      <c r="AE61" s="21"/>
      <c r="AF61" s="28"/>
      <c r="AG61" s="28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21"/>
      <c r="B62" s="114" t="s">
        <v>108</v>
      </c>
      <c r="C62" s="115"/>
      <c r="D62" s="115"/>
      <c r="E62" s="115"/>
      <c r="F62" s="115"/>
      <c r="G62" s="115"/>
      <c r="H62" s="115"/>
      <c r="I62" s="116"/>
      <c r="J62" s="117">
        <f>SUM(J60:K61)</f>
        <v>5</v>
      </c>
      <c r="K62" s="118"/>
      <c r="L62" s="119">
        <f>SUM(L60:O61)</f>
        <v>7500</v>
      </c>
      <c r="M62" s="120"/>
      <c r="N62" s="120"/>
      <c r="O62" s="118"/>
      <c r="P62" s="119">
        <f>SUM(P60:R61)</f>
        <v>500</v>
      </c>
      <c r="Q62" s="120"/>
      <c r="R62" s="120"/>
      <c r="S62" s="67"/>
      <c r="T62" s="102" t="s">
        <v>109</v>
      </c>
      <c r="U62" s="103"/>
      <c r="V62" s="103"/>
      <c r="W62" s="103"/>
      <c r="X62" s="103"/>
      <c r="Y62" s="103"/>
      <c r="Z62" s="103"/>
      <c r="AA62" s="103"/>
      <c r="AB62" s="103"/>
      <c r="AC62" s="103"/>
      <c r="AD62" s="104"/>
      <c r="AE62" s="21"/>
      <c r="AF62" s="28"/>
      <c r="AG62" s="28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21"/>
      <c r="B63" s="99" t="s">
        <v>110</v>
      </c>
      <c r="C63" s="99"/>
      <c r="D63" s="99"/>
      <c r="E63" s="99"/>
      <c r="F63" s="99"/>
      <c r="G63" s="99"/>
      <c r="H63" s="99"/>
      <c r="I63" s="99"/>
      <c r="J63" s="317" t="s">
        <v>145</v>
      </c>
      <c r="K63" s="317"/>
      <c r="L63" s="317"/>
      <c r="M63" s="317"/>
      <c r="N63" s="317"/>
      <c r="O63" s="317"/>
      <c r="P63" s="317"/>
      <c r="Q63" s="317"/>
      <c r="R63" s="318"/>
      <c r="S63" s="67"/>
      <c r="T63" s="102" t="s">
        <v>111</v>
      </c>
      <c r="U63" s="103"/>
      <c r="V63" s="103"/>
      <c r="W63" s="103"/>
      <c r="X63" s="103"/>
      <c r="Y63" s="103"/>
      <c r="Z63" s="103"/>
      <c r="AA63" s="103"/>
      <c r="AB63" s="103"/>
      <c r="AC63" s="103"/>
      <c r="AD63" s="104"/>
      <c r="AE63" s="21"/>
      <c r="AF63" s="68"/>
      <c r="AG63" s="28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4.25" thickBot="1">
      <c r="A64" s="21"/>
      <c r="B64" s="105" t="s">
        <v>112</v>
      </c>
      <c r="C64" s="106"/>
      <c r="D64" s="106"/>
      <c r="E64" s="106"/>
      <c r="F64" s="106"/>
      <c r="G64" s="106"/>
      <c r="H64" s="106"/>
      <c r="I64" s="107"/>
      <c r="J64" s="319">
        <v>45212</v>
      </c>
      <c r="K64" s="320"/>
      <c r="L64" s="320"/>
      <c r="M64" s="320"/>
      <c r="N64" s="320"/>
      <c r="O64" s="320"/>
      <c r="P64" s="320"/>
      <c r="Q64" s="320"/>
      <c r="R64" s="321"/>
      <c r="S64" s="69"/>
      <c r="T64" s="111" t="s">
        <v>113</v>
      </c>
      <c r="U64" s="112"/>
      <c r="V64" s="112"/>
      <c r="W64" s="112"/>
      <c r="X64" s="112"/>
      <c r="Y64" s="112"/>
      <c r="Z64" s="112"/>
      <c r="AA64" s="112"/>
      <c r="AB64" s="112"/>
      <c r="AC64" s="112"/>
      <c r="AD64" s="113"/>
      <c r="AE64" s="21"/>
      <c r="AF64" s="28"/>
      <c r="AG64" s="28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4.25" thickTop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8"/>
      <c r="AG65" s="28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21"/>
      <c r="B66" s="21" t="s">
        <v>114</v>
      </c>
      <c r="P66" s="94" t="s">
        <v>115</v>
      </c>
      <c r="Q66" s="95"/>
      <c r="R66" s="95"/>
      <c r="S66" s="95"/>
      <c r="T66" s="95"/>
      <c r="U66" s="95"/>
      <c r="V66" s="95"/>
      <c r="W66" s="95"/>
      <c r="X66" s="96"/>
      <c r="Y66" s="97" t="s">
        <v>116</v>
      </c>
      <c r="Z66" s="97"/>
      <c r="AA66" s="97"/>
      <c r="AB66" s="97"/>
      <c r="AC66" s="97"/>
      <c r="AD66" s="97"/>
      <c r="AE66" s="21"/>
      <c r="AF66" s="28"/>
      <c r="AG66" s="28"/>
      <c r="AH66" s="3"/>
      <c r="AI66" s="3"/>
      <c r="AJ66" s="3"/>
    </row>
    <row r="67" spans="1:49">
      <c r="A67" s="21"/>
      <c r="B67" s="21" t="s">
        <v>117</v>
      </c>
      <c r="P67" s="98" t="s">
        <v>118</v>
      </c>
      <c r="Q67" s="98"/>
      <c r="R67" s="98"/>
      <c r="S67" s="98" t="s">
        <v>119</v>
      </c>
      <c r="T67" s="98"/>
      <c r="U67" s="98"/>
      <c r="V67" s="98" t="s">
        <v>120</v>
      </c>
      <c r="W67" s="98"/>
      <c r="X67" s="98"/>
      <c r="Y67" s="98" t="s">
        <v>121</v>
      </c>
      <c r="Z67" s="98"/>
      <c r="AA67" s="98"/>
      <c r="AB67" s="98" t="s">
        <v>122</v>
      </c>
      <c r="AC67" s="98"/>
      <c r="AD67" s="98"/>
      <c r="AE67" s="21"/>
      <c r="AF67" s="28"/>
      <c r="AG67" s="28"/>
      <c r="AH67" s="3"/>
      <c r="AI67" s="3"/>
      <c r="AJ67" s="3"/>
    </row>
    <row r="68" spans="1:49">
      <c r="A68" s="21"/>
      <c r="B68" s="21" t="s">
        <v>123</v>
      </c>
      <c r="C68" s="21"/>
      <c r="P68" s="75"/>
      <c r="Q68" s="76"/>
      <c r="R68" s="77"/>
      <c r="S68" s="84" t="s">
        <v>124</v>
      </c>
      <c r="T68" s="85"/>
      <c r="U68" s="86"/>
      <c r="V68" s="84" t="s">
        <v>124</v>
      </c>
      <c r="W68" s="85"/>
      <c r="X68" s="86"/>
      <c r="Y68" s="87"/>
      <c r="Z68" s="87"/>
      <c r="AA68" s="87"/>
      <c r="AB68" s="87"/>
      <c r="AC68" s="87"/>
      <c r="AD68" s="87"/>
      <c r="AE68" s="21"/>
      <c r="AF68" s="28"/>
      <c r="AG68" s="28"/>
      <c r="AH68" s="3"/>
      <c r="AI68" s="3"/>
      <c r="AJ68" s="3"/>
    </row>
    <row r="69" spans="1:49">
      <c r="A69" s="21"/>
      <c r="B69" s="21" t="s">
        <v>98</v>
      </c>
      <c r="C69" s="21"/>
      <c r="P69" s="78"/>
      <c r="Q69" s="79"/>
      <c r="R69" s="80"/>
      <c r="S69" s="70"/>
      <c r="T69" s="71"/>
      <c r="U69" s="72"/>
      <c r="V69" s="70"/>
      <c r="W69" s="71"/>
      <c r="X69" s="72"/>
      <c r="Y69" s="87"/>
      <c r="Z69" s="87"/>
      <c r="AA69" s="87"/>
      <c r="AB69" s="87"/>
      <c r="AC69" s="87"/>
      <c r="AD69" s="87"/>
      <c r="AE69" s="21"/>
      <c r="AF69" s="28"/>
      <c r="AG69" s="28"/>
      <c r="AH69" s="3"/>
      <c r="AI69" s="3"/>
      <c r="AJ69" s="3"/>
    </row>
    <row r="70" spans="1:49">
      <c r="A70" s="21"/>
      <c r="B70" s="21" t="s">
        <v>125</v>
      </c>
      <c r="C70" s="21"/>
      <c r="P70" s="78"/>
      <c r="Q70" s="79"/>
      <c r="R70" s="80"/>
      <c r="S70" s="88"/>
      <c r="T70" s="89"/>
      <c r="U70" s="90"/>
      <c r="V70" s="88"/>
      <c r="W70" s="89"/>
      <c r="X70" s="90"/>
      <c r="Y70" s="87"/>
      <c r="Z70" s="87"/>
      <c r="AA70" s="87"/>
      <c r="AB70" s="87"/>
      <c r="AC70" s="87"/>
      <c r="AD70" s="87"/>
      <c r="AE70" s="21"/>
      <c r="AH70" s="3"/>
      <c r="AI70" s="3"/>
      <c r="AJ70" s="3"/>
    </row>
    <row r="71" spans="1:49">
      <c r="A71" s="21"/>
      <c r="B71" s="21" t="s">
        <v>146</v>
      </c>
      <c r="C71" s="21"/>
      <c r="P71" s="78"/>
      <c r="Q71" s="79"/>
      <c r="R71" s="80"/>
      <c r="S71" s="88"/>
      <c r="T71" s="89"/>
      <c r="U71" s="90"/>
      <c r="V71" s="88"/>
      <c r="W71" s="89"/>
      <c r="X71" s="90"/>
      <c r="Y71" s="87"/>
      <c r="Z71" s="87"/>
      <c r="AA71" s="87"/>
      <c r="AB71" s="87"/>
      <c r="AC71" s="87"/>
      <c r="AD71" s="87"/>
      <c r="AE71" s="21"/>
      <c r="AH71" s="3"/>
      <c r="AI71" s="3"/>
      <c r="AJ71" s="3"/>
    </row>
    <row r="72" spans="1:49">
      <c r="A72" s="21"/>
      <c r="B72" s="21" t="s">
        <v>147</v>
      </c>
      <c r="C72" s="21"/>
      <c r="P72" s="78"/>
      <c r="Q72" s="79"/>
      <c r="R72" s="80"/>
      <c r="S72" s="88"/>
      <c r="T72" s="89"/>
      <c r="U72" s="90"/>
      <c r="V72" s="88"/>
      <c r="W72" s="89"/>
      <c r="X72" s="90"/>
      <c r="Y72" s="87"/>
      <c r="Z72" s="87"/>
      <c r="AA72" s="87"/>
      <c r="AB72" s="87"/>
      <c r="AC72" s="87"/>
      <c r="AD72" s="87"/>
      <c r="AE72" s="21"/>
      <c r="AH72" s="3"/>
      <c r="AI72" s="3"/>
      <c r="AJ72" s="3"/>
    </row>
    <row r="73" spans="1:49">
      <c r="A73" s="21"/>
      <c r="B73" s="21" t="s">
        <v>148</v>
      </c>
      <c r="C73" s="21"/>
      <c r="P73" s="81"/>
      <c r="Q73" s="82"/>
      <c r="R73" s="83"/>
      <c r="S73" s="91"/>
      <c r="T73" s="92"/>
      <c r="U73" s="93"/>
      <c r="V73" s="91"/>
      <c r="W73" s="92"/>
      <c r="X73" s="93"/>
      <c r="Y73" s="87"/>
      <c r="Z73" s="87"/>
      <c r="AA73" s="87"/>
      <c r="AB73" s="87"/>
      <c r="AC73" s="87"/>
      <c r="AD73" s="87"/>
      <c r="AE73" s="21"/>
      <c r="AH73" s="3"/>
      <c r="AI73" s="3"/>
      <c r="AJ73" s="3"/>
    </row>
    <row r="74" spans="1:49">
      <c r="A74" s="21"/>
      <c r="B74" s="21"/>
      <c r="C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73" t="s">
        <v>130</v>
      </c>
      <c r="AE74" s="21"/>
      <c r="AH74" s="3"/>
      <c r="AI74" s="3"/>
      <c r="AJ74" s="3"/>
    </row>
    <row r="75" spans="1:49">
      <c r="A75" s="21"/>
      <c r="B75" s="21"/>
      <c r="C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E75" s="21"/>
    </row>
    <row r="76" spans="1:49">
      <c r="A76" s="21"/>
      <c r="B76" s="21"/>
      <c r="C76" s="21"/>
      <c r="AE76" s="73"/>
    </row>
    <row r="77" spans="1:49">
      <c r="A77" s="21"/>
      <c r="B77" s="21"/>
      <c r="C77" s="21"/>
    </row>
    <row r="78" spans="1:49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49"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49"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2:13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2:13"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2:13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2:13"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2:13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2:13">
      <c r="D86" s="21"/>
      <c r="H86" s="21"/>
      <c r="I86" s="21"/>
      <c r="J86" s="21"/>
      <c r="K86" s="21"/>
      <c r="L86" s="21"/>
      <c r="M86" s="21"/>
    </row>
    <row r="87" spans="2:13">
      <c r="G87" s="21"/>
      <c r="H87" s="21"/>
      <c r="I87" s="21"/>
      <c r="J87" s="21"/>
      <c r="K87" s="21"/>
      <c r="L87" s="21"/>
      <c r="M87" s="21"/>
    </row>
  </sheetData>
  <sheetProtection algorithmName="SHA-512" hashValue="zEHVHtzlsndBvN/ajGcNWxG753VhJiwLF/a8QuBG+HIifK3M0yY5pOxkdtq1vG09MBJqKZjNQSHyHalmH4p5HA==" saltValue="Juqv5ZWdZJM4oLjUGCc9CA==" spinCount="100000" sheet="1" objects="1" scenarios="1"/>
  <mergeCells count="259">
    <mergeCell ref="T3:U3"/>
    <mergeCell ref="Y4:AD4"/>
    <mergeCell ref="AR4:AR6"/>
    <mergeCell ref="B5:AD5"/>
    <mergeCell ref="B7:D7"/>
    <mergeCell ref="E7:L7"/>
    <mergeCell ref="M7:O7"/>
    <mergeCell ref="P7:AD7"/>
    <mergeCell ref="Z8:AD8"/>
    <mergeCell ref="B9:J9"/>
    <mergeCell ref="K9:N9"/>
    <mergeCell ref="P9:Y9"/>
    <mergeCell ref="Z9:AC9"/>
    <mergeCell ref="B11:B16"/>
    <mergeCell ref="D11:F11"/>
    <mergeCell ref="G11:L11"/>
    <mergeCell ref="M11:O11"/>
    <mergeCell ref="P11:R11"/>
    <mergeCell ref="B8:D8"/>
    <mergeCell ref="E8:L8"/>
    <mergeCell ref="M8:O8"/>
    <mergeCell ref="P8:R8"/>
    <mergeCell ref="S8:V8"/>
    <mergeCell ref="W8:Y8"/>
    <mergeCell ref="S11:W11"/>
    <mergeCell ref="X11:AA11"/>
    <mergeCell ref="AB11:AD11"/>
    <mergeCell ref="D12:F12"/>
    <mergeCell ref="G12:L12"/>
    <mergeCell ref="M12:O12"/>
    <mergeCell ref="P12:R12"/>
    <mergeCell ref="S12:W12"/>
    <mergeCell ref="X12:AA12"/>
    <mergeCell ref="AB12:AD12"/>
    <mergeCell ref="AB13:AD13"/>
    <mergeCell ref="D14:F14"/>
    <mergeCell ref="G14:L14"/>
    <mergeCell ref="M14:O14"/>
    <mergeCell ref="P14:R14"/>
    <mergeCell ref="S14:W14"/>
    <mergeCell ref="X14:AA14"/>
    <mergeCell ref="AB14:AD14"/>
    <mergeCell ref="D13:F13"/>
    <mergeCell ref="G13:L13"/>
    <mergeCell ref="M13:O13"/>
    <mergeCell ref="P13:R13"/>
    <mergeCell ref="S13:W13"/>
    <mergeCell ref="X13:AA13"/>
    <mergeCell ref="B17:E17"/>
    <mergeCell ref="F17:I17"/>
    <mergeCell ref="K17:N17"/>
    <mergeCell ref="O17:R17"/>
    <mergeCell ref="T17:Y17"/>
    <mergeCell ref="Z17:AC17"/>
    <mergeCell ref="AB15:AD15"/>
    <mergeCell ref="D16:F16"/>
    <mergeCell ref="G16:L16"/>
    <mergeCell ref="M16:O16"/>
    <mergeCell ref="P16:R16"/>
    <mergeCell ref="S16:W16"/>
    <mergeCell ref="X16:AA16"/>
    <mergeCell ref="AB16:AD16"/>
    <mergeCell ref="D15:F15"/>
    <mergeCell ref="G15:L15"/>
    <mergeCell ref="M15:O15"/>
    <mergeCell ref="P15:R15"/>
    <mergeCell ref="S15:W15"/>
    <mergeCell ref="X15:AA15"/>
    <mergeCell ref="B19:B42"/>
    <mergeCell ref="C19:U19"/>
    <mergeCell ref="V19:AD19"/>
    <mergeCell ref="C20:C40"/>
    <mergeCell ref="D20:H20"/>
    <mergeCell ref="J20:N20"/>
    <mergeCell ref="P20:T20"/>
    <mergeCell ref="V20:V30"/>
    <mergeCell ref="W20:AD20"/>
    <mergeCell ref="D21:H21"/>
    <mergeCell ref="D23:H23"/>
    <mergeCell ref="J23:N23"/>
    <mergeCell ref="P23:T23"/>
    <mergeCell ref="W23:AD23"/>
    <mergeCell ref="D24:H24"/>
    <mergeCell ref="J24:N24"/>
    <mergeCell ref="P24:T24"/>
    <mergeCell ref="W24:AD24"/>
    <mergeCell ref="J21:N21"/>
    <mergeCell ref="P21:T21"/>
    <mergeCell ref="W21:AD21"/>
    <mergeCell ref="D22:H22"/>
    <mergeCell ref="J22:N22"/>
    <mergeCell ref="P22:T22"/>
    <mergeCell ref="W22:AD22"/>
    <mergeCell ref="D27:H27"/>
    <mergeCell ref="J27:N27"/>
    <mergeCell ref="P27:T27"/>
    <mergeCell ref="W27:AD27"/>
    <mergeCell ref="D28:H28"/>
    <mergeCell ref="J28:N28"/>
    <mergeCell ref="P28:T28"/>
    <mergeCell ref="W28:AD28"/>
    <mergeCell ref="D25:H25"/>
    <mergeCell ref="J25:N25"/>
    <mergeCell ref="P25:T25"/>
    <mergeCell ref="W25:AD25"/>
    <mergeCell ref="D26:H26"/>
    <mergeCell ref="J26:N26"/>
    <mergeCell ref="P26:T26"/>
    <mergeCell ref="W26:AD26"/>
    <mergeCell ref="V31:Z31"/>
    <mergeCell ref="AA31:AC31"/>
    <mergeCell ref="D32:H32"/>
    <mergeCell ref="J32:N32"/>
    <mergeCell ref="P32:U34"/>
    <mergeCell ref="V32:AD34"/>
    <mergeCell ref="D33:H33"/>
    <mergeCell ref="D29:H29"/>
    <mergeCell ref="J29:N29"/>
    <mergeCell ref="P29:T29"/>
    <mergeCell ref="W29:AD29"/>
    <mergeCell ref="D30:H30"/>
    <mergeCell ref="J30:N30"/>
    <mergeCell ref="P30:T30"/>
    <mergeCell ref="W30:AD30"/>
    <mergeCell ref="J33:N33"/>
    <mergeCell ref="D34:H34"/>
    <mergeCell ref="J34:N34"/>
    <mergeCell ref="D35:H35"/>
    <mergeCell ref="J35:N35"/>
    <mergeCell ref="P35:T35"/>
    <mergeCell ref="D31:H31"/>
    <mergeCell ref="J31:N31"/>
    <mergeCell ref="P31:T31"/>
    <mergeCell ref="V35:W35"/>
    <mergeCell ref="X35:AB35"/>
    <mergeCell ref="AC35:AD35"/>
    <mergeCell ref="D36:H36"/>
    <mergeCell ref="J36:N36"/>
    <mergeCell ref="P36:T36"/>
    <mergeCell ref="V36:W36"/>
    <mergeCell ref="X36:AB36"/>
    <mergeCell ref="AC36:AD36"/>
    <mergeCell ref="D38:H38"/>
    <mergeCell ref="J38:N38"/>
    <mergeCell ref="P38:T38"/>
    <mergeCell ref="V38:W38"/>
    <mergeCell ref="X38:AB38"/>
    <mergeCell ref="AC38:AD38"/>
    <mergeCell ref="D37:H37"/>
    <mergeCell ref="J37:N37"/>
    <mergeCell ref="P37:T37"/>
    <mergeCell ref="V37:W37"/>
    <mergeCell ref="X37:AB37"/>
    <mergeCell ref="AC37:AD37"/>
    <mergeCell ref="D40:H40"/>
    <mergeCell ref="J40:N40"/>
    <mergeCell ref="P40:T40"/>
    <mergeCell ref="V40:W40"/>
    <mergeCell ref="X40:AB40"/>
    <mergeCell ref="AC40:AD40"/>
    <mergeCell ref="D39:H39"/>
    <mergeCell ref="J39:N39"/>
    <mergeCell ref="P39:T39"/>
    <mergeCell ref="V39:W39"/>
    <mergeCell ref="X39:AB39"/>
    <mergeCell ref="AC39:AD39"/>
    <mergeCell ref="C42:I42"/>
    <mergeCell ref="J42:K42"/>
    <mergeCell ref="M42:R42"/>
    <mergeCell ref="S42:U42"/>
    <mergeCell ref="V42:Z42"/>
    <mergeCell ref="AA42:AC42"/>
    <mergeCell ref="C41:I41"/>
    <mergeCell ref="J41:K41"/>
    <mergeCell ref="M41:R41"/>
    <mergeCell ref="S41:U41"/>
    <mergeCell ref="V41:Z41"/>
    <mergeCell ref="AA41:AC41"/>
    <mergeCell ref="C49:D49"/>
    <mergeCell ref="G49:AD49"/>
    <mergeCell ref="C50:D50"/>
    <mergeCell ref="G50:AD50"/>
    <mergeCell ref="B52:B56"/>
    <mergeCell ref="C52:J52"/>
    <mergeCell ref="K52:N52"/>
    <mergeCell ref="P52:Y52"/>
    <mergeCell ref="Z52:AC52"/>
    <mergeCell ref="C53:J53"/>
    <mergeCell ref="B44:B50"/>
    <mergeCell ref="C44:D44"/>
    <mergeCell ref="G44:AD44"/>
    <mergeCell ref="C45:D45"/>
    <mergeCell ref="C46:D46"/>
    <mergeCell ref="G46:AD46"/>
    <mergeCell ref="C47:D47"/>
    <mergeCell ref="G47:AD47"/>
    <mergeCell ref="C48:D48"/>
    <mergeCell ref="G48:AD48"/>
    <mergeCell ref="K53:N53"/>
    <mergeCell ref="P53:Y53"/>
    <mergeCell ref="Z53:AC53"/>
    <mergeCell ref="C54:E54"/>
    <mergeCell ref="F54:H54"/>
    <mergeCell ref="I54:J54"/>
    <mergeCell ref="K54:M54"/>
    <mergeCell ref="N54:O54"/>
    <mergeCell ref="P54:R54"/>
    <mergeCell ref="S54:T54"/>
    <mergeCell ref="S59:AD60"/>
    <mergeCell ref="B60:E60"/>
    <mergeCell ref="F60:I60"/>
    <mergeCell ref="J60:K60"/>
    <mergeCell ref="L60:O60"/>
    <mergeCell ref="U54:W54"/>
    <mergeCell ref="X54:Y54"/>
    <mergeCell ref="AA54:AD54"/>
    <mergeCell ref="C55:K55"/>
    <mergeCell ref="C56:K56"/>
    <mergeCell ref="L56:N56"/>
    <mergeCell ref="O56:T56"/>
    <mergeCell ref="U56:W56"/>
    <mergeCell ref="X56:AD56"/>
    <mergeCell ref="P60:R60"/>
    <mergeCell ref="B61:E61"/>
    <mergeCell ref="F61:I61"/>
    <mergeCell ref="J61:K61"/>
    <mergeCell ref="L61:O61"/>
    <mergeCell ref="P61:R61"/>
    <mergeCell ref="B59:E59"/>
    <mergeCell ref="F59:I59"/>
    <mergeCell ref="J59:K59"/>
    <mergeCell ref="L59:O59"/>
    <mergeCell ref="P59:R59"/>
    <mergeCell ref="B63:I63"/>
    <mergeCell ref="J63:R63"/>
    <mergeCell ref="T63:AD63"/>
    <mergeCell ref="B64:I64"/>
    <mergeCell ref="J64:R64"/>
    <mergeCell ref="T64:AD64"/>
    <mergeCell ref="T61:AD61"/>
    <mergeCell ref="B62:I62"/>
    <mergeCell ref="J62:K62"/>
    <mergeCell ref="L62:O62"/>
    <mergeCell ref="P62:R62"/>
    <mergeCell ref="T62:AD62"/>
    <mergeCell ref="P68:R73"/>
    <mergeCell ref="S68:U68"/>
    <mergeCell ref="V68:X68"/>
    <mergeCell ref="Y68:AA73"/>
    <mergeCell ref="AB68:AD73"/>
    <mergeCell ref="S70:U73"/>
    <mergeCell ref="V70:X73"/>
    <mergeCell ref="P66:X66"/>
    <mergeCell ref="Y66:AD66"/>
    <mergeCell ref="P67:R67"/>
    <mergeCell ref="S67:U67"/>
    <mergeCell ref="V67:X67"/>
    <mergeCell ref="Y67:AA67"/>
    <mergeCell ref="AB67:AD67"/>
  </mergeCells>
  <phoneticPr fontId="1"/>
  <conditionalFormatting sqref="B11:B16">
    <cfRule type="expression" dxfId="23" priority="1">
      <formula>$F$17=0</formula>
    </cfRule>
    <cfRule type="expression" dxfId="22" priority="2">
      <formula>$I$54="×"</formula>
    </cfRule>
  </conditionalFormatting>
  <conditionalFormatting sqref="C55:AD56">
    <cfRule type="expression" dxfId="21" priority="24">
      <formula>$AA$54="×（支給不可)"</formula>
    </cfRule>
    <cfRule type="expression" dxfId="20" priority="25" stopIfTrue="1">
      <formula>$S$42&lt;80%</formula>
    </cfRule>
  </conditionalFormatting>
  <conditionalFormatting sqref="D21:I40">
    <cfRule type="expression" dxfId="19" priority="13">
      <formula>$AH21=1</formula>
    </cfRule>
  </conditionalFormatting>
  <conditionalFormatting sqref="E44 B44:B50">
    <cfRule type="expression" dxfId="18" priority="3">
      <formula>$X$54="×"</formula>
    </cfRule>
  </conditionalFormatting>
  <conditionalFormatting sqref="J21:O40">
    <cfRule type="expression" dxfId="17" priority="4">
      <formula>$AI21=1</formula>
    </cfRule>
  </conditionalFormatting>
  <conditionalFormatting sqref="K9">
    <cfRule type="cellIs" dxfId="16" priority="19" operator="equal">
      <formula>1</formula>
    </cfRule>
  </conditionalFormatting>
  <conditionalFormatting sqref="K17:N17">
    <cfRule type="expression" dxfId="15" priority="17">
      <formula>$O$17&gt;0</formula>
    </cfRule>
    <cfRule type="expression" dxfId="14" priority="18">
      <formula>$F$17&gt;0</formula>
    </cfRule>
  </conditionalFormatting>
  <conditionalFormatting sqref="M41">
    <cfRule type="expression" dxfId="13" priority="26">
      <formula>$S$41="×不一致"</formula>
    </cfRule>
  </conditionalFormatting>
  <conditionalFormatting sqref="M42">
    <cfRule type="expression" dxfId="12" priority="16">
      <formula>$N$54="×"</formula>
    </cfRule>
  </conditionalFormatting>
  <conditionalFormatting sqref="P21:U31">
    <cfRule type="expression" dxfId="11" priority="7">
      <formula>$AJ21=1</formula>
    </cfRule>
  </conditionalFormatting>
  <conditionalFormatting sqref="P36:U40">
    <cfRule type="expression" dxfId="10" priority="5">
      <formula>$AJ36=1</formula>
    </cfRule>
  </conditionalFormatting>
  <conditionalFormatting sqref="P53:Y53">
    <cfRule type="expression" dxfId="9" priority="15">
      <formula>$S$54="×"</formula>
    </cfRule>
  </conditionalFormatting>
  <conditionalFormatting sqref="S42">
    <cfRule type="cellIs" dxfId="8" priority="23" operator="lessThan">
      <formula>0.8</formula>
    </cfRule>
  </conditionalFormatting>
  <conditionalFormatting sqref="Z9">
    <cfRule type="cellIs" dxfId="7" priority="21" operator="equal">
      <formula>1</formula>
    </cfRule>
  </conditionalFormatting>
  <conditionalFormatting sqref="Z17">
    <cfRule type="cellIs" dxfId="6" priority="20" operator="equal">
      <formula>1</formula>
    </cfRule>
  </conditionalFormatting>
  <conditionalFormatting sqref="AA42">
    <cfRule type="cellIs" dxfId="5" priority="22" operator="equal">
      <formula>1</formula>
    </cfRule>
  </conditionalFormatting>
  <dataValidations count="5">
    <dataValidation type="whole" allowBlank="1" showInputMessage="1" showErrorMessage="1" sqref="S8:V8 O56:T56" xr:uid="{6D46F1E7-1AF5-4274-888E-1F2F910ED202}">
      <formula1>11111111</formula1>
      <formula2>99999999</formula2>
    </dataValidation>
    <dataValidation type="list" allowBlank="1" showInputMessage="1" showErrorMessage="1" sqref="U21:U31 U36:U40 O21:O40 I21:I40" xr:uid="{715375C0-3E25-493C-AE52-E4610B81385F}">
      <formula1>"〇,×"</formula1>
    </dataValidation>
    <dataValidation type="list" allowBlank="1" showInputMessage="1" showErrorMessage="1" sqref="P12:R16" xr:uid="{55FDC052-C9DA-46F5-80A4-B1B709997288}">
      <formula1>"MT,MF,その他"</formula1>
    </dataValidation>
    <dataValidation type="list" allowBlank="1" showInputMessage="1" showErrorMessage="1" sqref="M12:O16" xr:uid="{1FB84351-00E6-4DCB-93B3-C8CF886C8C85}">
      <formula1>"○,×"</formula1>
    </dataValidation>
    <dataValidation type="list" allowBlank="1" showInputMessage="1" showErrorMessage="1" sqref="V36:V40" xr:uid="{2CBBE29F-3EA6-4084-B8F3-D2BEB8E16EFE}">
      <formula1>"MT,MF,客先"</formula1>
    </dataValidation>
  </dataValidations>
  <hyperlinks>
    <hyperlink ref="G45" r:id="rId1" xr:uid="{7FC9196C-7991-4251-A7B4-BDC2678873C0}"/>
  </hyperlinks>
  <printOptions horizontalCentered="1"/>
  <pageMargins left="3.937007874015748E-2" right="3.937007874015748E-2" top="0.15748031496062992" bottom="0" header="0.31496062992125984" footer="0.31496062992125984"/>
  <pageSetup paperSize="9" scale="89"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Check Box 1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49</xdr:row>
                    <xdr:rowOff>9525</xdr:rowOff>
                  </from>
                  <to>
                    <xdr:col>5</xdr:col>
                    <xdr:colOff>38100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Check Box 2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46</xdr:row>
                    <xdr:rowOff>0</xdr:rowOff>
                  </from>
                  <to>
                    <xdr:col>5</xdr:col>
                    <xdr:colOff>38100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48</xdr:row>
                    <xdr:rowOff>9525</xdr:rowOff>
                  </from>
                  <to>
                    <xdr:col>5</xdr:col>
                    <xdr:colOff>38100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8" name="Check Box 4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47</xdr:row>
                    <xdr:rowOff>9525</xdr:rowOff>
                  </from>
                  <to>
                    <xdr:col>5</xdr:col>
                    <xdr:colOff>38100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9" name="Check Box 5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45</xdr:row>
                    <xdr:rowOff>9525</xdr:rowOff>
                  </from>
                  <to>
                    <xdr:col>5</xdr:col>
                    <xdr:colOff>38100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0" name="Check Box 6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49</xdr:row>
                    <xdr:rowOff>9525</xdr:rowOff>
                  </from>
                  <to>
                    <xdr:col>7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1" name="Check Box 7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48</xdr:row>
                    <xdr:rowOff>9525</xdr:rowOff>
                  </from>
                  <to>
                    <xdr:col>7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2" name="Check Box 8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47</xdr:row>
                    <xdr:rowOff>9525</xdr:rowOff>
                  </from>
                  <to>
                    <xdr:col>7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3" name="Check Box 9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9525</xdr:rowOff>
                  </from>
                  <to>
                    <xdr:col>7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4" name="Check Box 10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44</xdr:row>
                    <xdr:rowOff>9525</xdr:rowOff>
                  </from>
                  <to>
                    <xdr:col>5</xdr:col>
                    <xdr:colOff>38100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5" name="Check Box 11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44</xdr:row>
                    <xdr:rowOff>9525</xdr:rowOff>
                  </from>
                  <to>
                    <xdr:col>6</xdr:col>
                    <xdr:colOff>38100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6" name="Check Box 12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180975</xdr:rowOff>
                  </from>
                  <to>
                    <xdr:col>7</xdr:col>
                    <xdr:colOff>200025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7" name="Check Box 13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0</xdr:rowOff>
                  </from>
                  <to>
                    <xdr:col>19</xdr:col>
                    <xdr:colOff>38100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8" name="Check Box 14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161925</xdr:rowOff>
                  </from>
                  <to>
                    <xdr:col>18</xdr:col>
                    <xdr:colOff>238125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9" name="Check Box 15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61</xdr:row>
                    <xdr:rowOff>133350</xdr:rowOff>
                  </from>
                  <to>
                    <xdr:col>19</xdr:col>
                    <xdr:colOff>38100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0" name="Check Box 16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62</xdr:row>
                    <xdr:rowOff>142875</xdr:rowOff>
                  </from>
                  <to>
                    <xdr:col>19</xdr:col>
                    <xdr:colOff>38100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1" name="Option Button 17">
              <controlPr defaultSize="0" autoFill="0" autoLine="0" autoPict="0">
                <anchor moveWithCells="1">
                  <from>
                    <xdr:col>11</xdr:col>
                    <xdr:colOff>114300</xdr:colOff>
                    <xdr:row>53</xdr:row>
                    <xdr:rowOff>161925</xdr:rowOff>
                  </from>
                  <to>
                    <xdr:col>14</xdr:col>
                    <xdr:colOff>66675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2" name="Option Button 18">
              <controlPr defaultSize="0" autoFill="0" autoLine="0" autoPict="0">
                <anchor moveWithCells="1">
                  <from>
                    <xdr:col>20</xdr:col>
                    <xdr:colOff>57150</xdr:colOff>
                    <xdr:row>53</xdr:row>
                    <xdr:rowOff>161925</xdr:rowOff>
                  </from>
                  <to>
                    <xdr:col>21</xdr:col>
                    <xdr:colOff>85725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3" name="Check Box 19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49</xdr:row>
                    <xdr:rowOff>9525</xdr:rowOff>
                  </from>
                  <to>
                    <xdr:col>5</xdr:col>
                    <xdr:colOff>38100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4" name="Check Box 20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46</xdr:row>
                    <xdr:rowOff>0</xdr:rowOff>
                  </from>
                  <to>
                    <xdr:col>5</xdr:col>
                    <xdr:colOff>38100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5" name="Check Box 21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48</xdr:row>
                    <xdr:rowOff>9525</xdr:rowOff>
                  </from>
                  <to>
                    <xdr:col>5</xdr:col>
                    <xdr:colOff>38100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6" name="Check Box 22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47</xdr:row>
                    <xdr:rowOff>9525</xdr:rowOff>
                  </from>
                  <to>
                    <xdr:col>5</xdr:col>
                    <xdr:colOff>38100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7" name="Check Box 23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45</xdr:row>
                    <xdr:rowOff>9525</xdr:rowOff>
                  </from>
                  <to>
                    <xdr:col>5</xdr:col>
                    <xdr:colOff>38100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8" name="Check Box 24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49</xdr:row>
                    <xdr:rowOff>9525</xdr:rowOff>
                  </from>
                  <to>
                    <xdr:col>7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9" name="Check Box 25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48</xdr:row>
                    <xdr:rowOff>9525</xdr:rowOff>
                  </from>
                  <to>
                    <xdr:col>7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30" name="Check Box 26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47</xdr:row>
                    <xdr:rowOff>9525</xdr:rowOff>
                  </from>
                  <to>
                    <xdr:col>7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1" name="Check Box 27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9525</xdr:rowOff>
                  </from>
                  <to>
                    <xdr:col>7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2" name="Check Box 28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44</xdr:row>
                    <xdr:rowOff>9525</xdr:rowOff>
                  </from>
                  <to>
                    <xdr:col>5</xdr:col>
                    <xdr:colOff>38100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3" name="Check Box 29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44</xdr:row>
                    <xdr:rowOff>9525</xdr:rowOff>
                  </from>
                  <to>
                    <xdr:col>6</xdr:col>
                    <xdr:colOff>38100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4" name="Check Box 30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180975</xdr:rowOff>
                  </from>
                  <to>
                    <xdr:col>7</xdr:col>
                    <xdr:colOff>200025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5" name="Check Box 31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0</xdr:rowOff>
                  </from>
                  <to>
                    <xdr:col>19</xdr:col>
                    <xdr:colOff>38100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6" name="Check Box 32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161925</xdr:rowOff>
                  </from>
                  <to>
                    <xdr:col>18</xdr:col>
                    <xdr:colOff>238125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7" name="Check Box 33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61</xdr:row>
                    <xdr:rowOff>133350</xdr:rowOff>
                  </from>
                  <to>
                    <xdr:col>19</xdr:col>
                    <xdr:colOff>38100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8" name="Check Box 34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62</xdr:row>
                    <xdr:rowOff>142875</xdr:rowOff>
                  </from>
                  <to>
                    <xdr:col>19</xdr:col>
                    <xdr:colOff>38100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9" name="Option Button 35">
              <controlPr defaultSize="0" autoFill="0" autoLine="0" autoPict="0">
                <anchor moveWithCells="1">
                  <from>
                    <xdr:col>11</xdr:col>
                    <xdr:colOff>114300</xdr:colOff>
                    <xdr:row>53</xdr:row>
                    <xdr:rowOff>161925</xdr:rowOff>
                  </from>
                  <to>
                    <xdr:col>14</xdr:col>
                    <xdr:colOff>66675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40" name="Option Button 36">
              <controlPr defaultSize="0" autoFill="0" autoLine="0" autoPict="0">
                <anchor moveWithCells="1">
                  <from>
                    <xdr:col>20</xdr:col>
                    <xdr:colOff>57150</xdr:colOff>
                    <xdr:row>53</xdr:row>
                    <xdr:rowOff>161925</xdr:rowOff>
                  </from>
                  <to>
                    <xdr:col>21</xdr:col>
                    <xdr:colOff>85725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1" name="Check Box 37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49</xdr:row>
                    <xdr:rowOff>9525</xdr:rowOff>
                  </from>
                  <to>
                    <xdr:col>5</xdr:col>
                    <xdr:colOff>38100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2" name="Check Box 38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46</xdr:row>
                    <xdr:rowOff>0</xdr:rowOff>
                  </from>
                  <to>
                    <xdr:col>5</xdr:col>
                    <xdr:colOff>38100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3" name="Check Box 39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48</xdr:row>
                    <xdr:rowOff>9525</xdr:rowOff>
                  </from>
                  <to>
                    <xdr:col>5</xdr:col>
                    <xdr:colOff>38100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4" name="Check Box 40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47</xdr:row>
                    <xdr:rowOff>9525</xdr:rowOff>
                  </from>
                  <to>
                    <xdr:col>5</xdr:col>
                    <xdr:colOff>38100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5" name="Check Box 41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45</xdr:row>
                    <xdr:rowOff>9525</xdr:rowOff>
                  </from>
                  <to>
                    <xdr:col>5</xdr:col>
                    <xdr:colOff>38100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6" name="Check Box 42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49</xdr:row>
                    <xdr:rowOff>9525</xdr:rowOff>
                  </from>
                  <to>
                    <xdr:col>6</xdr:col>
                    <xdr:colOff>38100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7" name="Check Box 43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48</xdr:row>
                    <xdr:rowOff>9525</xdr:rowOff>
                  </from>
                  <to>
                    <xdr:col>6</xdr:col>
                    <xdr:colOff>38100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8" name="Check Box 44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47</xdr:row>
                    <xdr:rowOff>9525</xdr:rowOff>
                  </from>
                  <to>
                    <xdr:col>6</xdr:col>
                    <xdr:colOff>38100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9" name="Check Box 45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9525</xdr:rowOff>
                  </from>
                  <to>
                    <xdr:col>6</xdr:col>
                    <xdr:colOff>38100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50" name="Check Box 46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44</xdr:row>
                    <xdr:rowOff>9525</xdr:rowOff>
                  </from>
                  <to>
                    <xdr:col>5</xdr:col>
                    <xdr:colOff>38100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1" name="Check Box 47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44</xdr:row>
                    <xdr:rowOff>9525</xdr:rowOff>
                  </from>
                  <to>
                    <xdr:col>6</xdr:col>
                    <xdr:colOff>38100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2" name="Check Box 48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180975</xdr:rowOff>
                  </from>
                  <to>
                    <xdr:col>6</xdr:col>
                    <xdr:colOff>38100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3" name="Check Box 49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0</xdr:rowOff>
                  </from>
                  <to>
                    <xdr:col>19</xdr:col>
                    <xdr:colOff>38100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4" name="Check Box 50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161925</xdr:rowOff>
                  </from>
                  <to>
                    <xdr:col>18</xdr:col>
                    <xdr:colOff>238125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5" name="Check Box 51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61</xdr:row>
                    <xdr:rowOff>133350</xdr:rowOff>
                  </from>
                  <to>
                    <xdr:col>19</xdr:col>
                    <xdr:colOff>38100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6" name="Check Box 52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62</xdr:row>
                    <xdr:rowOff>142875</xdr:rowOff>
                  </from>
                  <to>
                    <xdr:col>19</xdr:col>
                    <xdr:colOff>38100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7" name="Option Button 53">
              <controlPr defaultSize="0" autoFill="0" autoLine="0" autoPict="0">
                <anchor moveWithCells="1">
                  <from>
                    <xdr:col>11</xdr:col>
                    <xdr:colOff>114300</xdr:colOff>
                    <xdr:row>53</xdr:row>
                    <xdr:rowOff>161925</xdr:rowOff>
                  </from>
                  <to>
                    <xdr:col>12</xdr:col>
                    <xdr:colOff>142875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8" name="Option Button 54">
              <controlPr defaultSize="0" autoFill="0" autoLine="0" autoPict="0">
                <anchor moveWithCells="1">
                  <from>
                    <xdr:col>20</xdr:col>
                    <xdr:colOff>57150</xdr:colOff>
                    <xdr:row>53</xdr:row>
                    <xdr:rowOff>161925</xdr:rowOff>
                  </from>
                  <to>
                    <xdr:col>21</xdr:col>
                    <xdr:colOff>85725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9" name="Check Box 55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49</xdr:row>
                    <xdr:rowOff>9525</xdr:rowOff>
                  </from>
                  <to>
                    <xdr:col>5</xdr:col>
                    <xdr:colOff>38100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60" name="Check Box 56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46</xdr:row>
                    <xdr:rowOff>0</xdr:rowOff>
                  </from>
                  <to>
                    <xdr:col>5</xdr:col>
                    <xdr:colOff>38100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1" name="Check Box 57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48</xdr:row>
                    <xdr:rowOff>9525</xdr:rowOff>
                  </from>
                  <to>
                    <xdr:col>5</xdr:col>
                    <xdr:colOff>38100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2" name="Check Box 58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47</xdr:row>
                    <xdr:rowOff>9525</xdr:rowOff>
                  </from>
                  <to>
                    <xdr:col>5</xdr:col>
                    <xdr:colOff>38100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3" name="Check Box 59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45</xdr:row>
                    <xdr:rowOff>9525</xdr:rowOff>
                  </from>
                  <to>
                    <xdr:col>5</xdr:col>
                    <xdr:colOff>38100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4" name="Check Box 60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49</xdr:row>
                    <xdr:rowOff>9525</xdr:rowOff>
                  </from>
                  <to>
                    <xdr:col>6</xdr:col>
                    <xdr:colOff>38100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5" name="Check Box 61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48</xdr:row>
                    <xdr:rowOff>9525</xdr:rowOff>
                  </from>
                  <to>
                    <xdr:col>6</xdr:col>
                    <xdr:colOff>38100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6" name="Check Box 62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47</xdr:row>
                    <xdr:rowOff>9525</xdr:rowOff>
                  </from>
                  <to>
                    <xdr:col>6</xdr:col>
                    <xdr:colOff>38100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7" name="Check Box 63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9525</xdr:rowOff>
                  </from>
                  <to>
                    <xdr:col>6</xdr:col>
                    <xdr:colOff>38100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8" name="Check Box 64">
              <controlPr locked="0" defaultSize="0" autoFill="0" autoLine="0" autoPict="0">
                <anchor moveWithCells="1">
                  <from>
                    <xdr:col>4</xdr:col>
                    <xdr:colOff>28575</xdr:colOff>
                    <xdr:row>44</xdr:row>
                    <xdr:rowOff>9525</xdr:rowOff>
                  </from>
                  <to>
                    <xdr:col>5</xdr:col>
                    <xdr:colOff>38100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9" name="Check Box 65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44</xdr:row>
                    <xdr:rowOff>9525</xdr:rowOff>
                  </from>
                  <to>
                    <xdr:col>6</xdr:col>
                    <xdr:colOff>38100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70" name="Check Box 66">
              <controlPr locked="0" defaultSize="0" autoFill="0" autoLine="0" autoPict="0">
                <anchor moveWithCells="1">
                  <from>
                    <xdr:col>5</xdr:col>
                    <xdr:colOff>47625</xdr:colOff>
                    <xdr:row>45</xdr:row>
                    <xdr:rowOff>180975</xdr:rowOff>
                  </from>
                  <to>
                    <xdr:col>6</xdr:col>
                    <xdr:colOff>38100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71" name="Check Box 67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0</xdr:rowOff>
                  </from>
                  <to>
                    <xdr:col>19</xdr:col>
                    <xdr:colOff>38100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2" name="Check Box 68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60</xdr:row>
                    <xdr:rowOff>161925</xdr:rowOff>
                  </from>
                  <to>
                    <xdr:col>18</xdr:col>
                    <xdr:colOff>238125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3" name="Check Box 69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61</xdr:row>
                    <xdr:rowOff>133350</xdr:rowOff>
                  </from>
                  <to>
                    <xdr:col>19</xdr:col>
                    <xdr:colOff>38100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4" name="Check Box 70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62</xdr:row>
                    <xdr:rowOff>142875</xdr:rowOff>
                  </from>
                  <to>
                    <xdr:col>19</xdr:col>
                    <xdr:colOff>38100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5" name="Option Button 71">
              <controlPr defaultSize="0" autoFill="0" autoLine="0" autoPict="0">
                <anchor moveWithCells="1">
                  <from>
                    <xdr:col>11</xdr:col>
                    <xdr:colOff>114300</xdr:colOff>
                    <xdr:row>53</xdr:row>
                    <xdr:rowOff>161925</xdr:rowOff>
                  </from>
                  <to>
                    <xdr:col>12</xdr:col>
                    <xdr:colOff>142875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6" name="Option Button 72">
              <controlPr defaultSize="0" autoFill="0" autoLine="0" autoPict="0">
                <anchor moveWithCells="1">
                  <from>
                    <xdr:col>20</xdr:col>
                    <xdr:colOff>57150</xdr:colOff>
                    <xdr:row>53</xdr:row>
                    <xdr:rowOff>161925</xdr:rowOff>
                  </from>
                  <to>
                    <xdr:col>21</xdr:col>
                    <xdr:colOff>85725</xdr:colOff>
                    <xdr:row>55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7D28-AA25-443F-AF58-B696B7368C83}">
  <sheetPr codeName="Sheet4">
    <pageSetUpPr fitToPage="1"/>
  </sheetPr>
  <dimension ref="A1:AE33"/>
  <sheetViews>
    <sheetView zoomScale="70" zoomScaleNormal="70" zoomScaleSheetLayoutView="85" workbookViewId="0">
      <selection sqref="A1:A31"/>
    </sheetView>
  </sheetViews>
  <sheetFormatPr defaultRowHeight="13.5"/>
  <cols>
    <col min="1" max="29" width="3.75" style="3" customWidth="1"/>
    <col min="30" max="30" width="9" style="3" hidden="1" customWidth="1"/>
    <col min="31" max="16384" width="9" style="3"/>
  </cols>
  <sheetData>
    <row r="1" spans="1:30">
      <c r="A1" s="160" t="s">
        <v>33</v>
      </c>
      <c r="B1" s="26" t="s">
        <v>34</v>
      </c>
      <c r="C1" s="298" t="s">
        <v>35</v>
      </c>
      <c r="D1" s="298"/>
      <c r="E1" s="298"/>
      <c r="F1" s="299" t="s">
        <v>149</v>
      </c>
      <c r="G1" s="299"/>
      <c r="H1" s="299"/>
      <c r="I1" s="299"/>
      <c r="J1" s="299"/>
      <c r="K1" s="299"/>
      <c r="L1" s="300" t="s">
        <v>37</v>
      </c>
      <c r="M1" s="300"/>
      <c r="N1" s="301"/>
      <c r="O1" s="299" t="s">
        <v>38</v>
      </c>
      <c r="P1" s="299"/>
      <c r="Q1" s="299"/>
      <c r="R1" s="283" t="s">
        <v>150</v>
      </c>
      <c r="S1" s="283"/>
      <c r="T1" s="283"/>
      <c r="U1" s="283"/>
      <c r="V1" s="284"/>
      <c r="W1" s="285" t="s">
        <v>40</v>
      </c>
      <c r="X1" s="283"/>
      <c r="Y1" s="283"/>
      <c r="Z1" s="284"/>
      <c r="AA1" s="285" t="s">
        <v>41</v>
      </c>
      <c r="AB1" s="283"/>
      <c r="AC1" s="284"/>
    </row>
    <row r="2" spans="1:30" ht="18.75">
      <c r="A2" s="160"/>
      <c r="B2" s="27">
        <v>1</v>
      </c>
      <c r="C2" s="282"/>
      <c r="D2" s="280"/>
      <c r="E2" s="280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76" t="str">
        <f t="shared" ref="R2:R31" si="0">IF(O2="","",IF(O2="その他","","－"))</f>
        <v/>
      </c>
      <c r="S2" s="281"/>
      <c r="T2" s="281"/>
      <c r="U2" s="281"/>
      <c r="V2" s="281"/>
      <c r="W2" s="277"/>
      <c r="X2" s="278"/>
      <c r="Y2" s="278"/>
      <c r="Z2" s="279"/>
      <c r="AA2" s="324"/>
      <c r="AB2" s="325"/>
      <c r="AC2" s="326"/>
      <c r="AD2" s="28" t="str">
        <f>IF(AA2="NG","",IF(OR(C2="",F2="",L2="",O2="",R2="",W2=""),"NG","OK"))</f>
        <v>NG</v>
      </c>
    </row>
    <row r="3" spans="1:30" ht="18.75">
      <c r="A3" s="160"/>
      <c r="B3" s="29">
        <f>B2+1</f>
        <v>2</v>
      </c>
      <c r="C3" s="282"/>
      <c r="D3" s="280"/>
      <c r="E3" s="280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76" t="str">
        <f t="shared" si="0"/>
        <v/>
      </c>
      <c r="S3" s="281"/>
      <c r="T3" s="281"/>
      <c r="U3" s="281"/>
      <c r="V3" s="281"/>
      <c r="W3" s="277"/>
      <c r="X3" s="278"/>
      <c r="Y3" s="278"/>
      <c r="Z3" s="279"/>
      <c r="AA3" s="324"/>
      <c r="AB3" s="325"/>
      <c r="AC3" s="326"/>
      <c r="AD3" s="28" t="str">
        <f>IF(AA3="","",IF(OR(C3="",F3="",L3="",O3="",R3="",W3=""),"NG","OK"))</f>
        <v/>
      </c>
    </row>
    <row r="4" spans="1:30" ht="18.75">
      <c r="A4" s="160"/>
      <c r="B4" s="29">
        <f t="shared" ref="B4:B31" si="1">B3+1</f>
        <v>3</v>
      </c>
      <c r="C4" s="282"/>
      <c r="D4" s="280"/>
      <c r="E4" s="280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76" t="str">
        <f t="shared" si="0"/>
        <v/>
      </c>
      <c r="S4" s="281"/>
      <c r="T4" s="281"/>
      <c r="U4" s="281"/>
      <c r="V4" s="281"/>
      <c r="W4" s="277"/>
      <c r="X4" s="278"/>
      <c r="Y4" s="278"/>
      <c r="Z4" s="279"/>
      <c r="AA4" s="324"/>
      <c r="AB4" s="325"/>
      <c r="AC4" s="326"/>
      <c r="AD4" s="28" t="str">
        <f>IF(AA4="","",IF(OR(C4="",F4="",L4="",O4="",R4="",W4=""),"NG","OK"))</f>
        <v/>
      </c>
    </row>
    <row r="5" spans="1:30" ht="18.75">
      <c r="A5" s="160"/>
      <c r="B5" s="29">
        <f t="shared" si="1"/>
        <v>4</v>
      </c>
      <c r="C5" s="282"/>
      <c r="D5" s="280"/>
      <c r="E5" s="280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76" t="str">
        <f t="shared" si="0"/>
        <v/>
      </c>
      <c r="S5" s="281"/>
      <c r="T5" s="281"/>
      <c r="U5" s="281"/>
      <c r="V5" s="281"/>
      <c r="W5" s="277"/>
      <c r="X5" s="278"/>
      <c r="Y5" s="278"/>
      <c r="Z5" s="279"/>
      <c r="AA5" s="324"/>
      <c r="AB5" s="325"/>
      <c r="AC5" s="326"/>
      <c r="AD5" s="28" t="str">
        <f t="shared" ref="AD5:AD31" si="2">IF(AA5="","",IF(OR(C5="",F5="",L5="",O5="",R5="",W5=""),"NG","OK"))</f>
        <v/>
      </c>
    </row>
    <row r="6" spans="1:30" ht="18.75">
      <c r="A6" s="297"/>
      <c r="B6" s="29">
        <f t="shared" si="1"/>
        <v>5</v>
      </c>
      <c r="C6" s="282"/>
      <c r="D6" s="280"/>
      <c r="E6" s="280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76" t="str">
        <f t="shared" si="0"/>
        <v/>
      </c>
      <c r="S6" s="281"/>
      <c r="T6" s="281"/>
      <c r="U6" s="281"/>
      <c r="V6" s="281"/>
      <c r="W6" s="277"/>
      <c r="X6" s="278"/>
      <c r="Y6" s="278"/>
      <c r="Z6" s="279"/>
      <c r="AA6" s="324"/>
      <c r="AB6" s="325"/>
      <c r="AC6" s="326"/>
      <c r="AD6" s="28" t="str">
        <f t="shared" si="2"/>
        <v/>
      </c>
    </row>
    <row r="7" spans="1:30" ht="18.75">
      <c r="A7" s="297"/>
      <c r="B7" s="29">
        <f t="shared" si="1"/>
        <v>6</v>
      </c>
      <c r="C7" s="282"/>
      <c r="D7" s="280"/>
      <c r="E7" s="280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76" t="str">
        <f t="shared" si="0"/>
        <v/>
      </c>
      <c r="S7" s="281"/>
      <c r="T7" s="281"/>
      <c r="U7" s="281"/>
      <c r="V7" s="281"/>
      <c r="W7" s="277"/>
      <c r="X7" s="278"/>
      <c r="Y7" s="278"/>
      <c r="Z7" s="279"/>
      <c r="AA7" s="324"/>
      <c r="AB7" s="325"/>
      <c r="AC7" s="326"/>
      <c r="AD7" s="28" t="str">
        <f t="shared" si="2"/>
        <v/>
      </c>
    </row>
    <row r="8" spans="1:30" ht="18.75">
      <c r="A8" s="297"/>
      <c r="B8" s="29">
        <f t="shared" si="1"/>
        <v>7</v>
      </c>
      <c r="C8" s="282"/>
      <c r="D8" s="280"/>
      <c r="E8" s="280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76" t="str">
        <f t="shared" si="0"/>
        <v/>
      </c>
      <c r="S8" s="281"/>
      <c r="T8" s="281"/>
      <c r="U8" s="281"/>
      <c r="V8" s="281"/>
      <c r="W8" s="277"/>
      <c r="X8" s="278"/>
      <c r="Y8" s="278"/>
      <c r="Z8" s="279"/>
      <c r="AA8" s="324"/>
      <c r="AB8" s="325"/>
      <c r="AC8" s="326"/>
      <c r="AD8" s="28" t="str">
        <f t="shared" si="2"/>
        <v/>
      </c>
    </row>
    <row r="9" spans="1:30" ht="18.75">
      <c r="A9" s="297"/>
      <c r="B9" s="29">
        <f t="shared" si="1"/>
        <v>8</v>
      </c>
      <c r="C9" s="282"/>
      <c r="D9" s="280"/>
      <c r="E9" s="280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76" t="str">
        <f t="shared" si="0"/>
        <v/>
      </c>
      <c r="S9" s="281"/>
      <c r="T9" s="281"/>
      <c r="U9" s="281"/>
      <c r="V9" s="281"/>
      <c r="W9" s="277"/>
      <c r="X9" s="278"/>
      <c r="Y9" s="278"/>
      <c r="Z9" s="279"/>
      <c r="AA9" s="324"/>
      <c r="AB9" s="325"/>
      <c r="AC9" s="326"/>
      <c r="AD9" s="28" t="str">
        <f t="shared" si="2"/>
        <v/>
      </c>
    </row>
    <row r="10" spans="1:30" ht="18.75">
      <c r="A10" s="297"/>
      <c r="B10" s="29">
        <f t="shared" si="1"/>
        <v>9</v>
      </c>
      <c r="C10" s="282"/>
      <c r="D10" s="280"/>
      <c r="E10" s="280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76" t="str">
        <f t="shared" si="0"/>
        <v/>
      </c>
      <c r="S10" s="281"/>
      <c r="T10" s="281"/>
      <c r="U10" s="281"/>
      <c r="V10" s="281"/>
      <c r="W10" s="277"/>
      <c r="X10" s="278"/>
      <c r="Y10" s="278"/>
      <c r="Z10" s="279"/>
      <c r="AA10" s="324"/>
      <c r="AB10" s="325"/>
      <c r="AC10" s="326"/>
      <c r="AD10" s="28" t="str">
        <f t="shared" si="2"/>
        <v/>
      </c>
    </row>
    <row r="11" spans="1:30" ht="18.75">
      <c r="A11" s="297"/>
      <c r="B11" s="29">
        <f t="shared" si="1"/>
        <v>10</v>
      </c>
      <c r="C11" s="282"/>
      <c r="D11" s="280"/>
      <c r="E11" s="280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76" t="str">
        <f t="shared" si="0"/>
        <v/>
      </c>
      <c r="S11" s="281"/>
      <c r="T11" s="281"/>
      <c r="U11" s="281"/>
      <c r="V11" s="281"/>
      <c r="W11" s="277"/>
      <c r="X11" s="278"/>
      <c r="Y11" s="278"/>
      <c r="Z11" s="279"/>
      <c r="AA11" s="324"/>
      <c r="AB11" s="325"/>
      <c r="AC11" s="326"/>
      <c r="AD11" s="28" t="str">
        <f t="shared" si="2"/>
        <v/>
      </c>
    </row>
    <row r="12" spans="1:30" ht="18.75">
      <c r="A12" s="297"/>
      <c r="B12" s="29">
        <f t="shared" si="1"/>
        <v>11</v>
      </c>
      <c r="C12" s="282"/>
      <c r="D12" s="280"/>
      <c r="E12" s="280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76" t="str">
        <f t="shared" si="0"/>
        <v/>
      </c>
      <c r="S12" s="281"/>
      <c r="T12" s="281"/>
      <c r="U12" s="281"/>
      <c r="V12" s="281"/>
      <c r="W12" s="277"/>
      <c r="X12" s="278"/>
      <c r="Y12" s="278"/>
      <c r="Z12" s="279"/>
      <c r="AA12" s="324"/>
      <c r="AB12" s="325"/>
      <c r="AC12" s="326"/>
      <c r="AD12" s="28" t="str">
        <f t="shared" si="2"/>
        <v/>
      </c>
    </row>
    <row r="13" spans="1:30" ht="18.75">
      <c r="A13" s="297"/>
      <c r="B13" s="29">
        <f t="shared" si="1"/>
        <v>12</v>
      </c>
      <c r="C13" s="282"/>
      <c r="D13" s="280"/>
      <c r="E13" s="280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76" t="str">
        <f t="shared" si="0"/>
        <v/>
      </c>
      <c r="S13" s="281"/>
      <c r="T13" s="281"/>
      <c r="U13" s="281"/>
      <c r="V13" s="281"/>
      <c r="W13" s="277"/>
      <c r="X13" s="278"/>
      <c r="Y13" s="278"/>
      <c r="Z13" s="279"/>
      <c r="AA13" s="324"/>
      <c r="AB13" s="325"/>
      <c r="AC13" s="326"/>
      <c r="AD13" s="28" t="str">
        <f t="shared" si="2"/>
        <v/>
      </c>
    </row>
    <row r="14" spans="1:30" ht="18.75">
      <c r="A14" s="297"/>
      <c r="B14" s="29">
        <f t="shared" si="1"/>
        <v>13</v>
      </c>
      <c r="C14" s="282"/>
      <c r="D14" s="280"/>
      <c r="E14" s="280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76" t="str">
        <f t="shared" si="0"/>
        <v/>
      </c>
      <c r="S14" s="281"/>
      <c r="T14" s="281"/>
      <c r="U14" s="281"/>
      <c r="V14" s="281"/>
      <c r="W14" s="277"/>
      <c r="X14" s="278"/>
      <c r="Y14" s="278"/>
      <c r="Z14" s="279"/>
      <c r="AA14" s="324"/>
      <c r="AB14" s="325"/>
      <c r="AC14" s="326"/>
      <c r="AD14" s="28" t="str">
        <f t="shared" si="2"/>
        <v/>
      </c>
    </row>
    <row r="15" spans="1:30" ht="18.75">
      <c r="A15" s="297"/>
      <c r="B15" s="29">
        <f t="shared" si="1"/>
        <v>14</v>
      </c>
      <c r="C15" s="282"/>
      <c r="D15" s="280"/>
      <c r="E15" s="280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76" t="str">
        <f t="shared" si="0"/>
        <v/>
      </c>
      <c r="S15" s="281"/>
      <c r="T15" s="281"/>
      <c r="U15" s="281"/>
      <c r="V15" s="281"/>
      <c r="W15" s="277"/>
      <c r="X15" s="278"/>
      <c r="Y15" s="278"/>
      <c r="Z15" s="279"/>
      <c r="AA15" s="324"/>
      <c r="AB15" s="325"/>
      <c r="AC15" s="326"/>
      <c r="AD15" s="28" t="str">
        <f t="shared" si="2"/>
        <v/>
      </c>
    </row>
    <row r="16" spans="1:30" ht="18.75">
      <c r="A16" s="297"/>
      <c r="B16" s="29">
        <f t="shared" si="1"/>
        <v>15</v>
      </c>
      <c r="C16" s="282"/>
      <c r="D16" s="280"/>
      <c r="E16" s="280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76" t="str">
        <f t="shared" si="0"/>
        <v/>
      </c>
      <c r="S16" s="281"/>
      <c r="T16" s="281"/>
      <c r="U16" s="281"/>
      <c r="V16" s="281"/>
      <c r="W16" s="277"/>
      <c r="X16" s="278"/>
      <c r="Y16" s="278"/>
      <c r="Z16" s="279"/>
      <c r="AA16" s="324"/>
      <c r="AB16" s="325"/>
      <c r="AC16" s="326"/>
      <c r="AD16" s="28" t="str">
        <f t="shared" si="2"/>
        <v/>
      </c>
    </row>
    <row r="17" spans="1:31" ht="18.75">
      <c r="A17" s="297"/>
      <c r="B17" s="29">
        <f t="shared" si="1"/>
        <v>16</v>
      </c>
      <c r="C17" s="282"/>
      <c r="D17" s="280"/>
      <c r="E17" s="280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76" t="str">
        <f t="shared" si="0"/>
        <v/>
      </c>
      <c r="S17" s="281"/>
      <c r="T17" s="281"/>
      <c r="U17" s="281"/>
      <c r="V17" s="281"/>
      <c r="W17" s="277"/>
      <c r="X17" s="278"/>
      <c r="Y17" s="278"/>
      <c r="Z17" s="279"/>
      <c r="AA17" s="324"/>
      <c r="AB17" s="325"/>
      <c r="AC17" s="326"/>
      <c r="AD17" s="28" t="str">
        <f t="shared" si="2"/>
        <v/>
      </c>
    </row>
    <row r="18" spans="1:31" ht="18.75">
      <c r="A18" s="297"/>
      <c r="B18" s="29">
        <f t="shared" si="1"/>
        <v>17</v>
      </c>
      <c r="C18" s="282"/>
      <c r="D18" s="280"/>
      <c r="E18" s="280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76" t="str">
        <f t="shared" si="0"/>
        <v/>
      </c>
      <c r="S18" s="281"/>
      <c r="T18" s="281"/>
      <c r="U18" s="281"/>
      <c r="V18" s="281"/>
      <c r="W18" s="277"/>
      <c r="X18" s="278"/>
      <c r="Y18" s="278"/>
      <c r="Z18" s="279"/>
      <c r="AA18" s="324"/>
      <c r="AB18" s="325"/>
      <c r="AC18" s="326"/>
      <c r="AD18" s="28" t="str">
        <f t="shared" si="2"/>
        <v/>
      </c>
    </row>
    <row r="19" spans="1:31" ht="18.75">
      <c r="A19" s="297"/>
      <c r="B19" s="29">
        <f t="shared" si="1"/>
        <v>18</v>
      </c>
      <c r="C19" s="282"/>
      <c r="D19" s="280"/>
      <c r="E19" s="280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76" t="str">
        <f t="shared" si="0"/>
        <v/>
      </c>
      <c r="S19" s="281"/>
      <c r="T19" s="281"/>
      <c r="U19" s="281"/>
      <c r="V19" s="281"/>
      <c r="W19" s="277"/>
      <c r="X19" s="278"/>
      <c r="Y19" s="278"/>
      <c r="Z19" s="279"/>
      <c r="AA19" s="324"/>
      <c r="AB19" s="325"/>
      <c r="AC19" s="326"/>
      <c r="AD19" s="28" t="str">
        <f t="shared" si="2"/>
        <v/>
      </c>
    </row>
    <row r="20" spans="1:31" ht="18.75">
      <c r="A20" s="297"/>
      <c r="B20" s="29">
        <f t="shared" si="1"/>
        <v>19</v>
      </c>
      <c r="C20" s="282"/>
      <c r="D20" s="280"/>
      <c r="E20" s="280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76" t="str">
        <f t="shared" si="0"/>
        <v/>
      </c>
      <c r="S20" s="281"/>
      <c r="T20" s="281"/>
      <c r="U20" s="281"/>
      <c r="V20" s="281"/>
      <c r="W20" s="277"/>
      <c r="X20" s="278"/>
      <c r="Y20" s="278"/>
      <c r="Z20" s="279"/>
      <c r="AA20" s="324"/>
      <c r="AB20" s="325"/>
      <c r="AC20" s="326"/>
      <c r="AD20" s="28" t="str">
        <f t="shared" si="2"/>
        <v/>
      </c>
    </row>
    <row r="21" spans="1:31" ht="18.75">
      <c r="A21" s="297"/>
      <c r="B21" s="29">
        <f t="shared" si="1"/>
        <v>20</v>
      </c>
      <c r="C21" s="282"/>
      <c r="D21" s="280"/>
      <c r="E21" s="280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76" t="str">
        <f t="shared" si="0"/>
        <v/>
      </c>
      <c r="S21" s="281"/>
      <c r="T21" s="281"/>
      <c r="U21" s="281"/>
      <c r="V21" s="281"/>
      <c r="W21" s="277"/>
      <c r="X21" s="278"/>
      <c r="Y21" s="278"/>
      <c r="Z21" s="279"/>
      <c r="AA21" s="324"/>
      <c r="AB21" s="325"/>
      <c r="AC21" s="326"/>
      <c r="AD21" s="28" t="str">
        <f t="shared" si="2"/>
        <v/>
      </c>
    </row>
    <row r="22" spans="1:31" ht="18.75">
      <c r="A22" s="297"/>
      <c r="B22" s="29">
        <f t="shared" si="1"/>
        <v>21</v>
      </c>
      <c r="C22" s="282"/>
      <c r="D22" s="280"/>
      <c r="E22" s="280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76" t="str">
        <f t="shared" si="0"/>
        <v/>
      </c>
      <c r="S22" s="281"/>
      <c r="T22" s="281"/>
      <c r="U22" s="281"/>
      <c r="V22" s="281"/>
      <c r="W22" s="277"/>
      <c r="X22" s="278"/>
      <c r="Y22" s="278"/>
      <c r="Z22" s="279"/>
      <c r="AA22" s="324"/>
      <c r="AB22" s="325"/>
      <c r="AC22" s="326"/>
      <c r="AD22" s="28" t="str">
        <f t="shared" si="2"/>
        <v/>
      </c>
      <c r="AE22" s="3" t="s">
        <v>98</v>
      </c>
    </row>
    <row r="23" spans="1:31" ht="18.75">
      <c r="A23" s="297"/>
      <c r="B23" s="29">
        <f t="shared" si="1"/>
        <v>22</v>
      </c>
      <c r="C23" s="282"/>
      <c r="D23" s="280"/>
      <c r="E23" s="280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76" t="str">
        <f t="shared" si="0"/>
        <v/>
      </c>
      <c r="S23" s="281"/>
      <c r="T23" s="281"/>
      <c r="U23" s="281"/>
      <c r="V23" s="281"/>
      <c r="W23" s="277"/>
      <c r="X23" s="278"/>
      <c r="Y23" s="278"/>
      <c r="Z23" s="279"/>
      <c r="AA23" s="324"/>
      <c r="AB23" s="325"/>
      <c r="AC23" s="326"/>
      <c r="AD23" s="28" t="str">
        <f t="shared" si="2"/>
        <v/>
      </c>
    </row>
    <row r="24" spans="1:31" ht="18.75">
      <c r="A24" s="297"/>
      <c r="B24" s="29">
        <f t="shared" si="1"/>
        <v>23</v>
      </c>
      <c r="C24" s="282"/>
      <c r="D24" s="280"/>
      <c r="E24" s="280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76" t="str">
        <f t="shared" si="0"/>
        <v/>
      </c>
      <c r="S24" s="281"/>
      <c r="T24" s="281"/>
      <c r="U24" s="281"/>
      <c r="V24" s="281"/>
      <c r="W24" s="277"/>
      <c r="X24" s="278"/>
      <c r="Y24" s="278"/>
      <c r="Z24" s="279"/>
      <c r="AA24" s="324"/>
      <c r="AB24" s="325"/>
      <c r="AC24" s="326"/>
      <c r="AD24" s="28" t="str">
        <f t="shared" si="2"/>
        <v/>
      </c>
    </row>
    <row r="25" spans="1:31" ht="18.75">
      <c r="A25" s="297"/>
      <c r="B25" s="29">
        <f t="shared" si="1"/>
        <v>24</v>
      </c>
      <c r="C25" s="282"/>
      <c r="D25" s="280"/>
      <c r="E25" s="280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76" t="str">
        <f t="shared" si="0"/>
        <v/>
      </c>
      <c r="S25" s="281"/>
      <c r="T25" s="281"/>
      <c r="U25" s="281"/>
      <c r="V25" s="281"/>
      <c r="W25" s="277"/>
      <c r="X25" s="278"/>
      <c r="Y25" s="278"/>
      <c r="Z25" s="279"/>
      <c r="AA25" s="324"/>
      <c r="AB25" s="325"/>
      <c r="AC25" s="326"/>
      <c r="AD25" s="28" t="str">
        <f t="shared" si="2"/>
        <v/>
      </c>
    </row>
    <row r="26" spans="1:31" ht="18.75">
      <c r="A26" s="297"/>
      <c r="B26" s="29">
        <f t="shared" si="1"/>
        <v>25</v>
      </c>
      <c r="C26" s="282"/>
      <c r="D26" s="280"/>
      <c r="E26" s="280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76" t="str">
        <f t="shared" si="0"/>
        <v/>
      </c>
      <c r="S26" s="281"/>
      <c r="T26" s="281"/>
      <c r="U26" s="281"/>
      <c r="V26" s="281"/>
      <c r="W26" s="277"/>
      <c r="X26" s="278"/>
      <c r="Y26" s="278"/>
      <c r="Z26" s="279"/>
      <c r="AA26" s="324"/>
      <c r="AB26" s="325"/>
      <c r="AC26" s="326"/>
      <c r="AD26" s="28" t="str">
        <f t="shared" si="2"/>
        <v/>
      </c>
    </row>
    <row r="27" spans="1:31" ht="18.75">
      <c r="A27" s="297"/>
      <c r="B27" s="29">
        <f t="shared" si="1"/>
        <v>26</v>
      </c>
      <c r="C27" s="282"/>
      <c r="D27" s="280"/>
      <c r="E27" s="280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76" t="str">
        <f t="shared" si="0"/>
        <v/>
      </c>
      <c r="S27" s="281"/>
      <c r="T27" s="281"/>
      <c r="U27" s="281"/>
      <c r="V27" s="281"/>
      <c r="W27" s="277"/>
      <c r="X27" s="278"/>
      <c r="Y27" s="278"/>
      <c r="Z27" s="279"/>
      <c r="AA27" s="324"/>
      <c r="AB27" s="325"/>
      <c r="AC27" s="326"/>
      <c r="AD27" s="28" t="str">
        <f t="shared" si="2"/>
        <v/>
      </c>
    </row>
    <row r="28" spans="1:31" ht="18.75">
      <c r="A28" s="297"/>
      <c r="B28" s="29">
        <f t="shared" si="1"/>
        <v>27</v>
      </c>
      <c r="C28" s="282"/>
      <c r="D28" s="280"/>
      <c r="E28" s="280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76" t="str">
        <f t="shared" si="0"/>
        <v/>
      </c>
      <c r="S28" s="281"/>
      <c r="T28" s="281"/>
      <c r="U28" s="281"/>
      <c r="V28" s="281"/>
      <c r="W28" s="277"/>
      <c r="X28" s="278"/>
      <c r="Y28" s="278"/>
      <c r="Z28" s="279"/>
      <c r="AA28" s="324"/>
      <c r="AB28" s="325"/>
      <c r="AC28" s="326"/>
      <c r="AD28" s="28" t="str">
        <f t="shared" si="2"/>
        <v/>
      </c>
    </row>
    <row r="29" spans="1:31" ht="18.75">
      <c r="A29" s="297"/>
      <c r="B29" s="29">
        <f t="shared" si="1"/>
        <v>28</v>
      </c>
      <c r="C29" s="282"/>
      <c r="D29" s="280"/>
      <c r="E29" s="280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76" t="str">
        <f t="shared" si="0"/>
        <v/>
      </c>
      <c r="S29" s="281"/>
      <c r="T29" s="281"/>
      <c r="U29" s="281"/>
      <c r="V29" s="281"/>
      <c r="W29" s="277"/>
      <c r="X29" s="278"/>
      <c r="Y29" s="278"/>
      <c r="Z29" s="279"/>
      <c r="AA29" s="324"/>
      <c r="AB29" s="325"/>
      <c r="AC29" s="326"/>
      <c r="AD29" s="28" t="str">
        <f t="shared" si="2"/>
        <v/>
      </c>
    </row>
    <row r="30" spans="1:31" ht="18.75">
      <c r="A30" s="297"/>
      <c r="B30" s="29">
        <f t="shared" si="1"/>
        <v>29</v>
      </c>
      <c r="C30" s="282"/>
      <c r="D30" s="280"/>
      <c r="E30" s="280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76" t="str">
        <f t="shared" si="0"/>
        <v/>
      </c>
      <c r="S30" s="281"/>
      <c r="T30" s="281"/>
      <c r="U30" s="281"/>
      <c r="V30" s="281"/>
      <c r="W30" s="277"/>
      <c r="X30" s="278"/>
      <c r="Y30" s="278"/>
      <c r="Z30" s="279"/>
      <c r="AA30" s="324"/>
      <c r="AB30" s="325"/>
      <c r="AC30" s="326"/>
      <c r="AD30" s="28" t="str">
        <f t="shared" si="2"/>
        <v/>
      </c>
    </row>
    <row r="31" spans="1:31" ht="19.5" thickBot="1">
      <c r="A31" s="297"/>
      <c r="B31" s="29">
        <f t="shared" si="1"/>
        <v>30</v>
      </c>
      <c r="C31" s="282"/>
      <c r="D31" s="280"/>
      <c r="E31" s="280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76" t="str">
        <f t="shared" si="0"/>
        <v/>
      </c>
      <c r="S31" s="281"/>
      <c r="T31" s="281"/>
      <c r="U31" s="281"/>
      <c r="V31" s="281"/>
      <c r="W31" s="277"/>
      <c r="X31" s="278"/>
      <c r="Y31" s="278"/>
      <c r="Z31" s="279"/>
      <c r="AA31" s="324"/>
      <c r="AB31" s="325"/>
      <c r="AC31" s="326"/>
      <c r="AD31" s="28" t="str">
        <f t="shared" si="2"/>
        <v/>
      </c>
    </row>
    <row r="32" spans="1:31" ht="15" thickTop="1" thickBot="1">
      <c r="A32" s="263" t="s">
        <v>43</v>
      </c>
      <c r="B32" s="263"/>
      <c r="C32" s="263"/>
      <c r="D32" s="263"/>
      <c r="E32" s="264">
        <f>COUNTIF(AD2:AD31,"OK")</f>
        <v>0</v>
      </c>
      <c r="F32" s="264"/>
      <c r="G32" s="264"/>
      <c r="H32" s="264"/>
      <c r="I32" s="31" t="s">
        <v>44</v>
      </c>
      <c r="J32" s="263" t="s">
        <v>45</v>
      </c>
      <c r="K32" s="263"/>
      <c r="L32" s="263"/>
      <c r="M32" s="263"/>
      <c r="N32" s="265"/>
      <c r="O32" s="265"/>
      <c r="P32" s="265"/>
      <c r="Q32" s="265"/>
      <c r="R32" s="31" t="s">
        <v>44</v>
      </c>
      <c r="S32" s="266" t="s">
        <v>151</v>
      </c>
      <c r="T32" s="267"/>
      <c r="U32" s="267"/>
      <c r="V32" s="267"/>
      <c r="W32" s="267"/>
      <c r="X32" s="268"/>
      <c r="Y32" s="269" t="str">
        <f>IF(SUM(AA2:AC31)=0,"",SUM(AA2:AC31))</f>
        <v/>
      </c>
      <c r="Z32" s="270"/>
      <c r="AA32" s="270"/>
      <c r="AB32" s="271"/>
      <c r="AC32" s="23" t="s">
        <v>32</v>
      </c>
    </row>
    <row r="33" ht="14.25" thickTop="1"/>
  </sheetData>
  <sheetProtection algorithmName="SHA-512" hashValue="8xATNUxwP/oE9Fm6sTRZq06D8SHkgN6thL+OYCsikZE0aWZfOc21pxQ9sabNg5qvFp0hppSdee7RTPt56I6qoQ==" saltValue="zpqzhWhKhY5yOzIHjXmfzA==" spinCount="100000" sheet="1" objects="1" scenarios="1"/>
  <mergeCells count="224">
    <mergeCell ref="W1:Z1"/>
    <mergeCell ref="AA1:AC1"/>
    <mergeCell ref="C2:E2"/>
    <mergeCell ref="F2:K2"/>
    <mergeCell ref="L2:N2"/>
    <mergeCell ref="O2:Q2"/>
    <mergeCell ref="R2:V2"/>
    <mergeCell ref="W2:Z2"/>
    <mergeCell ref="AA2:AC2"/>
    <mergeCell ref="C1:E1"/>
    <mergeCell ref="F1:K1"/>
    <mergeCell ref="L1:N1"/>
    <mergeCell ref="O1:Q1"/>
    <mergeCell ref="R1:V1"/>
    <mergeCell ref="R3:V3"/>
    <mergeCell ref="W3:Z3"/>
    <mergeCell ref="AA3:AC3"/>
    <mergeCell ref="C4:E4"/>
    <mergeCell ref="F4:K4"/>
    <mergeCell ref="L4:N4"/>
    <mergeCell ref="O4:Q4"/>
    <mergeCell ref="R4:V4"/>
    <mergeCell ref="W4:Z4"/>
    <mergeCell ref="AA4:AC4"/>
    <mergeCell ref="C3:E3"/>
    <mergeCell ref="F3:K3"/>
    <mergeCell ref="L3:N3"/>
    <mergeCell ref="O3:Q3"/>
    <mergeCell ref="AA5:AC5"/>
    <mergeCell ref="C6:E6"/>
    <mergeCell ref="F6:K6"/>
    <mergeCell ref="L6:N6"/>
    <mergeCell ref="O6:Q6"/>
    <mergeCell ref="R6:V6"/>
    <mergeCell ref="W6:Z6"/>
    <mergeCell ref="AA6:AC6"/>
    <mergeCell ref="C5:E5"/>
    <mergeCell ref="F5:K5"/>
    <mergeCell ref="L5:N5"/>
    <mergeCell ref="O5:Q5"/>
    <mergeCell ref="R5:V5"/>
    <mergeCell ref="W5:Z5"/>
    <mergeCell ref="AA7:AC7"/>
    <mergeCell ref="C8:E8"/>
    <mergeCell ref="F8:K8"/>
    <mergeCell ref="L8:N8"/>
    <mergeCell ref="O8:Q8"/>
    <mergeCell ref="R8:V8"/>
    <mergeCell ref="W8:Z8"/>
    <mergeCell ref="AA8:AC8"/>
    <mergeCell ref="C7:E7"/>
    <mergeCell ref="F7:K7"/>
    <mergeCell ref="L7:N7"/>
    <mergeCell ref="O7:Q7"/>
    <mergeCell ref="R7:V7"/>
    <mergeCell ref="W7:Z7"/>
    <mergeCell ref="AA9:AC9"/>
    <mergeCell ref="C10:E10"/>
    <mergeCell ref="F10:K10"/>
    <mergeCell ref="L10:N10"/>
    <mergeCell ref="O10:Q10"/>
    <mergeCell ref="R10:V10"/>
    <mergeCell ref="W10:Z10"/>
    <mergeCell ref="AA10:AC10"/>
    <mergeCell ref="C9:E9"/>
    <mergeCell ref="F9:K9"/>
    <mergeCell ref="L9:N9"/>
    <mergeCell ref="O9:Q9"/>
    <mergeCell ref="R9:V9"/>
    <mergeCell ref="W9:Z9"/>
    <mergeCell ref="AA11:AC11"/>
    <mergeCell ref="C12:E12"/>
    <mergeCell ref="F12:K12"/>
    <mergeCell ref="L12:N12"/>
    <mergeCell ref="O12:Q12"/>
    <mergeCell ref="R12:V12"/>
    <mergeCell ref="W12:Z12"/>
    <mergeCell ref="AA12:AC12"/>
    <mergeCell ref="C11:E11"/>
    <mergeCell ref="F11:K11"/>
    <mergeCell ref="L11:N11"/>
    <mergeCell ref="O11:Q11"/>
    <mergeCell ref="R11:V11"/>
    <mergeCell ref="W11:Z11"/>
    <mergeCell ref="AA13:AC13"/>
    <mergeCell ref="C14:E14"/>
    <mergeCell ref="F14:K14"/>
    <mergeCell ref="L14:N14"/>
    <mergeCell ref="O14:Q14"/>
    <mergeCell ref="R14:V14"/>
    <mergeCell ref="W14:Z14"/>
    <mergeCell ref="AA14:AC14"/>
    <mergeCell ref="C13:E13"/>
    <mergeCell ref="F13:K13"/>
    <mergeCell ref="L13:N13"/>
    <mergeCell ref="O13:Q13"/>
    <mergeCell ref="R13:V13"/>
    <mergeCell ref="W13:Z13"/>
    <mergeCell ref="AA15:AC15"/>
    <mergeCell ref="C16:E16"/>
    <mergeCell ref="F16:K16"/>
    <mergeCell ref="L16:N16"/>
    <mergeCell ref="O16:Q16"/>
    <mergeCell ref="R16:V16"/>
    <mergeCell ref="W16:Z16"/>
    <mergeCell ref="AA16:AC16"/>
    <mergeCell ref="C15:E15"/>
    <mergeCell ref="F15:K15"/>
    <mergeCell ref="L15:N15"/>
    <mergeCell ref="O15:Q15"/>
    <mergeCell ref="R15:V15"/>
    <mergeCell ref="W15:Z15"/>
    <mergeCell ref="AA17:AC17"/>
    <mergeCell ref="C18:E18"/>
    <mergeCell ref="F18:K18"/>
    <mergeCell ref="L18:N18"/>
    <mergeCell ref="O18:Q18"/>
    <mergeCell ref="R18:V18"/>
    <mergeCell ref="W18:Z18"/>
    <mergeCell ref="AA18:AC18"/>
    <mergeCell ref="C17:E17"/>
    <mergeCell ref="F17:K17"/>
    <mergeCell ref="L17:N17"/>
    <mergeCell ref="O17:Q17"/>
    <mergeCell ref="R17:V17"/>
    <mergeCell ref="W17:Z17"/>
    <mergeCell ref="AA19:AC19"/>
    <mergeCell ref="C20:E20"/>
    <mergeCell ref="F20:K20"/>
    <mergeCell ref="L20:N20"/>
    <mergeCell ref="O20:Q20"/>
    <mergeCell ref="R20:V20"/>
    <mergeCell ref="W20:Z20"/>
    <mergeCell ref="AA20:AC20"/>
    <mergeCell ref="C19:E19"/>
    <mergeCell ref="F19:K19"/>
    <mergeCell ref="L19:N19"/>
    <mergeCell ref="O19:Q19"/>
    <mergeCell ref="R19:V19"/>
    <mergeCell ref="W19:Z19"/>
    <mergeCell ref="AA21:AC21"/>
    <mergeCell ref="C22:E22"/>
    <mergeCell ref="F22:K22"/>
    <mergeCell ref="L22:N22"/>
    <mergeCell ref="O22:Q22"/>
    <mergeCell ref="R22:V22"/>
    <mergeCell ref="W22:Z22"/>
    <mergeCell ref="AA22:AC22"/>
    <mergeCell ref="C21:E21"/>
    <mergeCell ref="F21:K21"/>
    <mergeCell ref="L21:N21"/>
    <mergeCell ref="O21:Q21"/>
    <mergeCell ref="R21:V21"/>
    <mergeCell ref="W21:Z21"/>
    <mergeCell ref="AA23:AC23"/>
    <mergeCell ref="C24:E24"/>
    <mergeCell ref="F24:K24"/>
    <mergeCell ref="L24:N24"/>
    <mergeCell ref="O24:Q24"/>
    <mergeCell ref="R24:V24"/>
    <mergeCell ref="W24:Z24"/>
    <mergeCell ref="AA24:AC24"/>
    <mergeCell ref="C23:E23"/>
    <mergeCell ref="F23:K23"/>
    <mergeCell ref="L23:N23"/>
    <mergeCell ref="O23:Q23"/>
    <mergeCell ref="R23:V23"/>
    <mergeCell ref="W23:Z23"/>
    <mergeCell ref="AA25:AC25"/>
    <mergeCell ref="C26:E26"/>
    <mergeCell ref="F26:K26"/>
    <mergeCell ref="L26:N26"/>
    <mergeCell ref="O26:Q26"/>
    <mergeCell ref="R26:V26"/>
    <mergeCell ref="W26:Z26"/>
    <mergeCell ref="AA26:AC26"/>
    <mergeCell ref="C25:E25"/>
    <mergeCell ref="F25:K25"/>
    <mergeCell ref="L25:N25"/>
    <mergeCell ref="O25:Q25"/>
    <mergeCell ref="R25:V25"/>
    <mergeCell ref="W25:Z25"/>
    <mergeCell ref="AA27:AC27"/>
    <mergeCell ref="C28:E28"/>
    <mergeCell ref="F28:K28"/>
    <mergeCell ref="L28:N28"/>
    <mergeCell ref="O28:Q28"/>
    <mergeCell ref="R28:V28"/>
    <mergeCell ref="W28:Z28"/>
    <mergeCell ref="AA28:AC28"/>
    <mergeCell ref="C27:E27"/>
    <mergeCell ref="F27:K27"/>
    <mergeCell ref="L27:N27"/>
    <mergeCell ref="O27:Q27"/>
    <mergeCell ref="R27:V27"/>
    <mergeCell ref="W27:Z27"/>
    <mergeCell ref="AA29:AC29"/>
    <mergeCell ref="C30:E30"/>
    <mergeCell ref="F30:K30"/>
    <mergeCell ref="L30:N30"/>
    <mergeCell ref="O30:Q30"/>
    <mergeCell ref="R30:V30"/>
    <mergeCell ref="W30:Z30"/>
    <mergeCell ref="AA30:AC30"/>
    <mergeCell ref="C29:E29"/>
    <mergeCell ref="F29:K29"/>
    <mergeCell ref="L29:N29"/>
    <mergeCell ref="O29:Q29"/>
    <mergeCell ref="R29:V29"/>
    <mergeCell ref="W29:Z29"/>
    <mergeCell ref="AA31:AC31"/>
    <mergeCell ref="A32:D32"/>
    <mergeCell ref="E32:H32"/>
    <mergeCell ref="J32:M32"/>
    <mergeCell ref="N32:Q32"/>
    <mergeCell ref="S32:X32"/>
    <mergeCell ref="Y32:AB32"/>
    <mergeCell ref="C31:E31"/>
    <mergeCell ref="F31:K31"/>
    <mergeCell ref="L31:N31"/>
    <mergeCell ref="O31:Q31"/>
    <mergeCell ref="R31:V31"/>
    <mergeCell ref="W31:Z31"/>
    <mergeCell ref="A1:A31"/>
  </mergeCells>
  <phoneticPr fontId="1"/>
  <conditionalFormatting sqref="A1:A31">
    <cfRule type="expression" dxfId="4" priority="1">
      <formula>$F$42=0</formula>
    </cfRule>
    <cfRule type="expression" dxfId="3" priority="2">
      <formula>$I$79="×"</formula>
    </cfRule>
  </conditionalFormatting>
  <conditionalFormatting sqref="J32:M32">
    <cfRule type="expression" dxfId="2" priority="15">
      <formula>$O$42&gt;0</formula>
    </cfRule>
    <cfRule type="expression" dxfId="1" priority="16">
      <formula>$F$42&gt;0</formula>
    </cfRule>
  </conditionalFormatting>
  <conditionalFormatting sqref="Y32">
    <cfRule type="cellIs" dxfId="0" priority="17" operator="equal">
      <formula>1</formula>
    </cfRule>
  </conditionalFormatting>
  <dataValidations count="2">
    <dataValidation type="list" allowBlank="1" showInputMessage="1" showErrorMessage="1" sqref="O2:Q31" xr:uid="{2CFD928F-8B4D-41BA-B85E-B97E256361DB}">
      <formula1>"MT,MF,その他"</formula1>
    </dataValidation>
    <dataValidation type="list" allowBlank="1" showInputMessage="1" showErrorMessage="1" sqref="L2:N31" xr:uid="{DFC060F4-BBFF-4010-895D-0ED509D48EF0}">
      <formula1>"○,×"</formula1>
    </dataValidation>
  </dataValidations>
  <pageMargins left="0.7" right="0.7" top="0.75" bottom="0.75" header="0.3" footer="0.3"/>
  <pageSetup paperSize="9" scale="81" orientation="portrait" r:id="rId1"/>
  <colBreaks count="1" manualBreakCount="1">
    <brk id="2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研修親睦補助精算書</vt:lpstr>
      <vt:lpstr>研修親睦補助精算書 (申請方法)</vt:lpstr>
      <vt:lpstr>別紙_領収書(6枚以上)</vt:lpstr>
      <vt:lpstr>研修親睦補助精算書!Print_Area</vt:lpstr>
      <vt:lpstr>'研修親睦補助精算書 (申請方法)'!Print_Area</vt:lpstr>
      <vt:lpstr>'別紙_領収書(6枚以上)'!Print_Area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 Maki</dc:creator>
  <cp:lastModifiedBy>亮太 佐久間</cp:lastModifiedBy>
  <dcterms:created xsi:type="dcterms:W3CDTF">2023-10-25T23:20:36Z</dcterms:created>
  <dcterms:modified xsi:type="dcterms:W3CDTF">2023-11-01T11:29:23Z</dcterms:modified>
</cp:coreProperties>
</file>