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activeX/activeX1.bin" ContentType="application/vnd.ms-office.activeX"/>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emf" ContentType="image/x-emf"/>
  <Default Extension="jpeg" ContentType="image/jpeg"/>
  <Override PartName="/xl/drawings/drawing5.xml" ContentType="application/vnd.openxmlformats-officedocument.drawing+xml"/>
  <Override PartName="/xl/drawings/drawing18.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45" windowWidth="15480" windowHeight="9345" tabRatio="744" activeTab="18"/>
  </bookViews>
  <sheets>
    <sheet name="List Simple" sheetId="16" r:id="rId1"/>
    <sheet name="List Double" sheetId="31" r:id="rId2"/>
    <sheet name="Tirage +48" sheetId="13" r:id="rId3"/>
    <sheet name="TAB +48" sheetId="12" r:id="rId4"/>
    <sheet name="TAB 32" sheetId="11" r:id="rId5"/>
    <sheet name="Tirage Poule" sheetId="14" r:id="rId6"/>
    <sheet name="P1" sheetId="59" r:id="rId7"/>
    <sheet name="P2" sheetId="58" r:id="rId8"/>
    <sheet name="P3" sheetId="57" r:id="rId9"/>
    <sheet name="P4" sheetId="56" r:id="rId10"/>
    <sheet name="P5" sheetId="55" r:id="rId11"/>
    <sheet name="P6" sheetId="54" r:id="rId12"/>
    <sheet name="P7" sheetId="53" r:id="rId13"/>
    <sheet name="P8" sheetId="52" r:id="rId14"/>
    <sheet name="TAB FINAL" sheetId="9" r:id="rId15"/>
    <sheet name="Tirage Double" sheetId="15" r:id="rId16"/>
    <sheet name="TAB Double" sheetId="18" r:id="rId17"/>
    <sheet name="Tirage Fem" sheetId="17" r:id="rId18"/>
    <sheet name="F1" sheetId="48" r:id="rId19"/>
    <sheet name="F2" sheetId="49" r:id="rId20"/>
    <sheet name="F3" sheetId="50" r:id="rId21"/>
    <sheet name="F4" sheetId="51" r:id="rId22"/>
    <sheet name="TAB FEM" sheetId="33" r:id="rId23"/>
    <sheet name="Tirage Junior" sheetId="41" r:id="rId24"/>
    <sheet name="TAB Junior" sheetId="42" r:id="rId25"/>
    <sheet name="3jrs" sheetId="44" r:id="rId26"/>
    <sheet name="4jrs" sheetId="45" r:id="rId27"/>
    <sheet name="5jrs" sheetId="46" r:id="rId28"/>
    <sheet name="6jrs" sheetId="47" r:id="rId29"/>
    <sheet name="Résultats simple" sheetId="28" r:id="rId30"/>
    <sheet name="Résultats double" sheetId="32" r:id="rId31"/>
    <sheet name="Résultats féminine" sheetId="34" r:id="rId32"/>
    <sheet name="Résultats junior" sheetId="43" r:id="rId33"/>
  </sheets>
  <functionGroups/>
  <definedNames>
    <definedName name="_xlnm.Print_Area" localSheetId="25">'3jrs'!$A$1:$AC$29</definedName>
    <definedName name="_xlnm.Print_Area" localSheetId="26">'4jrs'!$A$1:$AC$33</definedName>
    <definedName name="_xlnm.Print_Area" localSheetId="27">'5jrs'!$A$1:$AH$39</definedName>
    <definedName name="_xlnm.Print_Area" localSheetId="28">'6jrs'!$A$1:$AH$46</definedName>
    <definedName name="_xlnm.Print_Area" localSheetId="18">'F1'!$A$1:$AH$46</definedName>
    <definedName name="_xlnm.Print_Area" localSheetId="19">'F2'!$A$1:$AH$46</definedName>
    <definedName name="_xlnm.Print_Area" localSheetId="20">'F3'!$A$1:$AH$46</definedName>
    <definedName name="_xlnm.Print_Area" localSheetId="21">'F4'!$A$1:$AH$46</definedName>
    <definedName name="_xlnm.Print_Area" localSheetId="6">'P1'!$A$1:$AH$46</definedName>
    <definedName name="_xlnm.Print_Area" localSheetId="7">'P2'!$A$1:$AH$46</definedName>
    <definedName name="_xlnm.Print_Area" localSheetId="8">'P3'!$A$1:$AH$46</definedName>
    <definedName name="_xlnm.Print_Area" localSheetId="9">'P4'!$A$1:$AH$46</definedName>
    <definedName name="_xlnm.Print_Area" localSheetId="10">'P5'!$A$1:$AH$46</definedName>
    <definedName name="_xlnm.Print_Area" localSheetId="11">'P6'!$A$1:$AH$46</definedName>
    <definedName name="_xlnm.Print_Area" localSheetId="12">'P7'!$A$1:$AH$46</definedName>
    <definedName name="_xlnm.Print_Area" localSheetId="13">'P8'!$A$1:$AH$46</definedName>
    <definedName name="_xlnm.Print_Area" localSheetId="3">'TAB +48'!$A$1:$N$77</definedName>
    <definedName name="_xlnm.Print_Area" localSheetId="4">'TAB 32'!$C$1:$Q$68</definedName>
    <definedName name="_xlnm.Print_Area" localSheetId="16">'TAB Double'!$C$4:$P$69</definedName>
    <definedName name="_xlnm.Print_Area" localSheetId="22">'TAB FEM'!$A$1:$L$65</definedName>
    <definedName name="_xlnm.Print_Area" localSheetId="14">'TAB FINAL'!$B$1:$N$67</definedName>
    <definedName name="_xlnm.Print_Area" localSheetId="24">'TAB Junior'!$A$1:$L$65</definedName>
    <definedName name="_xlnm.Print_Area" localSheetId="2">'Tirage +48'!$B$2:$K$64</definedName>
    <definedName name="_xlnm.Print_Area" localSheetId="15">'Tirage Double'!$B$2:$J$64</definedName>
    <definedName name="_xlnm.Print_Area" localSheetId="23">'Tirage Junior'!$B$2:$J$64</definedName>
  </definedNames>
  <calcPr calcId="125725"/>
</workbook>
</file>

<file path=xl/calcChain.xml><?xml version="1.0" encoding="utf-8"?>
<calcChain xmlns="http://schemas.openxmlformats.org/spreadsheetml/2006/main">
  <c r="C11" i="18"/>
  <c r="C13"/>
  <c r="C15"/>
  <c r="C17"/>
  <c r="C19"/>
  <c r="C21"/>
  <c r="C23"/>
  <c r="C25"/>
  <c r="C27"/>
  <c r="C29"/>
  <c r="C31"/>
  <c r="C33"/>
  <c r="C35"/>
  <c r="C37"/>
  <c r="C39"/>
  <c r="C41"/>
  <c r="C43"/>
  <c r="C45"/>
  <c r="C47"/>
  <c r="C49"/>
  <c r="C51"/>
  <c r="C53"/>
  <c r="C55"/>
  <c r="C57"/>
  <c r="C59"/>
  <c r="C61"/>
  <c r="C63"/>
  <c r="C65"/>
  <c r="C67"/>
  <c r="C9"/>
  <c r="C7"/>
  <c r="G53" i="42"/>
  <c r="G51"/>
  <c r="G21"/>
  <c r="G19"/>
  <c r="C65" i="9"/>
  <c r="C63"/>
  <c r="C57"/>
  <c r="C55"/>
  <c r="C49"/>
  <c r="C47"/>
  <c r="C41"/>
  <c r="C39"/>
  <c r="C33"/>
  <c r="C31"/>
  <c r="C25"/>
  <c r="C23"/>
  <c r="C17"/>
  <c r="C15"/>
  <c r="C9"/>
  <c r="C7"/>
  <c r="D20" i="59"/>
  <c r="D18"/>
  <c r="D16"/>
  <c r="D14"/>
  <c r="D12"/>
  <c r="D10"/>
  <c r="D20" i="58"/>
  <c r="D18"/>
  <c r="D16"/>
  <c r="D14"/>
  <c r="D12"/>
  <c r="D10"/>
  <c r="D20" i="57"/>
  <c r="D18"/>
  <c r="D16"/>
  <c r="D14"/>
  <c r="D12"/>
  <c r="D10"/>
  <c r="D20" i="56"/>
  <c r="D18"/>
  <c r="D16"/>
  <c r="D14"/>
  <c r="D12"/>
  <c r="D10"/>
  <c r="D20" i="55"/>
  <c r="D18"/>
  <c r="D16"/>
  <c r="D14"/>
  <c r="D12"/>
  <c r="D10"/>
  <c r="D20" i="54"/>
  <c r="D18"/>
  <c r="D16"/>
  <c r="D14"/>
  <c r="D12"/>
  <c r="D10"/>
  <c r="D20" i="53"/>
  <c r="D18"/>
  <c r="D16"/>
  <c r="D14"/>
  <c r="D12"/>
  <c r="D10"/>
  <c r="D20" i="52"/>
  <c r="D18"/>
  <c r="D16"/>
  <c r="D14"/>
  <c r="D12"/>
  <c r="D10"/>
  <c r="D20" i="51"/>
  <c r="D18"/>
  <c r="D16"/>
  <c r="D14"/>
  <c r="D12"/>
  <c r="B59" i="33" s="1"/>
  <c r="D10" i="51"/>
  <c r="C57" i="33" s="1"/>
  <c r="D20" i="50"/>
  <c r="D18"/>
  <c r="D16"/>
  <c r="D14"/>
  <c r="D12"/>
  <c r="D10"/>
  <c r="D20" i="49"/>
  <c r="D18"/>
  <c r="D16"/>
  <c r="D14"/>
  <c r="D12"/>
  <c r="D10"/>
  <c r="C13" i="33"/>
  <c r="D20" i="48"/>
  <c r="D18"/>
  <c r="D16"/>
  <c r="D14"/>
  <c r="D12"/>
  <c r="D10"/>
  <c r="A108" i="16"/>
  <c r="A109"/>
  <c r="A110"/>
  <c r="A111"/>
  <c r="A112"/>
  <c r="A113"/>
  <c r="A86"/>
  <c r="A87"/>
  <c r="A88"/>
  <c r="A89"/>
  <c r="F19" i="43"/>
  <c r="E19"/>
  <c r="D19"/>
  <c r="C19"/>
  <c r="F18"/>
  <c r="E18"/>
  <c r="D18"/>
  <c r="C18"/>
  <c r="F17"/>
  <c r="E17"/>
  <c r="D17"/>
  <c r="C17"/>
  <c r="F16"/>
  <c r="E16"/>
  <c r="D16"/>
  <c r="C16"/>
  <c r="F15"/>
  <c r="E15"/>
  <c r="D15"/>
  <c r="C15"/>
  <c r="F14"/>
  <c r="E14"/>
  <c r="D14"/>
  <c r="C14"/>
  <c r="B5"/>
  <c r="B6"/>
  <c r="B7"/>
  <c r="B8"/>
  <c r="B9"/>
  <c r="B10"/>
  <c r="B11"/>
  <c r="B12"/>
  <c r="B13"/>
  <c r="B4"/>
  <c r="A5"/>
  <c r="A6"/>
  <c r="E6" s="1"/>
  <c r="A7"/>
  <c r="E7" s="1"/>
  <c r="A8"/>
  <c r="E8" s="1"/>
  <c r="A9"/>
  <c r="E9" s="1"/>
  <c r="A10"/>
  <c r="E10" s="1"/>
  <c r="A11"/>
  <c r="E11" s="1"/>
  <c r="A12"/>
  <c r="E12" s="1"/>
  <c r="A13"/>
  <c r="E13" s="1"/>
  <c r="A4"/>
  <c r="C5" i="18"/>
  <c r="B25" i="33" l="1"/>
  <c r="B45"/>
  <c r="B57"/>
  <c r="C15"/>
  <c r="C27"/>
  <c r="C47"/>
  <c r="C59"/>
  <c r="B15"/>
  <c r="B27"/>
  <c r="B47"/>
  <c r="C25"/>
  <c r="C45"/>
  <c r="J37" i="42"/>
  <c r="D6" i="43"/>
  <c r="F6"/>
  <c r="D7"/>
  <c r="F7"/>
  <c r="D8"/>
  <c r="F8"/>
  <c r="D9"/>
  <c r="F9"/>
  <c r="D10"/>
  <c r="F10"/>
  <c r="D11"/>
  <c r="F11"/>
  <c r="D12"/>
  <c r="F12"/>
  <c r="D13"/>
  <c r="F13"/>
  <c r="C6"/>
  <c r="C7"/>
  <c r="C8"/>
  <c r="C9"/>
  <c r="C10"/>
  <c r="C11"/>
  <c r="C12"/>
  <c r="C13"/>
  <c r="J49" i="42"/>
  <c r="J47"/>
  <c r="D5" i="43" s="1"/>
  <c r="B1" i="41"/>
  <c r="A1" i="43" s="1"/>
  <c r="G21" i="33" l="1"/>
  <c r="J35" i="42"/>
  <c r="C4" i="43"/>
  <c r="D4"/>
  <c r="C5"/>
  <c r="A5" i="34"/>
  <c r="B5"/>
  <c r="A6"/>
  <c r="B6"/>
  <c r="A7"/>
  <c r="B7"/>
  <c r="A8"/>
  <c r="B8"/>
  <c r="A9"/>
  <c r="B9"/>
  <c r="A10"/>
  <c r="B10"/>
  <c r="A11"/>
  <c r="B11"/>
  <c r="A12"/>
  <c r="B12"/>
  <c r="A13"/>
  <c r="B13"/>
  <c r="A14"/>
  <c r="B14"/>
  <c r="A15"/>
  <c r="B15"/>
  <c r="A16"/>
  <c r="B16"/>
  <c r="A17"/>
  <c r="B17"/>
  <c r="A18"/>
  <c r="B18"/>
  <c r="A19"/>
  <c r="B19"/>
  <c r="B4"/>
  <c r="A5" i="32"/>
  <c r="B5"/>
  <c r="A6"/>
  <c r="B6"/>
  <c r="A7"/>
  <c r="B7"/>
  <c r="A8"/>
  <c r="B8"/>
  <c r="A9"/>
  <c r="B9"/>
  <c r="A10"/>
  <c r="B10"/>
  <c r="A11"/>
  <c r="B11"/>
  <c r="A12"/>
  <c r="B12"/>
  <c r="A13"/>
  <c r="B13"/>
  <c r="A14"/>
  <c r="B14"/>
  <c r="A15"/>
  <c r="B15"/>
  <c r="A16"/>
  <c r="B16"/>
  <c r="A17"/>
  <c r="B17"/>
  <c r="A18"/>
  <c r="B18"/>
  <c r="A19"/>
  <c r="B19"/>
  <c r="A20"/>
  <c r="B20"/>
  <c r="A21"/>
  <c r="B21"/>
  <c r="A22"/>
  <c r="B22"/>
  <c r="A23"/>
  <c r="B23"/>
  <c r="A24"/>
  <c r="B24"/>
  <c r="A25"/>
  <c r="B25"/>
  <c r="A26"/>
  <c r="B26"/>
  <c r="A27"/>
  <c r="B27"/>
  <c r="A28"/>
  <c r="B28"/>
  <c r="A29"/>
  <c r="B29"/>
  <c r="A30"/>
  <c r="B30"/>
  <c r="A31"/>
  <c r="B31"/>
  <c r="A32"/>
  <c r="B32"/>
  <c r="A33"/>
  <c r="B33"/>
  <c r="A34"/>
  <c r="B34"/>
  <c r="A35"/>
  <c r="B35"/>
  <c r="A36"/>
  <c r="B36"/>
  <c r="A37"/>
  <c r="B37"/>
  <c r="A38"/>
  <c r="B38"/>
  <c r="A39"/>
  <c r="B39"/>
  <c r="A40"/>
  <c r="B40"/>
  <c r="A41"/>
  <c r="B41"/>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A62"/>
  <c r="B62"/>
  <c r="A63"/>
  <c r="B63"/>
  <c r="A64"/>
  <c r="B64"/>
  <c r="A65"/>
  <c r="B65"/>
  <c r="A66"/>
  <c r="B66"/>
  <c r="A67"/>
  <c r="B67"/>
  <c r="B4"/>
  <c r="B5" i="28"/>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4"/>
  <c r="A36"/>
  <c r="A37"/>
  <c r="A38"/>
  <c r="A39"/>
  <c r="A40"/>
  <c r="A41"/>
  <c r="C41" s="1"/>
  <c r="A42"/>
  <c r="C42" s="1"/>
  <c r="A43"/>
  <c r="C43" s="1"/>
  <c r="A44"/>
  <c r="C44" s="1"/>
  <c r="A45"/>
  <c r="C45" s="1"/>
  <c r="A107" i="16"/>
  <c r="A56"/>
  <c r="A4"/>
  <c r="A52"/>
  <c r="A55"/>
  <c r="A106"/>
  <c r="C56" i="31"/>
  <c r="C57"/>
  <c r="C58"/>
  <c r="C59"/>
  <c r="C60"/>
  <c r="C61"/>
  <c r="C62"/>
  <c r="C63"/>
  <c r="C64"/>
  <c r="C65"/>
  <c r="C66"/>
  <c r="C67"/>
  <c r="C68"/>
  <c r="C69"/>
  <c r="C70"/>
  <c r="C71"/>
  <c r="C72"/>
  <c r="C73"/>
  <c r="A90" i="16"/>
  <c r="A91"/>
  <c r="A92"/>
  <c r="A93"/>
  <c r="A94"/>
  <c r="A95"/>
  <c r="A96"/>
  <c r="A97"/>
  <c r="A98"/>
  <c r="A99"/>
  <c r="A100"/>
  <c r="A101"/>
  <c r="A102"/>
  <c r="A103"/>
  <c r="A104"/>
  <c r="A105"/>
  <c r="A85"/>
  <c r="A84"/>
  <c r="A83"/>
  <c r="A82"/>
  <c r="A81"/>
  <c r="A80"/>
  <c r="A79"/>
  <c r="A78"/>
  <c r="A77"/>
  <c r="A76"/>
  <c r="A75"/>
  <c r="A74"/>
  <c r="A73"/>
  <c r="A72"/>
  <c r="A71"/>
  <c r="A70"/>
  <c r="A69"/>
  <c r="A68"/>
  <c r="A67"/>
  <c r="A66"/>
  <c r="A65"/>
  <c r="A64"/>
  <c r="A5"/>
  <c r="A63"/>
  <c r="A62"/>
  <c r="A61"/>
  <c r="A60"/>
  <c r="A59"/>
  <c r="A58"/>
  <c r="A57"/>
  <c r="A54"/>
  <c r="A53"/>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47" i="28"/>
  <c r="A48"/>
  <c r="A49"/>
  <c r="A50"/>
  <c r="A51"/>
  <c r="A52"/>
  <c r="A53"/>
  <c r="A54"/>
  <c r="A55"/>
  <c r="A56"/>
  <c r="A57"/>
  <c r="A58"/>
  <c r="A59"/>
  <c r="A60"/>
  <c r="A61"/>
  <c r="A62"/>
  <c r="A63"/>
  <c r="A64"/>
  <c r="A65"/>
  <c r="A66"/>
  <c r="A67"/>
  <c r="A68"/>
  <c r="G68" s="1"/>
  <c r="A69"/>
  <c r="G69" s="1"/>
  <c r="A70"/>
  <c r="G70" s="1"/>
  <c r="A71"/>
  <c r="G71" s="1"/>
  <c r="A72"/>
  <c r="G72" s="1"/>
  <c r="A73"/>
  <c r="G73" s="1"/>
  <c r="A74"/>
  <c r="G74" s="1"/>
  <c r="A75"/>
  <c r="G75" s="1"/>
  <c r="A76"/>
  <c r="G76" s="1"/>
  <c r="A77"/>
  <c r="G77" s="1"/>
  <c r="A78"/>
  <c r="G78" s="1"/>
  <c r="A79"/>
  <c r="G79" s="1"/>
  <c r="A80"/>
  <c r="G80" s="1"/>
  <c r="A81"/>
  <c r="G81" s="1"/>
  <c r="A82"/>
  <c r="G82" s="1"/>
  <c r="A83"/>
  <c r="G83" s="1"/>
  <c r="A84"/>
  <c r="G84" s="1"/>
  <c r="A85"/>
  <c r="G85" s="1"/>
  <c r="A86"/>
  <c r="G86" s="1"/>
  <c r="A87"/>
  <c r="G87" s="1"/>
  <c r="A88"/>
  <c r="G88" s="1"/>
  <c r="A89"/>
  <c r="G89" s="1"/>
  <c r="A90"/>
  <c r="G90" s="1"/>
  <c r="A91"/>
  <c r="G91" s="1"/>
  <c r="A92"/>
  <c r="G92" s="1"/>
  <c r="A93"/>
  <c r="G93" s="1"/>
  <c r="A94"/>
  <c r="G94" s="1"/>
  <c r="A95"/>
  <c r="G95" s="1"/>
  <c r="A96"/>
  <c r="G96" s="1"/>
  <c r="A97"/>
  <c r="G97" s="1"/>
  <c r="A98"/>
  <c r="G98" s="1"/>
  <c r="A99"/>
  <c r="G99" s="1"/>
  <c r="A100"/>
  <c r="G100" s="1"/>
  <c r="C16" i="31"/>
  <c r="A5" i="28"/>
  <c r="A6"/>
  <c r="A7"/>
  <c r="A8"/>
  <c r="A9"/>
  <c r="A10"/>
  <c r="A11"/>
  <c r="A12"/>
  <c r="A13"/>
  <c r="A14"/>
  <c r="A15"/>
  <c r="A16"/>
  <c r="A17"/>
  <c r="A18"/>
  <c r="A19"/>
  <c r="A20"/>
  <c r="A21"/>
  <c r="A22"/>
  <c r="A23"/>
  <c r="A24"/>
  <c r="A25"/>
  <c r="A26"/>
  <c r="A27"/>
  <c r="A28"/>
  <c r="A29"/>
  <c r="A30"/>
  <c r="A31"/>
  <c r="A32"/>
  <c r="A33"/>
  <c r="A34"/>
  <c r="A35"/>
  <c r="A46"/>
  <c r="A4"/>
  <c r="C27" i="12"/>
  <c r="C52"/>
  <c r="C23"/>
  <c r="C49"/>
  <c r="C15"/>
  <c r="C16"/>
  <c r="C32"/>
  <c r="C67"/>
  <c r="C55"/>
  <c r="C41"/>
  <c r="C37"/>
  <c r="C33"/>
  <c r="C64"/>
  <c r="C38"/>
  <c r="C19"/>
  <c r="C12"/>
  <c r="C61"/>
  <c r="C18"/>
  <c r="C65"/>
  <c r="C69"/>
  <c r="C17"/>
  <c r="C47"/>
  <c r="C59"/>
  <c r="C20"/>
  <c r="C45"/>
  <c r="C8"/>
  <c r="C46"/>
  <c r="C57"/>
  <c r="C39"/>
  <c r="C53"/>
  <c r="C21"/>
  <c r="C58"/>
  <c r="C44"/>
  <c r="C13"/>
  <c r="C35"/>
  <c r="C54"/>
  <c r="C50"/>
  <c r="C60"/>
  <c r="C29"/>
  <c r="C28"/>
  <c r="C62"/>
  <c r="C6"/>
  <c r="C30"/>
  <c r="C66"/>
  <c r="C43"/>
  <c r="C9"/>
  <c r="C25"/>
  <c r="C31"/>
  <c r="C42"/>
  <c r="C24"/>
  <c r="C34"/>
  <c r="C51"/>
  <c r="C26"/>
  <c r="C14"/>
  <c r="C48"/>
  <c r="C40"/>
  <c r="C56"/>
  <c r="C63"/>
  <c r="C10"/>
  <c r="C11"/>
  <c r="C22"/>
  <c r="C68"/>
  <c r="C7"/>
  <c r="C36"/>
  <c r="F65" i="18" l="1"/>
  <c r="F63"/>
  <c r="F57"/>
  <c r="F55"/>
  <c r="F49"/>
  <c r="F47"/>
  <c r="F41"/>
  <c r="F39"/>
  <c r="F33"/>
  <c r="F31"/>
  <c r="F25"/>
  <c r="F23"/>
  <c r="F17"/>
  <c r="F15"/>
  <c r="F9"/>
  <c r="F7"/>
  <c r="G66" i="28"/>
  <c r="C66"/>
  <c r="G64"/>
  <c r="C64"/>
  <c r="G62"/>
  <c r="C62"/>
  <c r="G60"/>
  <c r="C60"/>
  <c r="G58"/>
  <c r="C58"/>
  <c r="G56"/>
  <c r="C56"/>
  <c r="G54"/>
  <c r="C54"/>
  <c r="G52"/>
  <c r="C52"/>
  <c r="G50"/>
  <c r="C50"/>
  <c r="G48"/>
  <c r="C48"/>
  <c r="G46"/>
  <c r="C46"/>
  <c r="G67"/>
  <c r="C67"/>
  <c r="G65"/>
  <c r="C65"/>
  <c r="G63"/>
  <c r="C63"/>
  <c r="G61"/>
  <c r="C61"/>
  <c r="G59"/>
  <c r="C59"/>
  <c r="G57"/>
  <c r="C57"/>
  <c r="G55"/>
  <c r="C55"/>
  <c r="G53"/>
  <c r="C53"/>
  <c r="G51"/>
  <c r="C51"/>
  <c r="G49"/>
  <c r="C49"/>
  <c r="G47"/>
  <c r="C47"/>
  <c r="D5" i="31"/>
  <c r="D4"/>
  <c r="D72"/>
  <c r="D70"/>
  <c r="D68"/>
  <c r="D66"/>
  <c r="D64"/>
  <c r="D62"/>
  <c r="D60"/>
  <c r="D58"/>
  <c r="D56"/>
  <c r="D54"/>
  <c r="D52"/>
  <c r="D50"/>
  <c r="D48"/>
  <c r="D46"/>
  <c r="D44"/>
  <c r="D42"/>
  <c r="D40"/>
  <c r="D38"/>
  <c r="D36"/>
  <c r="D34"/>
  <c r="D32"/>
  <c r="D30"/>
  <c r="D28"/>
  <c r="D26"/>
  <c r="D24"/>
  <c r="D22"/>
  <c r="D20"/>
  <c r="D18"/>
  <c r="D16"/>
  <c r="D14"/>
  <c r="D12"/>
  <c r="D10"/>
  <c r="D8"/>
  <c r="D6"/>
  <c r="D73"/>
  <c r="D71"/>
  <c r="D69"/>
  <c r="D67"/>
  <c r="D65"/>
  <c r="D63"/>
  <c r="D61"/>
  <c r="D59"/>
  <c r="D57"/>
  <c r="D55"/>
  <c r="D53"/>
  <c r="D51"/>
  <c r="D49"/>
  <c r="D47"/>
  <c r="D45"/>
  <c r="D43"/>
  <c r="D41"/>
  <c r="D39"/>
  <c r="D37"/>
  <c r="D35"/>
  <c r="D33"/>
  <c r="D31"/>
  <c r="D29"/>
  <c r="D27"/>
  <c r="D25"/>
  <c r="D23"/>
  <c r="D21"/>
  <c r="D19"/>
  <c r="D17"/>
  <c r="D15"/>
  <c r="D13"/>
  <c r="D11"/>
  <c r="D9"/>
  <c r="D7"/>
  <c r="E5" i="43"/>
  <c r="E4"/>
  <c r="F4"/>
  <c r="F5"/>
  <c r="G51" i="33"/>
  <c r="C55" i="31"/>
  <c r="C54"/>
  <c r="C53"/>
  <c r="C52"/>
  <c r="C51"/>
  <c r="C50"/>
  <c r="C49"/>
  <c r="C48"/>
  <c r="C47"/>
  <c r="C46"/>
  <c r="C45"/>
  <c r="B1" i="16"/>
  <c r="C44" i="31"/>
  <c r="C43"/>
  <c r="C42"/>
  <c r="C41"/>
  <c r="C40"/>
  <c r="B1"/>
  <c r="C39"/>
  <c r="C38"/>
  <c r="C37"/>
  <c r="C36"/>
  <c r="C35"/>
  <c r="C34"/>
  <c r="C33"/>
  <c r="C32"/>
  <c r="C31"/>
  <c r="C30"/>
  <c r="O49" i="11"/>
  <c r="O47"/>
  <c r="O37"/>
  <c r="O35"/>
  <c r="L53"/>
  <c r="L51"/>
  <c r="L21"/>
  <c r="L19"/>
  <c r="I61"/>
  <c r="I59"/>
  <c r="I45"/>
  <c r="I43"/>
  <c r="I29"/>
  <c r="I27"/>
  <c r="I13"/>
  <c r="I11"/>
  <c r="F65"/>
  <c r="F63"/>
  <c r="F57"/>
  <c r="F55"/>
  <c r="F49"/>
  <c r="F47"/>
  <c r="F41"/>
  <c r="F39"/>
  <c r="F33"/>
  <c r="F31"/>
  <c r="F25"/>
  <c r="F23"/>
  <c r="F17"/>
  <c r="F15"/>
  <c r="F9"/>
  <c r="F7"/>
  <c r="F17" i="34"/>
  <c r="E18"/>
  <c r="F19"/>
  <c r="A4"/>
  <c r="F61" i="9"/>
  <c r="F43"/>
  <c r="F27"/>
  <c r="F11"/>
  <c r="G37" i="32"/>
  <c r="G38"/>
  <c r="G39"/>
  <c r="G40"/>
  <c r="G41"/>
  <c r="G42"/>
  <c r="G43"/>
  <c r="G44"/>
  <c r="G45"/>
  <c r="G46"/>
  <c r="G47"/>
  <c r="G48"/>
  <c r="G49"/>
  <c r="G50"/>
  <c r="G51"/>
  <c r="G52"/>
  <c r="G53"/>
  <c r="G54"/>
  <c r="G55"/>
  <c r="G56"/>
  <c r="G57"/>
  <c r="G58"/>
  <c r="G59"/>
  <c r="G60"/>
  <c r="G61"/>
  <c r="G62"/>
  <c r="G63"/>
  <c r="G64"/>
  <c r="G65"/>
  <c r="G66"/>
  <c r="G67"/>
  <c r="A4"/>
  <c r="C5" i="31"/>
  <c r="C6"/>
  <c r="C7"/>
  <c r="C8"/>
  <c r="C9"/>
  <c r="C10"/>
  <c r="C11"/>
  <c r="C12"/>
  <c r="C13"/>
  <c r="C14"/>
  <c r="C15"/>
  <c r="C17"/>
  <c r="C18"/>
  <c r="C19"/>
  <c r="C20"/>
  <c r="C21"/>
  <c r="C22"/>
  <c r="C23"/>
  <c r="C24"/>
  <c r="C25"/>
  <c r="C26"/>
  <c r="C27"/>
  <c r="C28"/>
  <c r="C29"/>
  <c r="C4"/>
  <c r="B1" i="13"/>
  <c r="D2" i="17"/>
  <c r="A1" i="34" s="1"/>
  <c r="A3" i="16"/>
  <c r="D2" i="14"/>
  <c r="B1" i="15"/>
  <c r="A1" i="32" s="1"/>
  <c r="I18" i="34"/>
  <c r="G18"/>
  <c r="I64" i="32"/>
  <c r="I60"/>
  <c r="I56"/>
  <c r="I52"/>
  <c r="I48"/>
  <c r="I44"/>
  <c r="I40"/>
  <c r="H64"/>
  <c r="H60"/>
  <c r="H56"/>
  <c r="H52"/>
  <c r="H48"/>
  <c r="H44"/>
  <c r="H40"/>
  <c r="F64"/>
  <c r="F60"/>
  <c r="F56"/>
  <c r="F52"/>
  <c r="F48"/>
  <c r="F44"/>
  <c r="F40"/>
  <c r="E64"/>
  <c r="E60"/>
  <c r="E56"/>
  <c r="E52"/>
  <c r="E48"/>
  <c r="E44"/>
  <c r="E40"/>
  <c r="D64"/>
  <c r="D60"/>
  <c r="D56"/>
  <c r="D52"/>
  <c r="D48"/>
  <c r="D44"/>
  <c r="D40"/>
  <c r="C64"/>
  <c r="C60"/>
  <c r="C56"/>
  <c r="C52"/>
  <c r="C48"/>
  <c r="C44"/>
  <c r="C40"/>
  <c r="I67"/>
  <c r="I65"/>
  <c r="I63"/>
  <c r="I61"/>
  <c r="I59"/>
  <c r="I57"/>
  <c r="I55"/>
  <c r="I53"/>
  <c r="I51"/>
  <c r="I49"/>
  <c r="I47"/>
  <c r="I45"/>
  <c r="I43"/>
  <c r="I41"/>
  <c r="I39"/>
  <c r="I37"/>
  <c r="H67"/>
  <c r="H65"/>
  <c r="H63"/>
  <c r="H61"/>
  <c r="H59"/>
  <c r="H57"/>
  <c r="H55"/>
  <c r="H53"/>
  <c r="H51"/>
  <c r="H49"/>
  <c r="H47"/>
  <c r="H45"/>
  <c r="H43"/>
  <c r="H41"/>
  <c r="H39"/>
  <c r="H37"/>
  <c r="F67"/>
  <c r="F65"/>
  <c r="F63"/>
  <c r="F61"/>
  <c r="F59"/>
  <c r="F57"/>
  <c r="F55"/>
  <c r="F53"/>
  <c r="F51"/>
  <c r="F49"/>
  <c r="F47"/>
  <c r="F45"/>
  <c r="F43"/>
  <c r="F41"/>
  <c r="F39"/>
  <c r="F37"/>
  <c r="E67"/>
  <c r="E65"/>
  <c r="E63"/>
  <c r="E61"/>
  <c r="E59"/>
  <c r="E57"/>
  <c r="E55"/>
  <c r="E53"/>
  <c r="E51"/>
  <c r="E49"/>
  <c r="E47"/>
  <c r="E45"/>
  <c r="E43"/>
  <c r="E41"/>
  <c r="E39"/>
  <c r="E37"/>
  <c r="D67"/>
  <c r="D65"/>
  <c r="D63"/>
  <c r="D61"/>
  <c r="D59"/>
  <c r="D57"/>
  <c r="D55"/>
  <c r="D53"/>
  <c r="D51"/>
  <c r="D49"/>
  <c r="D47"/>
  <c r="D45"/>
  <c r="D43"/>
  <c r="D41"/>
  <c r="D39"/>
  <c r="D37"/>
  <c r="C67"/>
  <c r="C65"/>
  <c r="C63"/>
  <c r="C61"/>
  <c r="C59"/>
  <c r="C57"/>
  <c r="C55"/>
  <c r="C53"/>
  <c r="C51"/>
  <c r="C49"/>
  <c r="C47"/>
  <c r="C45"/>
  <c r="C43"/>
  <c r="C41"/>
  <c r="C39"/>
  <c r="C37"/>
  <c r="I29" i="18" l="1"/>
  <c r="F59" i="9"/>
  <c r="I53" s="1"/>
  <c r="L37" s="1"/>
  <c r="F13"/>
  <c r="F45"/>
  <c r="F29"/>
  <c r="I21" s="1"/>
  <c r="I51"/>
  <c r="J35" i="33"/>
  <c r="E17" i="34"/>
  <c r="F68" i="12"/>
  <c r="F66"/>
  <c r="L66" s="1"/>
  <c r="F64"/>
  <c r="F62"/>
  <c r="F60"/>
  <c r="F58"/>
  <c r="F56"/>
  <c r="F54"/>
  <c r="F52"/>
  <c r="F50"/>
  <c r="L50" s="1"/>
  <c r="F48"/>
  <c r="F46"/>
  <c r="F44"/>
  <c r="L42" s="1"/>
  <c r="F42"/>
  <c r="C61" i="11" s="1"/>
  <c r="F40" i="12"/>
  <c r="L38" s="1"/>
  <c r="F38"/>
  <c r="C65" i="11" s="1"/>
  <c r="F36" i="12"/>
  <c r="C5" i="11" s="1"/>
  <c r="F34" i="12"/>
  <c r="L34" s="1"/>
  <c r="F32"/>
  <c r="L30" s="1"/>
  <c r="F30"/>
  <c r="C9" i="11" s="1"/>
  <c r="F28" i="12"/>
  <c r="L26" s="1"/>
  <c r="F26"/>
  <c r="C13" i="11" s="1"/>
  <c r="F24" i="12"/>
  <c r="L22" s="1"/>
  <c r="F22"/>
  <c r="C17" i="11" s="1"/>
  <c r="F20" i="12"/>
  <c r="F18"/>
  <c r="F16"/>
  <c r="L14" s="1"/>
  <c r="F12"/>
  <c r="L10" s="1"/>
  <c r="F14"/>
  <c r="C25" i="11" s="1"/>
  <c r="F10" i="12"/>
  <c r="C29" i="11" s="1"/>
  <c r="F8" i="12"/>
  <c r="L6" s="1"/>
  <c r="F6"/>
  <c r="C33" i="11" s="1"/>
  <c r="G19" i="34"/>
  <c r="H17"/>
  <c r="H19"/>
  <c r="L49" i="9"/>
  <c r="G19" i="33"/>
  <c r="J47" s="1"/>
  <c r="A1" i="28"/>
  <c r="I19" i="9"/>
  <c r="G53" i="33"/>
  <c r="J49" s="1"/>
  <c r="I19" i="34"/>
  <c r="I17"/>
  <c r="E19"/>
  <c r="G17"/>
  <c r="C38" i="32"/>
  <c r="C42"/>
  <c r="C46"/>
  <c r="C50"/>
  <c r="C54"/>
  <c r="C58"/>
  <c r="C62"/>
  <c r="C66"/>
  <c r="D38"/>
  <c r="D42"/>
  <c r="D46"/>
  <c r="D50"/>
  <c r="D54"/>
  <c r="D58"/>
  <c r="D62"/>
  <c r="D66"/>
  <c r="E38"/>
  <c r="E42"/>
  <c r="E46"/>
  <c r="E50"/>
  <c r="E54"/>
  <c r="E58"/>
  <c r="E62"/>
  <c r="E66"/>
  <c r="F38"/>
  <c r="F42"/>
  <c r="F46"/>
  <c r="F50"/>
  <c r="F54"/>
  <c r="F58"/>
  <c r="F62"/>
  <c r="F66"/>
  <c r="H38"/>
  <c r="H42"/>
  <c r="H46"/>
  <c r="H50"/>
  <c r="H54"/>
  <c r="H58"/>
  <c r="H62"/>
  <c r="H66"/>
  <c r="I38"/>
  <c r="I42"/>
  <c r="I46"/>
  <c r="I50"/>
  <c r="I54"/>
  <c r="I58"/>
  <c r="I62"/>
  <c r="I66"/>
  <c r="G16" i="34"/>
  <c r="H18"/>
  <c r="F18"/>
  <c r="J37" i="33"/>
  <c r="I16" i="12"/>
  <c r="I34"/>
  <c r="I56"/>
  <c r="I8"/>
  <c r="I62"/>
  <c r="I28"/>
  <c r="I58"/>
  <c r="I40"/>
  <c r="I20"/>
  <c r="I22"/>
  <c r="I32"/>
  <c r="I26"/>
  <c r="I14"/>
  <c r="I64"/>
  <c r="I18"/>
  <c r="I52"/>
  <c r="I54"/>
  <c r="I60"/>
  <c r="I68"/>
  <c r="I46"/>
  <c r="I12"/>
  <c r="I50"/>
  <c r="I24"/>
  <c r="I10"/>
  <c r="I44"/>
  <c r="I6"/>
  <c r="I66"/>
  <c r="I36"/>
  <c r="I38"/>
  <c r="I48"/>
  <c r="I42"/>
  <c r="I30"/>
  <c r="I61" i="18" l="1"/>
  <c r="L53" s="1"/>
  <c r="I59"/>
  <c r="I45"/>
  <c r="L51" s="1"/>
  <c r="I27"/>
  <c r="I43"/>
  <c r="I13"/>
  <c r="L19" s="1"/>
  <c r="I11"/>
  <c r="C39" i="28"/>
  <c r="C40"/>
  <c r="C37"/>
  <c r="C38"/>
  <c r="C35"/>
  <c r="C36"/>
  <c r="C33"/>
  <c r="C34"/>
  <c r="C31"/>
  <c r="C32"/>
  <c r="C29"/>
  <c r="C30"/>
  <c r="C27"/>
  <c r="C28"/>
  <c r="C25"/>
  <c r="C26"/>
  <c r="C23"/>
  <c r="C24"/>
  <c r="C21"/>
  <c r="C22"/>
  <c r="C19"/>
  <c r="C20"/>
  <c r="C17"/>
  <c r="C18"/>
  <c r="C15"/>
  <c r="C16"/>
  <c r="C13"/>
  <c r="C14"/>
  <c r="C11"/>
  <c r="C12"/>
  <c r="C9"/>
  <c r="C10"/>
  <c r="C7"/>
  <c r="C8"/>
  <c r="C5"/>
  <c r="C6"/>
  <c r="C4"/>
  <c r="L35" i="9"/>
  <c r="H9" i="28" s="1"/>
  <c r="F14" i="34"/>
  <c r="F6"/>
  <c r="I8"/>
  <c r="F5"/>
  <c r="I12"/>
  <c r="H13"/>
  <c r="F9"/>
  <c r="H12"/>
  <c r="I13"/>
  <c r="F8"/>
  <c r="I16"/>
  <c r="H14"/>
  <c r="I14"/>
  <c r="H16"/>
  <c r="G12"/>
  <c r="F13"/>
  <c r="F12"/>
  <c r="F11"/>
  <c r="H15"/>
  <c r="I15"/>
  <c r="G13"/>
  <c r="G11"/>
  <c r="G14"/>
  <c r="F16"/>
  <c r="G15"/>
  <c r="F15"/>
  <c r="F10"/>
  <c r="G6"/>
  <c r="C53" i="11"/>
  <c r="C37"/>
  <c r="C21"/>
  <c r="L46" i="12"/>
  <c r="L54"/>
  <c r="L58"/>
  <c r="L62"/>
  <c r="C41" i="11"/>
  <c r="C45"/>
  <c r="C49"/>
  <c r="C57"/>
  <c r="L18" i="12"/>
  <c r="F7" i="34"/>
  <c r="F4"/>
  <c r="I5"/>
  <c r="H6"/>
  <c r="I7"/>
  <c r="I4"/>
  <c r="H7"/>
  <c r="H8"/>
  <c r="L56" i="12"/>
  <c r="C55" i="11" s="1"/>
  <c r="L48" i="12"/>
  <c r="C47" i="11" s="1"/>
  <c r="L8" i="12"/>
  <c r="C7" i="11" s="1"/>
  <c r="L24" i="12"/>
  <c r="C23" i="11" s="1"/>
  <c r="L68" i="12"/>
  <c r="C67" i="11" s="1"/>
  <c r="L44" i="12"/>
  <c r="C43" i="11" s="1"/>
  <c r="L47" i="9"/>
  <c r="G45" i="28" s="1"/>
  <c r="G7" i="34"/>
  <c r="H5"/>
  <c r="I6"/>
  <c r="E6" s="1"/>
  <c r="I10"/>
  <c r="H4"/>
  <c r="H11"/>
  <c r="H10"/>
  <c r="I11"/>
  <c r="G5"/>
  <c r="G9"/>
  <c r="G8"/>
  <c r="G4"/>
  <c r="G10"/>
  <c r="I9"/>
  <c r="H9"/>
  <c r="H13" i="28"/>
  <c r="I9"/>
  <c r="I11"/>
  <c r="I5"/>
  <c r="H10"/>
  <c r="H6"/>
  <c r="H7"/>
  <c r="H4"/>
  <c r="I8"/>
  <c r="H12"/>
  <c r="H16"/>
  <c r="H14"/>
  <c r="L32" i="12"/>
  <c r="C31" i="11" s="1"/>
  <c r="L36" i="12"/>
  <c r="C35" i="11" s="1"/>
  <c r="L64" i="12"/>
  <c r="C63" i="11" s="1"/>
  <c r="L60" i="12"/>
  <c r="C59" i="11" s="1"/>
  <c r="L12" i="12"/>
  <c r="C11" i="11" s="1"/>
  <c r="L28" i="12"/>
  <c r="C27" i="11" s="1"/>
  <c r="L20" i="12"/>
  <c r="C19" i="11" s="1"/>
  <c r="L16" i="12"/>
  <c r="C15" i="11" s="1"/>
  <c r="L21" i="18"/>
  <c r="L40" i="12"/>
  <c r="C39" i="11" s="1"/>
  <c r="L52" i="12"/>
  <c r="C51" i="11" s="1"/>
  <c r="O49" i="18" l="1"/>
  <c r="O37"/>
  <c r="O47"/>
  <c r="O35"/>
  <c r="I4" i="28"/>
  <c r="I14"/>
  <c r="I16"/>
  <c r="I12"/>
  <c r="H8"/>
  <c r="I7"/>
  <c r="I6"/>
  <c r="I10"/>
  <c r="H5"/>
  <c r="H11"/>
  <c r="I13"/>
  <c r="E8" i="34"/>
  <c r="E11"/>
  <c r="E14"/>
  <c r="E13"/>
  <c r="E12"/>
  <c r="E16"/>
  <c r="E15"/>
  <c r="F5" i="28"/>
  <c r="G5" s="1"/>
  <c r="F7"/>
  <c r="G7" s="1"/>
  <c r="F9"/>
  <c r="F11"/>
  <c r="F13"/>
  <c r="G13" s="1"/>
  <c r="F15"/>
  <c r="G15" s="1"/>
  <c r="F17"/>
  <c r="G17" s="1"/>
  <c r="F19"/>
  <c r="G19" s="1"/>
  <c r="F21"/>
  <c r="F23"/>
  <c r="F25"/>
  <c r="F27"/>
  <c r="F29"/>
  <c r="F31"/>
  <c r="F35"/>
  <c r="F39"/>
  <c r="F43"/>
  <c r="F4"/>
  <c r="G4" s="1"/>
  <c r="F6"/>
  <c r="F8"/>
  <c r="F10"/>
  <c r="G10" s="1"/>
  <c r="F12"/>
  <c r="G12" s="1"/>
  <c r="F14"/>
  <c r="F16"/>
  <c r="G16" s="1"/>
  <c r="F18"/>
  <c r="F20"/>
  <c r="F22"/>
  <c r="F24"/>
  <c r="F26"/>
  <c r="F28"/>
  <c r="F30"/>
  <c r="F32"/>
  <c r="F34"/>
  <c r="F36"/>
  <c r="F38"/>
  <c r="F40"/>
  <c r="F42"/>
  <c r="F44"/>
  <c r="F33"/>
  <c r="F37"/>
  <c r="F41"/>
  <c r="E7" i="34"/>
  <c r="G11" i="28"/>
  <c r="G9"/>
  <c r="E10" i="34"/>
  <c r="E5"/>
  <c r="E4"/>
  <c r="E9"/>
  <c r="H17" i="28"/>
  <c r="I17"/>
  <c r="H15"/>
  <c r="I15"/>
  <c r="H19"/>
  <c r="I19"/>
  <c r="E16" l="1"/>
  <c r="D16" s="1"/>
  <c r="E10"/>
  <c r="D10" s="1"/>
  <c r="E12"/>
  <c r="D12" s="1"/>
  <c r="E5"/>
  <c r="D5" s="1"/>
  <c r="E4"/>
  <c r="D4" s="1"/>
  <c r="E7"/>
  <c r="D7" s="1"/>
  <c r="G14"/>
  <c r="E14" s="1"/>
  <c r="D14" s="1"/>
  <c r="G6"/>
  <c r="E6" s="1"/>
  <c r="D6" s="1"/>
  <c r="G8"/>
  <c r="E8" s="1"/>
  <c r="D8" s="1"/>
  <c r="H36" i="32"/>
  <c r="F32"/>
  <c r="G32" s="1"/>
  <c r="E11" i="28"/>
  <c r="D11" s="1"/>
  <c r="E9"/>
  <c r="D9" s="1"/>
  <c r="E13"/>
  <c r="D13" s="1"/>
  <c r="E19"/>
  <c r="D19" s="1"/>
  <c r="E15"/>
  <c r="D15" s="1"/>
  <c r="E17"/>
  <c r="D17" s="1"/>
  <c r="G20"/>
  <c r="H20"/>
  <c r="I20"/>
  <c r="H22"/>
  <c r="I22"/>
  <c r="G22"/>
  <c r="H18"/>
  <c r="I18"/>
  <c r="G18"/>
  <c r="F11" i="32" l="1"/>
  <c r="G11" s="1"/>
  <c r="F23"/>
  <c r="G23" s="1"/>
  <c r="I10"/>
  <c r="H22"/>
  <c r="H11"/>
  <c r="I32"/>
  <c r="H29"/>
  <c r="H27"/>
  <c r="I17"/>
  <c r="F27"/>
  <c r="G27" s="1"/>
  <c r="F18"/>
  <c r="G18" s="1"/>
  <c r="I26"/>
  <c r="I27"/>
  <c r="H19"/>
  <c r="I21"/>
  <c r="I4"/>
  <c r="I9"/>
  <c r="I28"/>
  <c r="H28"/>
  <c r="H25"/>
  <c r="H26"/>
  <c r="I6"/>
  <c r="I23"/>
  <c r="H13"/>
  <c r="I5"/>
  <c r="I8"/>
  <c r="I20"/>
  <c r="I7"/>
  <c r="H6"/>
  <c r="H35"/>
  <c r="F29"/>
  <c r="G29" s="1"/>
  <c r="F21"/>
  <c r="G21" s="1"/>
  <c r="F25"/>
  <c r="G25" s="1"/>
  <c r="F13"/>
  <c r="G13" s="1"/>
  <c r="H7"/>
  <c r="I11"/>
  <c r="H23"/>
  <c r="I25"/>
  <c r="H15"/>
  <c r="I14"/>
  <c r="H34"/>
  <c r="H33"/>
  <c r="F5"/>
  <c r="G5" s="1"/>
  <c r="F15"/>
  <c r="G15" s="1"/>
  <c r="F35"/>
  <c r="G35" s="1"/>
  <c r="H30"/>
  <c r="H32"/>
  <c r="I35"/>
  <c r="F17"/>
  <c r="G17" s="1"/>
  <c r="F9"/>
  <c r="G9" s="1"/>
  <c r="F26"/>
  <c r="G26" s="1"/>
  <c r="F30"/>
  <c r="G30" s="1"/>
  <c r="F34"/>
  <c r="G34" s="1"/>
  <c r="F36"/>
  <c r="G36" s="1"/>
  <c r="H16"/>
  <c r="I15"/>
  <c r="H10"/>
  <c r="I13"/>
  <c r="H8"/>
  <c r="H12"/>
  <c r="H24"/>
  <c r="H20"/>
  <c r="H18"/>
  <c r="H9"/>
  <c r="I19"/>
  <c r="I16"/>
  <c r="I12"/>
  <c r="I24"/>
  <c r="I22"/>
  <c r="H4"/>
  <c r="H21"/>
  <c r="I29"/>
  <c r="I18"/>
  <c r="H5"/>
  <c r="H17"/>
  <c r="E17" s="1"/>
  <c r="D17" s="1"/>
  <c r="C17" s="1"/>
  <c r="H14"/>
  <c r="I34"/>
  <c r="I30"/>
  <c r="H31"/>
  <c r="I33"/>
  <c r="I36"/>
  <c r="I31"/>
  <c r="F28"/>
  <c r="F22"/>
  <c r="G22" s="1"/>
  <c r="F6"/>
  <c r="G6" s="1"/>
  <c r="F19"/>
  <c r="G19" s="1"/>
  <c r="F20"/>
  <c r="F4"/>
  <c r="G4" s="1"/>
  <c r="F16"/>
  <c r="F7"/>
  <c r="G7" s="1"/>
  <c r="F8"/>
  <c r="F14"/>
  <c r="G14" s="1"/>
  <c r="F24"/>
  <c r="F10"/>
  <c r="G10" s="1"/>
  <c r="F12"/>
  <c r="G12" s="1"/>
  <c r="F33"/>
  <c r="F31"/>
  <c r="G31" s="1"/>
  <c r="E20" i="28"/>
  <c r="D20" s="1"/>
  <c r="E18"/>
  <c r="D18" s="1"/>
  <c r="G25"/>
  <c r="H25"/>
  <c r="I25"/>
  <c r="G21"/>
  <c r="H21"/>
  <c r="I21"/>
  <c r="E22"/>
  <c r="D22" s="1"/>
  <c r="G23"/>
  <c r="H23"/>
  <c r="I23"/>
  <c r="E15" i="32" l="1"/>
  <c r="D15" s="1"/>
  <c r="C15" s="1"/>
  <c r="E27"/>
  <c r="D27" s="1"/>
  <c r="C27" s="1"/>
  <c r="E30"/>
  <c r="D30" s="1"/>
  <c r="C30" s="1"/>
  <c r="E23"/>
  <c r="D23" s="1"/>
  <c r="C23" s="1"/>
  <c r="E32"/>
  <c r="D32" s="1"/>
  <c r="C32" s="1"/>
  <c r="E5"/>
  <c r="D5" s="1"/>
  <c r="C5" s="1"/>
  <c r="E29"/>
  <c r="D29" s="1"/>
  <c r="C29" s="1"/>
  <c r="E18"/>
  <c r="D18" s="1"/>
  <c r="C18" s="1"/>
  <c r="E10"/>
  <c r="D10" s="1"/>
  <c r="C10" s="1"/>
  <c r="E34"/>
  <c r="D34" s="1"/>
  <c r="C34" s="1"/>
  <c r="E26"/>
  <c r="D26" s="1"/>
  <c r="C26" s="1"/>
  <c r="E35"/>
  <c r="D35" s="1"/>
  <c r="C35" s="1"/>
  <c r="G33"/>
  <c r="E33" s="1"/>
  <c r="D33" s="1"/>
  <c r="C33" s="1"/>
  <c r="G24"/>
  <c r="E24" s="1"/>
  <c r="D24" s="1"/>
  <c r="C24" s="1"/>
  <c r="G8"/>
  <c r="E8" s="1"/>
  <c r="D8" s="1"/>
  <c r="C8" s="1"/>
  <c r="G16"/>
  <c r="E16" s="1"/>
  <c r="D16" s="1"/>
  <c r="C16" s="1"/>
  <c r="G20"/>
  <c r="E20" s="1"/>
  <c r="D20" s="1"/>
  <c r="C20" s="1"/>
  <c r="G28"/>
  <c r="E28" s="1"/>
  <c r="D28" s="1"/>
  <c r="C28" s="1"/>
  <c r="E13"/>
  <c r="D13" s="1"/>
  <c r="C13" s="1"/>
  <c r="E25"/>
  <c r="D25" s="1"/>
  <c r="C25" s="1"/>
  <c r="E11"/>
  <c r="D11" s="1"/>
  <c r="C11" s="1"/>
  <c r="E9"/>
  <c r="D9" s="1"/>
  <c r="C9" s="1"/>
  <c r="E36"/>
  <c r="D36" s="1"/>
  <c r="C36" s="1"/>
  <c r="E12"/>
  <c r="D12" s="1"/>
  <c r="C12" s="1"/>
  <c r="E21"/>
  <c r="D21" s="1"/>
  <c r="C21" s="1"/>
  <c r="E14"/>
  <c r="D14" s="1"/>
  <c r="C14" s="1"/>
  <c r="E7"/>
  <c r="D7" s="1"/>
  <c r="C7" s="1"/>
  <c r="E22"/>
  <c r="D22" s="1"/>
  <c r="C22" s="1"/>
  <c r="E31"/>
  <c r="D31" s="1"/>
  <c r="C31" s="1"/>
  <c r="E6"/>
  <c r="D6" s="1"/>
  <c r="C6" s="1"/>
  <c r="E4"/>
  <c r="D4" s="1"/>
  <c r="C4" s="1"/>
  <c r="E19"/>
  <c r="D19" s="1"/>
  <c r="C19" s="1"/>
  <c r="E21" i="28"/>
  <c r="D21" s="1"/>
  <c r="E25"/>
  <c r="D25" s="1"/>
  <c r="E23"/>
  <c r="D23" s="1"/>
  <c r="H26"/>
  <c r="I26"/>
  <c r="G26"/>
  <c r="G28"/>
  <c r="H28"/>
  <c r="I28"/>
  <c r="G24"/>
  <c r="H24"/>
  <c r="I24"/>
  <c r="E24" l="1"/>
  <c r="D24" s="1"/>
  <c r="E28"/>
  <c r="D28" s="1"/>
  <c r="E26"/>
  <c r="D26" s="1"/>
  <c r="G27"/>
  <c r="H27"/>
  <c r="I27"/>
  <c r="G31"/>
  <c r="H31"/>
  <c r="I31"/>
  <c r="G29"/>
  <c r="H29"/>
  <c r="I29"/>
  <c r="E29" l="1"/>
  <c r="D29" s="1"/>
  <c r="E31"/>
  <c r="D31" s="1"/>
  <c r="G32"/>
  <c r="H32"/>
  <c r="I32"/>
  <c r="G34"/>
  <c r="H34"/>
  <c r="I34"/>
  <c r="H30"/>
  <c r="I30"/>
  <c r="G30"/>
  <c r="E27"/>
  <c r="D27" s="1"/>
  <c r="E32" l="1"/>
  <c r="D32" s="1"/>
  <c r="E30"/>
  <c r="D30" s="1"/>
  <c r="E34"/>
  <c r="D34" s="1"/>
  <c r="G33"/>
  <c r="H33"/>
  <c r="I33"/>
  <c r="G37"/>
  <c r="H37"/>
  <c r="I37"/>
  <c r="G35"/>
  <c r="H35"/>
  <c r="I35"/>
  <c r="E33" l="1"/>
  <c r="D33" s="1"/>
  <c r="E37"/>
  <c r="D37" s="1"/>
  <c r="G40"/>
  <c r="H40"/>
  <c r="I40"/>
  <c r="G38"/>
  <c r="H38"/>
  <c r="I38"/>
  <c r="I36"/>
  <c r="H36"/>
  <c r="G36"/>
  <c r="E35"/>
  <c r="D35" s="1"/>
  <c r="E36" l="1"/>
  <c r="D36" s="1"/>
  <c r="E38"/>
  <c r="D38" s="1"/>
  <c r="E40"/>
  <c r="D40" s="1"/>
  <c r="G39"/>
  <c r="H39"/>
  <c r="I39"/>
  <c r="G41"/>
  <c r="H41"/>
  <c r="I41"/>
  <c r="G43"/>
  <c r="H43"/>
  <c r="I43"/>
  <c r="E43" l="1"/>
  <c r="D43" s="1"/>
  <c r="E39"/>
  <c r="D39" s="1"/>
  <c r="E41"/>
  <c r="D41" s="1"/>
  <c r="G44"/>
  <c r="H44"/>
  <c r="I44"/>
  <c r="G42"/>
  <c r="H42"/>
  <c r="I42"/>
  <c r="F46"/>
  <c r="H46"/>
  <c r="I46"/>
  <c r="E44" l="1"/>
  <c r="D44" s="1"/>
  <c r="E42"/>
  <c r="D42" s="1"/>
  <c r="E46"/>
  <c r="D46" s="1"/>
  <c r="I49"/>
  <c r="F49"/>
  <c r="H49"/>
  <c r="F45"/>
  <c r="H45"/>
  <c r="I45"/>
  <c r="F47"/>
  <c r="H47"/>
  <c r="I47"/>
  <c r="E49" l="1"/>
  <c r="D49" s="1"/>
  <c r="E47"/>
  <c r="D47" s="1"/>
  <c r="E45"/>
  <c r="D45" s="1"/>
  <c r="H50"/>
  <c r="I50"/>
  <c r="F50"/>
  <c r="I48"/>
  <c r="H48"/>
  <c r="F48"/>
  <c r="H52"/>
  <c r="F52"/>
  <c r="I52"/>
  <c r="E52" l="1"/>
  <c r="D52" s="1"/>
  <c r="E50"/>
  <c r="D50" s="1"/>
  <c r="E48"/>
  <c r="D48" s="1"/>
  <c r="I51"/>
  <c r="H51"/>
  <c r="F51"/>
  <c r="I53"/>
  <c r="H53"/>
  <c r="F53"/>
  <c r="F55"/>
  <c r="H55"/>
  <c r="I55"/>
  <c r="E55" l="1"/>
  <c r="D55" s="1"/>
  <c r="E53"/>
  <c r="D53" s="1"/>
  <c r="E51"/>
  <c r="D51" s="1"/>
  <c r="F58"/>
  <c r="E58" s="1"/>
  <c r="D58" s="1"/>
  <c r="H58"/>
  <c r="I58"/>
  <c r="I56"/>
  <c r="H56"/>
  <c r="F56"/>
  <c r="F54"/>
  <c r="H54"/>
  <c r="I54"/>
  <c r="E56" l="1"/>
  <c r="D56" s="1"/>
  <c r="E54"/>
  <c r="D54" s="1"/>
  <c r="F57"/>
  <c r="I57"/>
  <c r="H57"/>
  <c r="F59"/>
  <c r="E59"/>
  <c r="D59" s="1"/>
  <c r="H59"/>
  <c r="I59"/>
  <c r="I61"/>
  <c r="H61"/>
  <c r="F61"/>
  <c r="E61" s="1"/>
  <c r="D61" s="1"/>
  <c r="E57" l="1"/>
  <c r="D57" s="1"/>
  <c r="I64"/>
  <c r="H64"/>
  <c r="F64"/>
  <c r="E64"/>
  <c r="D64"/>
  <c r="F62"/>
  <c r="H62"/>
  <c r="I62"/>
  <c r="I60"/>
  <c r="H60"/>
  <c r="F60"/>
  <c r="E62" l="1"/>
  <c r="D62" s="1"/>
  <c r="E60"/>
  <c r="D60" s="1"/>
  <c r="F63"/>
  <c r="E63"/>
  <c r="D63"/>
  <c r="H63"/>
  <c r="I63"/>
  <c r="F65"/>
  <c r="E65"/>
  <c r="D65"/>
  <c r="I65"/>
  <c r="H65"/>
  <c r="F67"/>
  <c r="E67"/>
  <c r="D67"/>
  <c r="H67"/>
  <c r="I67"/>
  <c r="D66" l="1"/>
  <c r="E66"/>
  <c r="F66"/>
  <c r="H66"/>
  <c r="I66"/>
</calcChain>
</file>

<file path=xl/sharedStrings.xml><?xml version="1.0" encoding="utf-8"?>
<sst xmlns="http://schemas.openxmlformats.org/spreadsheetml/2006/main" count="2513" uniqueCount="447">
  <si>
    <t>A</t>
  </si>
  <si>
    <t>B</t>
  </si>
  <si>
    <t>C</t>
  </si>
  <si>
    <t>D</t>
  </si>
  <si>
    <t>Déroulement des matchs</t>
  </si>
  <si>
    <t xml:space="preserve">A : </t>
  </si>
  <si>
    <t>B :</t>
  </si>
  <si>
    <t xml:space="preserve">C : </t>
  </si>
  <si>
    <t>D :</t>
  </si>
  <si>
    <t>→</t>
  </si>
  <si>
    <t>Manches</t>
  </si>
  <si>
    <t>Poule :</t>
  </si>
  <si>
    <t>E :</t>
  </si>
  <si>
    <t>E</t>
  </si>
  <si>
    <t>F :</t>
  </si>
  <si>
    <t>F</t>
  </si>
  <si>
    <t>Cible :</t>
  </si>
  <si>
    <t>Club :</t>
  </si>
  <si>
    <t>Date :</t>
  </si>
  <si>
    <t>victoires</t>
  </si>
  <si>
    <t>BONS MATCHES A TOUS</t>
  </si>
  <si>
    <t xml:space="preserve">Tableau récapitulatif </t>
  </si>
  <si>
    <t>Joueurs</t>
  </si>
  <si>
    <t>compétition en simple</t>
  </si>
  <si>
    <t>1/8 FINALES</t>
  </si>
  <si>
    <t>1P1</t>
  </si>
  <si>
    <t>2P8</t>
  </si>
  <si>
    <t>1/4 FINALES</t>
  </si>
  <si>
    <t>1P2</t>
  </si>
  <si>
    <t>2P7</t>
  </si>
  <si>
    <t>1/2 FINALES</t>
  </si>
  <si>
    <t>1P3</t>
  </si>
  <si>
    <t>2P6</t>
  </si>
  <si>
    <t>1P4</t>
  </si>
  <si>
    <t>2P5</t>
  </si>
  <si>
    <t>FINALE</t>
  </si>
  <si>
    <t>3 MANCHES</t>
  </si>
  <si>
    <t>5 MANCHES</t>
  </si>
  <si>
    <t>GAGNANTES</t>
  </si>
  <si>
    <t>1P5</t>
  </si>
  <si>
    <t>2P4</t>
  </si>
  <si>
    <t>1P6</t>
  </si>
  <si>
    <t>2P3</t>
  </si>
  <si>
    <t>1P7</t>
  </si>
  <si>
    <t>2P2</t>
  </si>
  <si>
    <t>1P8</t>
  </si>
  <si>
    <t>2P1</t>
  </si>
  <si>
    <t xml:space="preserve"> CLUB :</t>
  </si>
  <si>
    <t xml:space="preserve"> DATE : </t>
  </si>
  <si>
    <t>1/16 FINALES</t>
  </si>
  <si>
    <t>1er Tour</t>
  </si>
  <si>
    <t>2ème Tour V</t>
  </si>
  <si>
    <t>2ème Tour P</t>
  </si>
  <si>
    <t>Barrages</t>
  </si>
  <si>
    <t>Les vainqueurs sont qualifiés
 pour le tableau (1/16°)</t>
  </si>
  <si>
    <t>Les perdants sont éliminés</t>
  </si>
  <si>
    <t>Les perdants jouent
 le 2ème tour P</t>
  </si>
  <si>
    <t>Les perdants jouent
 les barrages</t>
  </si>
  <si>
    <t>Les vainqueurs jouent
 les barrages</t>
  </si>
  <si>
    <t>Les vainqueurs jouent
le 2ème tour V</t>
  </si>
  <si>
    <t>P1=Perdant du match 1</t>
  </si>
  <si>
    <t>V1=Vainqueur du match 1</t>
  </si>
  <si>
    <t>G</t>
  </si>
  <si>
    <t>H</t>
  </si>
  <si>
    <t>I</t>
  </si>
  <si>
    <t>J</t>
  </si>
  <si>
    <t>K</t>
  </si>
  <si>
    <t>L</t>
  </si>
  <si>
    <t>M</t>
  </si>
  <si>
    <t>N</t>
  </si>
  <si>
    <t>O</t>
  </si>
  <si>
    <t>P</t>
  </si>
  <si>
    <t>Q</t>
  </si>
  <si>
    <t>R</t>
  </si>
  <si>
    <t>S</t>
  </si>
  <si>
    <t>T</t>
  </si>
  <si>
    <t>U</t>
  </si>
  <si>
    <t>V</t>
  </si>
  <si>
    <t>W</t>
  </si>
  <si>
    <t>X</t>
  </si>
  <si>
    <t>Y</t>
  </si>
  <si>
    <t>Z</t>
  </si>
  <si>
    <t>AA</t>
  </si>
  <si>
    <t>AB</t>
  </si>
  <si>
    <t>AC</t>
  </si>
  <si>
    <t>AD</t>
  </si>
  <si>
    <t>AE</t>
  </si>
  <si>
    <t>AF</t>
  </si>
  <si>
    <t xml:space="preserve">compétition en simple
Préliminaires </t>
  </si>
  <si>
    <t>Tous les matches en 
2 manches gagnantes</t>
  </si>
  <si>
    <t>B1</t>
  </si>
  <si>
    <t>B2</t>
  </si>
  <si>
    <t>B3</t>
  </si>
  <si>
    <t>B4</t>
  </si>
  <si>
    <t>B5</t>
  </si>
  <si>
    <t>B6</t>
  </si>
  <si>
    <t>B7</t>
  </si>
  <si>
    <t>B8</t>
  </si>
  <si>
    <t>B9</t>
  </si>
  <si>
    <t>B10</t>
  </si>
  <si>
    <t>B11</t>
  </si>
  <si>
    <t>B12</t>
  </si>
  <si>
    <t>B13</t>
  </si>
  <si>
    <t>B14</t>
  </si>
  <si>
    <t>B15</t>
  </si>
  <si>
    <t>B16</t>
  </si>
  <si>
    <t>AGARD</t>
  </si>
  <si>
    <t>ANDURAND</t>
  </si>
  <si>
    <t>BUFFA</t>
  </si>
  <si>
    <t>CASH</t>
  </si>
  <si>
    <t>CASTEX</t>
  </si>
  <si>
    <t>CAZES</t>
  </si>
  <si>
    <t>CERISIER</t>
  </si>
  <si>
    <t>CHARTIER</t>
  </si>
  <si>
    <t>COLLET</t>
  </si>
  <si>
    <t>CONTIN</t>
  </si>
  <si>
    <t>CORBIERES</t>
  </si>
  <si>
    <t>COWMAN</t>
  </si>
  <si>
    <t>CYRUS</t>
  </si>
  <si>
    <t>DELAGE</t>
  </si>
  <si>
    <t>DHAP</t>
  </si>
  <si>
    <t>GOODIN</t>
  </si>
  <si>
    <t>GOUAZE</t>
  </si>
  <si>
    <t>GOUEL</t>
  </si>
  <si>
    <t>GUERY</t>
  </si>
  <si>
    <t>KOCH</t>
  </si>
  <si>
    <t>LE TORRIELEC</t>
  </si>
  <si>
    <t>LAMORISSE M</t>
  </si>
  <si>
    <t>LABORIE I</t>
  </si>
  <si>
    <t>LESCURE</t>
  </si>
  <si>
    <t>LEVEILLE</t>
  </si>
  <si>
    <t>LOULIER</t>
  </si>
  <si>
    <t>NAMARTRE</t>
  </si>
  <si>
    <t>NICOLLE</t>
  </si>
  <si>
    <t>OUSSET</t>
  </si>
  <si>
    <t>LANSOY D</t>
  </si>
  <si>
    <t>NOMBRE DE JOUEURS</t>
  </si>
  <si>
    <t>NOMBRE DE POULES</t>
  </si>
  <si>
    <t>NOMBRE JOUEURS     POULES</t>
  </si>
  <si>
    <t>Poule 1</t>
  </si>
  <si>
    <t>Poule 2</t>
  </si>
  <si>
    <t>Poule 3</t>
  </si>
  <si>
    <t>Poule 4</t>
  </si>
  <si>
    <t>Poule 5</t>
  </si>
  <si>
    <t>Poule 6</t>
  </si>
  <si>
    <t>Poule 7</t>
  </si>
  <si>
    <t>Poule 8</t>
  </si>
  <si>
    <t>Poule 9</t>
  </si>
  <si>
    <t>Poule 10</t>
  </si>
  <si>
    <t>TIRAGE</t>
  </si>
  <si>
    <t>FORT</t>
  </si>
  <si>
    <t>GAYRAL</t>
  </si>
  <si>
    <t>LABORIE</t>
  </si>
  <si>
    <t>LAMORISSE</t>
  </si>
  <si>
    <t>LANSOY</t>
  </si>
  <si>
    <t>LE PIETEC</t>
  </si>
  <si>
    <t>LEONARD</t>
  </si>
  <si>
    <t>Nbre de joueurs</t>
  </si>
  <si>
    <t>Liste joueurs</t>
  </si>
  <si>
    <t>AGARD T</t>
  </si>
  <si>
    <t>ANDURAND M</t>
  </si>
  <si>
    <t>BUFFA C</t>
  </si>
  <si>
    <t>CASH F</t>
  </si>
  <si>
    <t>CORBIERES S</t>
  </si>
  <si>
    <t>COWMAN T</t>
  </si>
  <si>
    <t>LE TORRIELEC G</t>
  </si>
  <si>
    <t>LESCURE R</t>
  </si>
  <si>
    <t>QUERO J</t>
  </si>
  <si>
    <t>QUERO F</t>
  </si>
  <si>
    <t>SANDRINI</t>
  </si>
  <si>
    <t>NOM</t>
  </si>
  <si>
    <t>Prénom</t>
  </si>
  <si>
    <t>N° Licence</t>
  </si>
  <si>
    <t>Cat</t>
  </si>
  <si>
    <t>Thierry</t>
  </si>
  <si>
    <t>Michel</t>
  </si>
  <si>
    <t>Stéphane</t>
  </si>
  <si>
    <t>Pierre</t>
  </si>
  <si>
    <t>Christelle</t>
  </si>
  <si>
    <t>Patrice</t>
  </si>
  <si>
    <t>Frédéric</t>
  </si>
  <si>
    <t>Jacky</t>
  </si>
  <si>
    <t>Christophe</t>
  </si>
  <si>
    <t>Loïc</t>
  </si>
  <si>
    <t>Anne-Claire</t>
  </si>
  <si>
    <t>Christian</t>
  </si>
  <si>
    <t>Ted</t>
  </si>
  <si>
    <t>Martin</t>
  </si>
  <si>
    <t>Jean Francois</t>
  </si>
  <si>
    <t>Sonia</t>
  </si>
  <si>
    <t>Jocelyne</t>
  </si>
  <si>
    <t>Johannes</t>
  </si>
  <si>
    <t>Igor</t>
  </si>
  <si>
    <t>Mathieu</t>
  </si>
  <si>
    <t>Didier</t>
  </si>
  <si>
    <t>Hugues</t>
  </si>
  <si>
    <t>JM</t>
  </si>
  <si>
    <t>Cédric</t>
  </si>
  <si>
    <t>Antoine</t>
  </si>
  <si>
    <t>Pascal</t>
  </si>
  <si>
    <t>Gaston</t>
  </si>
  <si>
    <t>Isabelle</t>
  </si>
  <si>
    <t>Renaud</t>
  </si>
  <si>
    <t>Cyril</t>
  </si>
  <si>
    <t>Jean-François</t>
  </si>
  <si>
    <t>Hervé</t>
  </si>
  <si>
    <t>Sebastien</t>
  </si>
  <si>
    <t>Eric</t>
  </si>
  <si>
    <t>PERPEY</t>
  </si>
  <si>
    <t>Jean Jacques</t>
  </si>
  <si>
    <t>PETREL</t>
  </si>
  <si>
    <t>Arnaud</t>
  </si>
  <si>
    <t>QUERO</t>
  </si>
  <si>
    <t>Francis</t>
  </si>
  <si>
    <t>Jean Marie</t>
  </si>
  <si>
    <t>SAILLOUR</t>
  </si>
  <si>
    <t>Laurent</t>
  </si>
  <si>
    <t>SCARPATO</t>
  </si>
  <si>
    <t>Dominique</t>
  </si>
  <si>
    <t>SIROT</t>
  </si>
  <si>
    <t>Jean Christophe</t>
  </si>
  <si>
    <t>VALVERDE</t>
  </si>
  <si>
    <t>Sandrine</t>
  </si>
  <si>
    <t>CAZES F</t>
  </si>
  <si>
    <t>CERISIER C</t>
  </si>
  <si>
    <t>LOULIER J</t>
  </si>
  <si>
    <t>MARIGNAC S</t>
  </si>
  <si>
    <t>LE PIETEC P</t>
  </si>
  <si>
    <t>compétition en DOUBLE</t>
  </si>
  <si>
    <t>compétition en SIMPLE</t>
  </si>
  <si>
    <t>PETREL A</t>
  </si>
  <si>
    <t>WERNDORFER Y</t>
  </si>
  <si>
    <t>LEGAL S</t>
  </si>
  <si>
    <t>SAULET J</t>
  </si>
  <si>
    <t>CHAUSSARD F</t>
  </si>
  <si>
    <t>BUFFO C</t>
  </si>
  <si>
    <t>SOFFE N</t>
  </si>
  <si>
    <t>Inscription</t>
  </si>
  <si>
    <t>BONNET</t>
  </si>
  <si>
    <t>BUFFO</t>
  </si>
  <si>
    <t>CHAUSSARD</t>
  </si>
  <si>
    <t>Fabrice</t>
  </si>
  <si>
    <t>MARIGNAC</t>
  </si>
  <si>
    <t>Serge</t>
  </si>
  <si>
    <t>NAUDY</t>
  </si>
  <si>
    <t>Gérald</t>
  </si>
  <si>
    <t>NUGOU</t>
  </si>
  <si>
    <t>Romain</t>
  </si>
  <si>
    <t>PERRIER</t>
  </si>
  <si>
    <t>Lucy</t>
  </si>
  <si>
    <t>ROBERT</t>
  </si>
  <si>
    <t>Marie-Pierre</t>
  </si>
  <si>
    <t>ROUDEY</t>
  </si>
  <si>
    <t>ROURE</t>
  </si>
  <si>
    <t>SAULET</t>
  </si>
  <si>
    <t>Jules</t>
  </si>
  <si>
    <t>SOFFE</t>
  </si>
  <si>
    <t>Liam</t>
  </si>
  <si>
    <t>Neil</t>
  </si>
  <si>
    <t>WERNDORFER</t>
  </si>
  <si>
    <t>Yaël</t>
  </si>
  <si>
    <t>Club</t>
  </si>
  <si>
    <t>Coch</t>
  </si>
  <si>
    <t>D.D.D.</t>
  </si>
  <si>
    <t>Double As</t>
  </si>
  <si>
    <t>Fl.Tordues</t>
  </si>
  <si>
    <t>O'Neill's</t>
  </si>
  <si>
    <t>Rocco 6</t>
  </si>
  <si>
    <t>Woodpecker</t>
  </si>
  <si>
    <t>SOFFE L</t>
  </si>
  <si>
    <t>LEGAL</t>
  </si>
  <si>
    <t>Sabine</t>
  </si>
  <si>
    <t>SANDRINI P</t>
  </si>
  <si>
    <t>J1</t>
  </si>
  <si>
    <t>J2</t>
  </si>
  <si>
    <t>GAYRAL K</t>
  </si>
  <si>
    <t>DOUBLETTE</t>
  </si>
  <si>
    <t>PETITE FINALE</t>
  </si>
  <si>
    <t>Participants</t>
  </si>
  <si>
    <t>3eme poule</t>
  </si>
  <si>
    <t>1/8</t>
  </si>
  <si>
    <t>1/4</t>
  </si>
  <si>
    <t>4eme</t>
  </si>
  <si>
    <t>3eme</t>
  </si>
  <si>
    <t>2nd</t>
  </si>
  <si>
    <t>1er</t>
  </si>
  <si>
    <t>1/16</t>
  </si>
  <si>
    <t>compétition féminine</t>
  </si>
  <si>
    <t>Têtes de série</t>
  </si>
  <si>
    <t xml:space="preserve"> CLUB : </t>
  </si>
  <si>
    <t>LAMORISSE G</t>
  </si>
  <si>
    <t>Fabien</t>
  </si>
  <si>
    <t>Alain</t>
  </si>
  <si>
    <t>LALLIAUD</t>
  </si>
  <si>
    <t>Aurélie</t>
  </si>
  <si>
    <t>LANSOY H</t>
  </si>
  <si>
    <t>LALLIAUD A</t>
  </si>
  <si>
    <t>4 MANCHES</t>
  </si>
  <si>
    <t>LASSERRE F</t>
  </si>
  <si>
    <t>RUMEAU</t>
  </si>
  <si>
    <t>COMMENT VALIDER LES INSCRIPTIONS:</t>
  </si>
  <si>
    <t>L'ensemble des joueurs licenciés est normalement renseigné dans le tableau. Si le joueur est inscrit pour le tournoi, il suffit de mettre un "x" dans la case "Inscription" en face de son nom.
Si un joueur est inscrit pour le tournoi et n'est pas présent dans cette liste, il suffit de rajouter à la fin du tableau ses nom et prénom dans les colonnes spécifiées, ainsi que sa catégorie (colonne "Cat", M pour masculin, F pour féminin, JM pour junior masculin et JF pour junior féminin) et de valider son inscription en cochant la dernière colonne.
Une case à cocher "Simple mixte" est présente (par défaut cette case est cochée) pour définir si le tournoi simple mélange masculin et féminine.
La case B1 indique le nombre de personnes inscrites (ne pas modifier cette cellule).
Une fois tout ceci renseigné, il suffit de cliquer sur le bouton "Inscription" pour valider les personnes présentes au tournoi. Si le nombre de joueurs est inférieur ou égal 48, rendez vous à l'onglet "Tirage Poule". Sinon (plus de 48 joueurs), allez à l'onglet "Tirage +48".
Pour les féminines, rendez vous à l'onglet "Tirage Fem".</t>
  </si>
  <si>
    <t>Les doublettes ayant déjà joué ensemble sont renseignées dans le tableau. Vérifiez si elle est présente dans la liste, et si c'est le cas il suffit de mettre un "x" dans la case "Inscription" pour valider la présence au tournoi.
Si la doublette n'est pas dans la liste, à la fin du tableau, vous devez renseigner le nom des 2 joueurs dans les colonnes "J1" et "J2": le formalisme est "NOM+INITIALE_PRENOM" séparé d'un espace (la colonne "Doublette" se remplit toute seule, ne pas modifier).
La case B1 indique le nombre de doublettes inscrites (ne pas modifier cette cellule).
Une fois tout ceci renseigné, il suffit de cliquer sur le bouton "Inscription" pour valider les doublettes présentes au tournoi. rendez vous à l'onglet "Tirage Double".</t>
  </si>
  <si>
    <t>COMMENT EFFECTUER LE TIRAGE</t>
  </si>
  <si>
    <t>Si le tournoi protège les têtes de série, il suffit de renseigner le classement des 8 premiers du classement en cours dans la colonne "Têtes de série" en face du nom du joueur. Si les têtes de série ne sont pas prises en compte pour le tournoi, ne rien inscrire dans la colonne.
Il suffit ensuite de cliquer sur le bouton "Tirage" et de se rendre sur l'onglet "TAB +48" pour le tableau.</t>
  </si>
  <si>
    <t>Si le tournoi protège les têtes de série, il suffit de renseigner le classement des 8 premiers du classement en cours dans la colonne "Têtes de série" en face du nom du joueur. Si les têtes de série ne sont pas prises en compte pour le tournoi, ne rien inscrire dans la colonne.
Il suffit ensuite de cliquer sur le bouton "Tirage" et de se rendre sur les onglets "P" pour les différentes poules.</t>
  </si>
  <si>
    <t>Si le tournoi protège les têtes de série, il suffit de renseigner le classement des 8 premiers du classement en cours dans la colonne "Têtes de série" en face du nom du joueur. Si les têtes de série ne sont pas prises en compte pour le tournoi, ne rien inscrire dans la colonne.
Il suffit ensuite de cliquer sur le bouton "Tirage" et de se rendre sur l'onglet "TAB Double" pour le tableau.</t>
  </si>
  <si>
    <t>Si le tournoi protège les têtes de série, il suffit de renseigner le classement des 4 ou 8 premiers du classement en cours dans la colonne "Têtes de série" en face du nom de la joueuse. Si les têtes de série ne sont pas prises en compte pour le tournoi, ne rien inscrire dans la colonne.
Il suffit ensuite de cliquer sur le bouton "Tirage" et de se rendre sur les onglets "F" pour les différentes poules.</t>
  </si>
  <si>
    <t>RICHARD</t>
  </si>
  <si>
    <t>Alexandre</t>
  </si>
  <si>
    <t>POUNAUD</t>
  </si>
  <si>
    <t>James</t>
  </si>
  <si>
    <t>RICHARD A</t>
  </si>
  <si>
    <t>POUNAUD J</t>
  </si>
  <si>
    <t>BARUTON</t>
  </si>
  <si>
    <t>Marc</t>
  </si>
  <si>
    <t>BARUTON M</t>
  </si>
  <si>
    <t>CYRUS P</t>
  </si>
  <si>
    <t>DELAGE C</t>
  </si>
  <si>
    <t>PERRIER L</t>
  </si>
  <si>
    <t>RODRIGUES C</t>
  </si>
  <si>
    <t>OUSSET C</t>
  </si>
  <si>
    <t>LASSERRE</t>
  </si>
  <si>
    <t>BELIARD P</t>
  </si>
  <si>
    <t>Liste joueur</t>
  </si>
  <si>
    <t>CLUB</t>
  </si>
  <si>
    <t>DZIURA</t>
  </si>
  <si>
    <t>Stephane</t>
  </si>
  <si>
    <t>Gwenaelle</t>
  </si>
  <si>
    <t>MAHIEU</t>
  </si>
  <si>
    <t>Guillaume</t>
  </si>
  <si>
    <t>MASURE</t>
  </si>
  <si>
    <t>TORTAGLIA</t>
  </si>
  <si>
    <t>Nicolas</t>
  </si>
  <si>
    <t>Charlotte</t>
  </si>
  <si>
    <t>CABROL</t>
  </si>
  <si>
    <t>Mily</t>
  </si>
  <si>
    <t>MALLET</t>
  </si>
  <si>
    <t>AOU</t>
  </si>
  <si>
    <t>Karim</t>
  </si>
  <si>
    <t>DC Gones</t>
  </si>
  <si>
    <t>BRIET</t>
  </si>
  <si>
    <t>Philippe</t>
  </si>
  <si>
    <t>DJELOUAT</t>
  </si>
  <si>
    <t>Tarek</t>
  </si>
  <si>
    <t>FRERE</t>
  </si>
  <si>
    <t>Grégory</t>
  </si>
  <si>
    <t>PLACIDO</t>
  </si>
  <si>
    <t>Henrique</t>
  </si>
  <si>
    <t>QUINQUANDON</t>
  </si>
  <si>
    <t>RUCHOT</t>
  </si>
  <si>
    <t>Florian</t>
  </si>
  <si>
    <t>TRICOLE</t>
  </si>
  <si>
    <t>Thibault</t>
  </si>
  <si>
    <t>VACHER</t>
  </si>
  <si>
    <t>Benjamin</t>
  </si>
  <si>
    <t>BARC</t>
  </si>
  <si>
    <t>DARCHE</t>
  </si>
  <si>
    <t>JACQUIER</t>
  </si>
  <si>
    <t>BERNARD</t>
  </si>
  <si>
    <t>RIHOUEY S</t>
  </si>
  <si>
    <t>RIHOUEY</t>
  </si>
  <si>
    <t>SPIGA</t>
  </si>
  <si>
    <t>ZUERAS</t>
  </si>
  <si>
    <t>DHAP P</t>
  </si>
  <si>
    <t>ROUDEY E</t>
  </si>
  <si>
    <t>GOODIN M</t>
  </si>
  <si>
    <t>VALVERDE S</t>
  </si>
  <si>
    <t>FORT T</t>
  </si>
  <si>
    <t>ROBERT H</t>
  </si>
  <si>
    <t>CASTEX J</t>
  </si>
  <si>
    <t>SIROT J</t>
  </si>
  <si>
    <t>COLLET A</t>
  </si>
  <si>
    <t>CONTIN C</t>
  </si>
  <si>
    <t>CABROL R</t>
  </si>
  <si>
    <t>GOUEL S</t>
  </si>
  <si>
    <t>BARC S</t>
  </si>
  <si>
    <t>JACQUIER C</t>
  </si>
  <si>
    <t>DARCHE R</t>
  </si>
  <si>
    <t>LEONARD I</t>
  </si>
  <si>
    <t>ZUERAS A</t>
  </si>
  <si>
    <t>SPIGA C</t>
  </si>
  <si>
    <t>BELIARD</t>
  </si>
  <si>
    <t>Kaï</t>
  </si>
  <si>
    <t>BONNET P</t>
  </si>
  <si>
    <t>ROBERT M</t>
  </si>
  <si>
    <t>GRANET P</t>
  </si>
  <si>
    <t>GRANET</t>
  </si>
  <si>
    <t>DURAND P</t>
  </si>
  <si>
    <t>BERNARD S</t>
  </si>
  <si>
    <t>LEVEILLE C</t>
  </si>
  <si>
    <t>NAMARTRE C</t>
  </si>
  <si>
    <t>Sébastien</t>
  </si>
  <si>
    <t>Simon</t>
  </si>
  <si>
    <t>DURAND</t>
  </si>
  <si>
    <t>TORTAGLIA N</t>
  </si>
  <si>
    <t>SCARPATO D</t>
  </si>
  <si>
    <t>SAILLOUR L</t>
  </si>
  <si>
    <t>MALLET R</t>
  </si>
  <si>
    <t>Gaëlle</t>
  </si>
  <si>
    <t>RODRIGUES</t>
  </si>
  <si>
    <t>Edwige</t>
  </si>
  <si>
    <t>Simple</t>
  </si>
  <si>
    <t>Scoreur C</t>
  </si>
  <si>
    <t>Scoreur B</t>
  </si>
  <si>
    <t>Scoreur A</t>
  </si>
  <si>
    <t>Classement</t>
  </si>
  <si>
    <t>Noms</t>
  </si>
  <si>
    <t>Points</t>
  </si>
  <si>
    <r>
      <t xml:space="preserve"> </t>
    </r>
    <r>
      <rPr>
        <b/>
        <sz val="19.899999999999999"/>
        <color indexed="8"/>
        <rFont val="Comic Sans MS"/>
        <family val="4"/>
      </rPr>
      <t>en cas d'égalité :</t>
    </r>
    <r>
      <rPr>
        <sz val="10"/>
        <rFont val="Comic Sans MS"/>
        <family val="4"/>
      </rPr>
      <t xml:space="preserve"> </t>
    </r>
  </si>
  <si>
    <r>
      <t xml:space="preserve"> </t>
    </r>
    <r>
      <rPr>
        <b/>
        <sz val="16"/>
        <color indexed="8"/>
        <rFont val="Comic Sans MS"/>
        <family val="4"/>
      </rPr>
      <t>moins de 40 joueurs :</t>
    </r>
    <r>
      <rPr>
        <sz val="10"/>
        <rFont val="Comic Sans MS"/>
        <family val="4"/>
      </rPr>
      <t xml:space="preserve"> </t>
    </r>
  </si>
  <si>
    <r>
      <t xml:space="preserve"> -</t>
    </r>
    <r>
      <rPr>
        <b/>
        <sz val="16"/>
        <color indexed="8"/>
        <rFont val="Comic Sans MS"/>
        <family val="4"/>
      </rPr>
      <t xml:space="preserve"> 40 joueurs</t>
    </r>
    <r>
      <rPr>
        <sz val="10"/>
        <rFont val="Comic Sans MS"/>
        <family val="4"/>
      </rPr>
      <t xml:space="preserve"> </t>
    </r>
  </si>
  <si>
    <r>
      <t xml:space="preserve"> +</t>
    </r>
    <r>
      <rPr>
        <b/>
        <sz val="16"/>
        <color indexed="8"/>
        <rFont val="Comic Sans MS"/>
        <family val="4"/>
      </rPr>
      <t xml:space="preserve"> 40 joueurs</t>
    </r>
    <r>
      <rPr>
        <sz val="10"/>
        <rFont val="Comic Sans MS"/>
        <family val="4"/>
      </rPr>
      <t xml:space="preserve"> </t>
    </r>
  </si>
  <si>
    <r>
      <t xml:space="preserve"> </t>
    </r>
    <r>
      <rPr>
        <b/>
        <sz val="16"/>
        <color indexed="8"/>
        <rFont val="Comic Sans MS"/>
        <family val="4"/>
      </rPr>
      <t>3 manches 501 jouées</t>
    </r>
    <r>
      <rPr>
        <sz val="10"/>
        <rFont val="Comic Sans MS"/>
        <family val="4"/>
      </rPr>
      <t xml:space="preserve"> </t>
    </r>
  </si>
  <si>
    <r>
      <t xml:space="preserve"> </t>
    </r>
    <r>
      <rPr>
        <sz val="16"/>
        <color indexed="8"/>
        <rFont val="Comic Sans MS"/>
        <family val="4"/>
      </rPr>
      <t>2 ou 3 égaux</t>
    </r>
    <r>
      <rPr>
        <sz val="10"/>
        <rFont val="Comic Sans MS"/>
        <family val="4"/>
      </rPr>
      <t xml:space="preserve"> </t>
    </r>
  </si>
  <si>
    <r>
      <t xml:space="preserve"> </t>
    </r>
    <r>
      <rPr>
        <sz val="16"/>
        <color indexed="8"/>
        <rFont val="Comic Sans MS"/>
        <family val="4"/>
      </rPr>
      <t>égalité à 2</t>
    </r>
    <r>
      <rPr>
        <sz val="10"/>
        <rFont val="Comic Sans MS"/>
        <family val="4"/>
      </rPr>
      <t xml:space="preserve"> </t>
    </r>
  </si>
  <si>
    <r>
      <t xml:space="preserve"> </t>
    </r>
    <r>
      <rPr>
        <sz val="16"/>
        <color indexed="8"/>
        <rFont val="Comic Sans MS"/>
        <family val="4"/>
      </rPr>
      <t>égalité à 3</t>
    </r>
    <r>
      <rPr>
        <sz val="10"/>
        <rFont val="Comic Sans MS"/>
        <family val="4"/>
      </rPr>
      <t xml:space="preserve"> </t>
    </r>
  </si>
  <si>
    <r>
      <t xml:space="preserve"> </t>
    </r>
    <r>
      <rPr>
        <b/>
        <sz val="16"/>
        <color indexed="8"/>
        <rFont val="Comic Sans MS"/>
        <family val="4"/>
      </rPr>
      <t>de 40 à 48 joueurs :</t>
    </r>
    <r>
      <rPr>
        <sz val="10"/>
        <rFont val="Comic Sans MS"/>
        <family val="4"/>
      </rPr>
      <t xml:space="preserve"> </t>
    </r>
  </si>
  <si>
    <r>
      <t xml:space="preserve"> </t>
    </r>
    <r>
      <rPr>
        <sz val="16"/>
        <color indexed="8"/>
        <rFont val="Comic Sans MS"/>
        <family val="4"/>
      </rPr>
      <t>nbre victoires</t>
    </r>
    <r>
      <rPr>
        <sz val="10"/>
        <rFont val="Comic Sans MS"/>
        <family val="4"/>
      </rPr>
      <t xml:space="preserve"> </t>
    </r>
  </si>
  <si>
    <r>
      <t xml:space="preserve"> </t>
    </r>
    <r>
      <rPr>
        <sz val="16"/>
        <color indexed="8"/>
        <rFont val="Comic Sans MS"/>
        <family val="4"/>
      </rPr>
      <t>total points</t>
    </r>
    <r>
      <rPr>
        <sz val="10"/>
        <rFont val="Comic Sans MS"/>
        <family val="4"/>
      </rPr>
      <t xml:space="preserve"> </t>
    </r>
  </si>
  <si>
    <r>
      <t xml:space="preserve"> </t>
    </r>
    <r>
      <rPr>
        <b/>
        <sz val="16"/>
        <color indexed="8"/>
        <rFont val="Comic Sans MS"/>
        <family val="4"/>
      </rPr>
      <t>2 manches 501 jouées</t>
    </r>
    <r>
      <rPr>
        <sz val="10"/>
        <rFont val="Comic Sans MS"/>
        <family val="4"/>
      </rPr>
      <t xml:space="preserve"> </t>
    </r>
  </si>
  <si>
    <r>
      <t xml:space="preserve"> </t>
    </r>
    <r>
      <rPr>
        <sz val="16"/>
        <color indexed="8"/>
        <rFont val="Comic Sans MS"/>
        <family val="4"/>
      </rPr>
      <t>match particul.</t>
    </r>
    <r>
      <rPr>
        <sz val="10"/>
        <rFont val="Comic Sans MS"/>
        <family val="4"/>
      </rPr>
      <t xml:space="preserve"> </t>
    </r>
  </si>
  <si>
    <r>
      <t xml:space="preserve"> </t>
    </r>
    <r>
      <rPr>
        <b/>
        <sz val="16"/>
        <color indexed="8"/>
        <rFont val="Comic Sans MS"/>
        <family val="4"/>
      </rPr>
      <t>+ 48 joueurs : pas de poules</t>
    </r>
    <r>
      <rPr>
        <sz val="10"/>
        <rFont val="Comic Sans MS"/>
        <family val="4"/>
      </rPr>
      <t xml:space="preserve"> </t>
    </r>
  </si>
  <si>
    <r>
      <t xml:space="preserve"> </t>
    </r>
    <r>
      <rPr>
        <sz val="16"/>
        <color indexed="8"/>
        <rFont val="Comic Sans MS"/>
        <family val="4"/>
      </rPr>
      <t>501 décisif</t>
    </r>
    <r>
      <rPr>
        <sz val="10"/>
        <rFont val="Comic Sans MS"/>
        <family val="4"/>
      </rPr>
      <t xml:space="preserve"> </t>
    </r>
  </si>
  <si>
    <t>Scoreur D</t>
  </si>
  <si>
    <t>Scoreur E</t>
  </si>
  <si>
    <t>Scoreur F</t>
  </si>
  <si>
    <t>LECLERCQ M</t>
  </si>
  <si>
    <t>NICOLLE S</t>
  </si>
  <si>
    <t>LOULIER G</t>
  </si>
  <si>
    <t>COMMENT REMPLIR LE CLASSEMENT?</t>
  </si>
  <si>
    <t>COMMENT REMPLIR LE TABLEAU</t>
  </si>
  <si>
    <t>Les noms des qualifiés sont remplis automatiquent. Pour cela, il suffit de remplir le score du match, le score exact n'est pas nécessaire un "1" en face du vainqueur suffit.</t>
  </si>
  <si>
    <t>x</t>
  </si>
  <si>
    <t>CABROL M</t>
  </si>
  <si>
    <t>DZIURA S</t>
  </si>
  <si>
    <t>RUMEAU S</t>
  </si>
  <si>
    <t>AOU K</t>
  </si>
  <si>
    <t>BRIET P</t>
  </si>
  <si>
    <t>DJELOUAT T</t>
  </si>
  <si>
    <t>FRERE G</t>
  </si>
  <si>
    <t>PLACIDO H</t>
  </si>
  <si>
    <t>QUINQUANDON S</t>
  </si>
  <si>
    <t>RUCHOT F</t>
  </si>
  <si>
    <t>TRICOLE T</t>
  </si>
  <si>
    <t>VACHER B</t>
  </si>
  <si>
    <t>Un menu déroulant avec les noms de tous les joueurs de la poule est disponible.
Merci de ne pas entrer les noms manuellement pour éviter toute erreur de saisie.</t>
  </si>
</sst>
</file>

<file path=xl/styles.xml><?xml version="1.0" encoding="utf-8"?>
<styleSheet xmlns="http://schemas.openxmlformats.org/spreadsheetml/2006/main">
  <numFmts count="1">
    <numFmt numFmtId="164" formatCode="00000000"/>
  </numFmts>
  <fonts count="44">
    <font>
      <sz val="10"/>
      <name val="Arial"/>
    </font>
    <font>
      <sz val="14"/>
      <name val="Times New Roman"/>
      <family val="1"/>
    </font>
    <font>
      <b/>
      <sz val="14"/>
      <name val="Times New Roman"/>
      <family val="1"/>
    </font>
    <font>
      <b/>
      <sz val="25"/>
      <name val="Times New Roman"/>
      <family val="1"/>
    </font>
    <font>
      <b/>
      <u/>
      <sz val="20"/>
      <name val="Times New Roman"/>
      <family val="1"/>
    </font>
    <font>
      <b/>
      <sz val="14"/>
      <name val="Arial"/>
      <family val="2"/>
    </font>
    <font>
      <b/>
      <sz val="10"/>
      <name val="Arial"/>
      <family val="2"/>
    </font>
    <font>
      <b/>
      <sz val="20"/>
      <name val="Arial"/>
      <family val="2"/>
    </font>
    <font>
      <b/>
      <sz val="16"/>
      <name val="Bookman Old Style"/>
      <family val="1"/>
    </font>
    <font>
      <sz val="16"/>
      <name val="Bookman Old Style"/>
      <family val="1"/>
    </font>
    <font>
      <sz val="10"/>
      <name val="Braggadocio"/>
    </font>
    <font>
      <sz val="10"/>
      <name val="Arial"/>
      <family val="2"/>
    </font>
    <font>
      <b/>
      <sz val="12"/>
      <name val="Arial"/>
      <family val="2"/>
    </font>
    <font>
      <b/>
      <sz val="16"/>
      <name val="Arial"/>
      <family val="2"/>
    </font>
    <font>
      <b/>
      <sz val="18"/>
      <name val="Arial"/>
      <family val="2"/>
    </font>
    <font>
      <sz val="10"/>
      <name val="Bookman Old Style"/>
      <family val="1"/>
    </font>
    <font>
      <b/>
      <sz val="12"/>
      <name val="Bookman Old Style"/>
      <family val="1"/>
    </font>
    <font>
      <b/>
      <sz val="11"/>
      <name val="Bookman Old Style"/>
      <family val="1"/>
    </font>
    <font>
      <sz val="11"/>
      <name val="Bookman Old Style"/>
      <family val="1"/>
    </font>
    <font>
      <b/>
      <sz val="8"/>
      <name val="Bookman Old Style"/>
      <family val="1"/>
    </font>
    <font>
      <b/>
      <sz val="10"/>
      <name val="Bookman Old Style"/>
      <family val="1"/>
    </font>
    <font>
      <b/>
      <sz val="10"/>
      <color indexed="10"/>
      <name val="Arial"/>
      <family val="2"/>
    </font>
    <font>
      <b/>
      <sz val="10"/>
      <color indexed="10"/>
      <name val="Arial"/>
      <family val="2"/>
    </font>
    <font>
      <b/>
      <sz val="16"/>
      <color indexed="10"/>
      <name val="Bookman Old Style"/>
      <family val="1"/>
    </font>
    <font>
      <b/>
      <sz val="10"/>
      <color indexed="10"/>
      <name val="Bookman Old Style"/>
      <family val="1"/>
    </font>
    <font>
      <b/>
      <sz val="10"/>
      <name val="Arial"/>
      <family val="2"/>
    </font>
    <font>
      <b/>
      <sz val="26"/>
      <name val="Bodoni MT Black"/>
      <family val="1"/>
    </font>
    <font>
      <sz val="8"/>
      <name val="Arial"/>
      <family val="2"/>
    </font>
    <font>
      <b/>
      <sz val="10"/>
      <color indexed="10"/>
      <name val="Bodoni MT Black"/>
    </font>
    <font>
      <b/>
      <sz val="24"/>
      <color indexed="10"/>
      <name val="Bodoni MT Black"/>
    </font>
    <font>
      <b/>
      <sz val="24"/>
      <name val="Comic Sans MS"/>
      <family val="4"/>
    </font>
    <font>
      <b/>
      <sz val="20"/>
      <name val="Comic Sans MS"/>
      <family val="4"/>
    </font>
    <font>
      <b/>
      <sz val="28"/>
      <name val="Brush Script"/>
      <family val="4"/>
    </font>
    <font>
      <b/>
      <sz val="28"/>
      <name val="Times New Roman"/>
      <family val="1"/>
    </font>
    <font>
      <sz val="14"/>
      <name val="Comic Sans MS"/>
      <family val="4"/>
    </font>
    <font>
      <sz val="10"/>
      <name val="Comic Sans MS"/>
      <family val="4"/>
    </font>
    <font>
      <b/>
      <sz val="16"/>
      <name val="Comic Sans MS"/>
      <family val="4"/>
    </font>
    <font>
      <b/>
      <sz val="14"/>
      <name val="Comic Sans MS"/>
      <family val="4"/>
    </font>
    <font>
      <b/>
      <sz val="19.899999999999999"/>
      <color indexed="8"/>
      <name val="Comic Sans MS"/>
      <family val="4"/>
    </font>
    <font>
      <b/>
      <sz val="16"/>
      <color indexed="8"/>
      <name val="Comic Sans MS"/>
      <family val="4"/>
    </font>
    <font>
      <sz val="16"/>
      <color indexed="8"/>
      <name val="Comic Sans MS"/>
      <family val="4"/>
    </font>
    <font>
      <b/>
      <sz val="28"/>
      <name val="Comic Sans MS"/>
      <family val="4"/>
    </font>
    <font>
      <b/>
      <sz val="16"/>
      <name val="Times New Roman"/>
      <family val="1"/>
    </font>
    <font>
      <sz val="20"/>
      <name val="Arial"/>
      <family val="2"/>
    </font>
  </fonts>
  <fills count="9">
    <fill>
      <patternFill patternType="none"/>
    </fill>
    <fill>
      <patternFill patternType="gray125"/>
    </fill>
    <fill>
      <patternFill patternType="solid">
        <fgColor indexed="22"/>
        <bgColor indexed="64"/>
      </patternFill>
    </fill>
    <fill>
      <patternFill patternType="solid">
        <fgColor indexed="48"/>
        <bgColor indexed="64"/>
      </patternFill>
    </fill>
    <fill>
      <patternFill patternType="solid">
        <fgColor indexed="50"/>
        <bgColor indexed="64"/>
      </patternFill>
    </fill>
    <fill>
      <patternFill patternType="solid">
        <fgColor indexed="46"/>
        <bgColor indexed="64"/>
      </patternFill>
    </fill>
    <fill>
      <patternFill patternType="solid">
        <fgColor indexed="9"/>
      </patternFill>
    </fill>
    <fill>
      <patternFill patternType="solid">
        <fgColor indexed="41"/>
        <bgColor indexed="64"/>
      </patternFill>
    </fill>
    <fill>
      <patternFill patternType="solid">
        <fgColor indexed="63"/>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bottom/>
      <diagonal/>
    </border>
    <border>
      <left/>
      <right/>
      <top/>
      <bottom style="thin">
        <color indexed="64"/>
      </bottom>
      <diagonal/>
    </border>
    <border>
      <left/>
      <right style="medium">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1" fillId="0" borderId="0"/>
  </cellStyleXfs>
  <cellXfs count="518">
    <xf numFmtId="0" fontId="0" fillId="0" borderId="0" xfId="0"/>
    <xf numFmtId="0" fontId="7" fillId="0" borderId="0" xfId="0" applyFont="1" applyBorder="1" applyAlignment="1"/>
    <xf numFmtId="0" fontId="9" fillId="0" borderId="0" xfId="0" applyFont="1" applyBorder="1" applyAlignment="1">
      <alignment horizontal="centerContinuous"/>
    </xf>
    <xf numFmtId="0" fontId="0" fillId="0" borderId="0" xfId="0" applyBorder="1"/>
    <xf numFmtId="0" fontId="8" fillId="0" borderId="0" xfId="0" applyFont="1" applyBorder="1" applyAlignment="1">
      <alignment horizontal="centerContinuous" vertical="center"/>
    </xf>
    <xf numFmtId="0" fontId="10" fillId="0" borderId="0" xfId="0" applyFont="1" applyBorder="1" applyAlignment="1">
      <alignment horizontal="centerContinuous"/>
    </xf>
    <xf numFmtId="0" fontId="6" fillId="0" borderId="0" xfId="0" applyFont="1" applyBorder="1" applyAlignment="1">
      <alignment vertical="center"/>
    </xf>
    <xf numFmtId="0" fontId="16" fillId="0" borderId="1" xfId="0" applyFont="1" applyBorder="1" applyAlignment="1">
      <alignment horizontal="center" vertical="center"/>
    </xf>
    <xf numFmtId="0" fontId="15" fillId="0" borderId="0" xfId="0" applyFont="1" applyBorder="1"/>
    <xf numFmtId="0" fontId="17" fillId="0" borderId="0" xfId="0" applyFont="1" applyBorder="1" applyAlignment="1">
      <alignment horizontal="left"/>
    </xf>
    <xf numFmtId="0" fontId="18" fillId="0" borderId="0" xfId="0" applyFont="1" applyBorder="1"/>
    <xf numFmtId="0" fontId="17" fillId="2" borderId="0" xfId="0" applyFont="1" applyFill="1" applyBorder="1" applyAlignment="1">
      <alignment horizontal="center"/>
    </xf>
    <xf numFmtId="0" fontId="7" fillId="0" borderId="12" xfId="0" applyFont="1" applyBorder="1" applyAlignment="1"/>
    <xf numFmtId="0" fontId="10" fillId="0" borderId="0" xfId="0" applyFont="1" applyBorder="1"/>
    <xf numFmtId="0" fontId="6" fillId="0" borderId="0" xfId="0" applyFont="1" applyBorder="1" applyAlignment="1">
      <alignment horizontal="center" vertical="center"/>
    </xf>
    <xf numFmtId="0" fontId="0" fillId="0" borderId="11" xfId="0" applyBorder="1"/>
    <xf numFmtId="0" fontId="19" fillId="0" borderId="20" xfId="0" applyFont="1" applyBorder="1" applyAlignment="1">
      <alignment horizontal="left"/>
    </xf>
    <xf numFmtId="0" fontId="17" fillId="0" borderId="15" xfId="0" applyFont="1" applyFill="1" applyBorder="1" applyAlignment="1">
      <alignment horizontal="left"/>
    </xf>
    <xf numFmtId="0" fontId="19" fillId="0" borderId="21" xfId="0" applyFont="1" applyBorder="1" applyAlignment="1">
      <alignment horizontal="left"/>
    </xf>
    <xf numFmtId="0" fontId="6" fillId="0" borderId="0" xfId="0" applyFont="1" applyAlignment="1">
      <alignment horizontal="center"/>
    </xf>
    <xf numFmtId="0" fontId="22" fillId="0" borderId="0" xfId="0" applyFont="1" applyAlignment="1">
      <alignment horizontal="right"/>
    </xf>
    <xf numFmtId="0" fontId="22" fillId="0" borderId="0" xfId="0" applyFont="1" applyAlignment="1">
      <alignment horizontal="right" vertical="center"/>
    </xf>
    <xf numFmtId="0" fontId="23" fillId="0" borderId="0" xfId="0" applyFont="1" applyBorder="1" applyAlignment="1">
      <alignment horizontal="right" vertical="center"/>
    </xf>
    <xf numFmtId="0" fontId="23" fillId="0" borderId="0" xfId="0" applyFont="1" applyBorder="1" applyAlignment="1">
      <alignment horizontal="right"/>
    </xf>
    <xf numFmtId="0" fontId="21" fillId="0" borderId="0" xfId="0" applyFont="1" applyAlignment="1">
      <alignment horizontal="right"/>
    </xf>
    <xf numFmtId="0" fontId="17" fillId="0" borderId="0" xfId="0" applyFont="1" applyFill="1" applyBorder="1" applyAlignment="1">
      <alignment horizontal="center" vertical="center" wrapText="1"/>
    </xf>
    <xf numFmtId="0" fontId="6" fillId="0" borderId="20"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0" xfId="0" applyFont="1" applyBorder="1" applyAlignment="1">
      <alignment horizontal="center" vertical="center"/>
    </xf>
    <xf numFmtId="0" fontId="6" fillId="0" borderId="21" xfId="0" applyFont="1" applyBorder="1" applyAlignment="1">
      <alignment horizontal="center" vertical="center"/>
    </xf>
    <xf numFmtId="0" fontId="7" fillId="0" borderId="0" xfId="0" applyFont="1" applyBorder="1" applyAlignment="1">
      <alignment horizontal="right"/>
    </xf>
    <xf numFmtId="0" fontId="8" fillId="0" borderId="0" xfId="0" applyFont="1" applyBorder="1" applyAlignment="1">
      <alignment horizontal="right"/>
    </xf>
    <xf numFmtId="0" fontId="25" fillId="0" borderId="0" xfId="0" applyFont="1" applyAlignment="1">
      <alignment horizontal="right"/>
    </xf>
    <xf numFmtId="0" fontId="20" fillId="0" borderId="0" xfId="0" applyFont="1" applyBorder="1" applyAlignment="1">
      <alignment horizontal="right"/>
    </xf>
    <xf numFmtId="0" fontId="25" fillId="0" borderId="0" xfId="0" applyFont="1" applyBorder="1" applyAlignment="1">
      <alignment horizontal="right"/>
    </xf>
    <xf numFmtId="0" fontId="16" fillId="0" borderId="0" xfId="0" applyFont="1" applyBorder="1" applyAlignment="1">
      <alignment horizontal="center" vertical="center"/>
    </xf>
    <xf numFmtId="0" fontId="17" fillId="0" borderId="0" xfId="0" applyFont="1" applyFill="1" applyBorder="1" applyAlignment="1">
      <alignment horizontal="left"/>
    </xf>
    <xf numFmtId="0" fontId="6" fillId="0" borderId="0" xfId="0" applyFont="1" applyBorder="1" applyAlignment="1">
      <alignment horizontal="center" vertical="center" wrapText="1"/>
    </xf>
    <xf numFmtId="0" fontId="6" fillId="0" borderId="0" xfId="0" applyFont="1" applyBorder="1" applyAlignment="1">
      <alignment horizontal="left" wrapText="1"/>
    </xf>
    <xf numFmtId="0" fontId="6" fillId="0" borderId="0" xfId="0" applyFont="1" applyBorder="1" applyAlignment="1">
      <alignment horizontal="center" wrapText="1"/>
    </xf>
    <xf numFmtId="0" fontId="24" fillId="0" borderId="0" xfId="0" applyFont="1" applyBorder="1" applyAlignment="1">
      <alignment horizontal="right"/>
    </xf>
    <xf numFmtId="0" fontId="16" fillId="0" borderId="5" xfId="0" applyFont="1" applyBorder="1" applyAlignment="1">
      <alignment horizontal="center" vertical="center"/>
    </xf>
    <xf numFmtId="0" fontId="7" fillId="0" borderId="0" xfId="0" applyFont="1" applyBorder="1" applyAlignment="1">
      <alignment horizontal="left"/>
    </xf>
    <xf numFmtId="0" fontId="7" fillId="0" borderId="19" xfId="0" applyFont="1" applyBorder="1" applyAlignment="1">
      <alignment horizontal="left"/>
    </xf>
    <xf numFmtId="0" fontId="6" fillId="0" borderId="0" xfId="0" applyFont="1" applyFill="1" applyBorder="1" applyAlignment="1">
      <alignment horizontal="center" vertical="center" wrapText="1"/>
    </xf>
    <xf numFmtId="0" fontId="0" fillId="0" borderId="20" xfId="0" applyBorder="1"/>
    <xf numFmtId="1" fontId="6" fillId="0" borderId="20" xfId="0" applyNumberFormat="1" applyFont="1" applyBorder="1" applyAlignment="1">
      <alignment horizontal="center"/>
    </xf>
    <xf numFmtId="1" fontId="6" fillId="0" borderId="27" xfId="0" applyNumberFormat="1" applyFont="1" applyBorder="1" applyAlignment="1">
      <alignment horizontal="center"/>
    </xf>
    <xf numFmtId="1" fontId="19" fillId="0" borderId="20" xfId="0" applyNumberFormat="1" applyFont="1" applyBorder="1" applyAlignment="1">
      <alignment horizontal="center"/>
    </xf>
    <xf numFmtId="1" fontId="19" fillId="0" borderId="26" xfId="0" applyNumberFormat="1" applyFont="1" applyBorder="1" applyAlignment="1">
      <alignment horizontal="center"/>
    </xf>
    <xf numFmtId="1" fontId="19" fillId="0" borderId="21" xfId="0" applyNumberFormat="1" applyFont="1" applyBorder="1" applyAlignment="1">
      <alignment horizontal="center"/>
    </xf>
    <xf numFmtId="1" fontId="0" fillId="0" borderId="20" xfId="0" applyNumberFormat="1" applyBorder="1"/>
    <xf numFmtId="0" fontId="0" fillId="0" borderId="0" xfId="0" applyAlignment="1" applyProtection="1">
      <alignment vertical="center"/>
    </xf>
    <xf numFmtId="0" fontId="12" fillId="3" borderId="27" xfId="0" applyFont="1" applyFill="1" applyBorder="1" applyAlignment="1" applyProtection="1">
      <alignment horizontal="center" vertical="center" wrapText="1"/>
    </xf>
    <xf numFmtId="0" fontId="12" fillId="4" borderId="27" xfId="0" applyFont="1" applyFill="1" applyBorder="1" applyAlignment="1" applyProtection="1">
      <alignment horizontal="center" vertical="center" wrapText="1"/>
    </xf>
    <xf numFmtId="0" fontId="0" fillId="0" borderId="0" xfId="0" applyFill="1" applyAlignment="1" applyProtection="1">
      <alignment vertical="center"/>
    </xf>
    <xf numFmtId="0" fontId="0" fillId="0" borderId="0" xfId="0" applyBorder="1" applyAlignment="1" applyProtection="1">
      <alignment vertical="center"/>
      <protection locked="0"/>
    </xf>
    <xf numFmtId="0" fontId="0" fillId="0" borderId="0"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Fill="1" applyBorder="1" applyAlignment="1" applyProtection="1">
      <alignment vertical="center"/>
    </xf>
    <xf numFmtId="0" fontId="0" fillId="0" borderId="0" xfId="0" applyBorder="1" applyAlignment="1" applyProtection="1">
      <alignment vertical="center"/>
    </xf>
    <xf numFmtId="0" fontId="11" fillId="0" borderId="0" xfId="0" applyFont="1" applyAlignment="1" applyProtection="1">
      <alignment vertical="center"/>
    </xf>
    <xf numFmtId="0" fontId="11" fillId="0" borderId="0" xfId="0" applyFont="1"/>
    <xf numFmtId="0" fontId="5" fillId="5" borderId="28" xfId="0" applyFont="1" applyFill="1" applyBorder="1" applyAlignment="1" applyProtection="1">
      <alignment vertical="center"/>
    </xf>
    <xf numFmtId="0" fontId="11" fillId="0" borderId="0" xfId="0" applyFont="1" applyBorder="1" applyAlignment="1" applyProtection="1">
      <alignment vertical="center"/>
    </xf>
    <xf numFmtId="0" fontId="11" fillId="0" borderId="1" xfId="0" applyFont="1" applyBorder="1" applyAlignment="1" applyProtection="1">
      <alignment vertical="center"/>
      <protection locked="0"/>
    </xf>
    <xf numFmtId="164" fontId="11" fillId="0" borderId="1" xfId="0" applyNumberFormat="1"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0" fillId="0" borderId="1" xfId="0" applyBorder="1"/>
    <xf numFmtId="0" fontId="6" fillId="0" borderId="1" xfId="0" applyFont="1" applyBorder="1"/>
    <xf numFmtId="0" fontId="6" fillId="6" borderId="1" xfId="0" applyFont="1" applyFill="1" applyBorder="1" applyAlignment="1" applyProtection="1">
      <alignment horizontal="center"/>
      <protection locked="0"/>
    </xf>
    <xf numFmtId="164" fontId="6" fillId="6" borderId="1" xfId="0" applyNumberFormat="1" applyFont="1" applyFill="1" applyBorder="1" applyAlignment="1" applyProtection="1">
      <alignment horizontal="center"/>
      <protection locked="0"/>
    </xf>
    <xf numFmtId="0" fontId="6" fillId="0" borderId="0" xfId="0" applyFont="1" applyFill="1" applyBorder="1" applyAlignment="1" applyProtection="1">
      <alignment vertical="center"/>
    </xf>
    <xf numFmtId="0" fontId="11" fillId="0" borderId="0" xfId="0" applyFont="1" applyBorder="1"/>
    <xf numFmtId="0" fontId="6" fillId="0" borderId="0" xfId="0" applyFont="1" applyBorder="1" applyAlignment="1" applyProtection="1">
      <alignment vertical="center"/>
    </xf>
    <xf numFmtId="1" fontId="0" fillId="0" borderId="0" xfId="0" applyNumberFormat="1"/>
    <xf numFmtId="1" fontId="0" fillId="0" borderId="0" xfId="0" applyNumberFormat="1" applyBorder="1"/>
    <xf numFmtId="0" fontId="0" fillId="0" borderId="0" xfId="0" applyNumberFormat="1" applyBorder="1"/>
    <xf numFmtId="0" fontId="0" fillId="0" borderId="0" xfId="0" applyNumberFormat="1"/>
    <xf numFmtId="0" fontId="16" fillId="0" borderId="1" xfId="0" applyNumberFormat="1" applyFont="1" applyBorder="1" applyAlignment="1">
      <alignment horizontal="center" vertical="center"/>
    </xf>
    <xf numFmtId="0" fontId="8" fillId="0" borderId="0" xfId="0" applyFont="1" applyBorder="1" applyAlignment="1">
      <alignment vertical="center"/>
    </xf>
    <xf numFmtId="0" fontId="11" fillId="0" borderId="0" xfId="0" applyFont="1" applyFill="1" applyBorder="1" applyAlignment="1" applyProtection="1">
      <alignment vertical="center"/>
    </xf>
    <xf numFmtId="0" fontId="11" fillId="6" borderId="1" xfId="0" applyFont="1" applyFill="1" applyBorder="1" applyAlignment="1" applyProtection="1">
      <alignment horizontal="center"/>
      <protection locked="0"/>
    </xf>
    <xf numFmtId="0" fontId="0" fillId="0" borderId="1" xfId="0" applyFill="1" applyBorder="1"/>
    <xf numFmtId="0" fontId="11" fillId="0" borderId="1" xfId="0" applyFont="1" applyFill="1" applyBorder="1" applyAlignment="1" applyProtection="1">
      <alignment vertical="center"/>
      <protection locked="0"/>
    </xf>
    <xf numFmtId="0" fontId="11" fillId="0" borderId="1" xfId="0" applyFont="1" applyFill="1" applyBorder="1" applyAlignment="1" applyProtection="1">
      <alignment horizontal="center" vertical="center"/>
      <protection locked="0"/>
    </xf>
    <xf numFmtId="0" fontId="0" fillId="0" borderId="27" xfId="0" applyBorder="1"/>
    <xf numFmtId="0" fontId="11" fillId="0" borderId="27" xfId="0" applyFont="1" applyBorder="1"/>
    <xf numFmtId="1" fontId="0" fillId="0" borderId="27" xfId="0" applyNumberFormat="1" applyBorder="1"/>
    <xf numFmtId="0" fontId="11" fillId="0" borderId="0" xfId="0" applyFont="1" applyFill="1" applyBorder="1"/>
    <xf numFmtId="0" fontId="6" fillId="0" borderId="1" xfId="0" applyFont="1" applyBorder="1" applyAlignment="1">
      <alignment horizontal="center" vertical="center"/>
    </xf>
    <xf numFmtId="0" fontId="6" fillId="6" borderId="1" xfId="0" applyFont="1" applyFill="1" applyBorder="1" applyAlignment="1" applyProtection="1">
      <alignment horizontal="center" vertical="center"/>
      <protection locked="0"/>
    </xf>
    <xf numFmtId="0" fontId="0" fillId="0" borderId="1" xfId="0" applyBorder="1" applyAlignment="1"/>
    <xf numFmtId="0" fontId="11" fillId="0" borderId="1" xfId="0" applyFont="1" applyBorder="1" applyAlignment="1"/>
    <xf numFmtId="16" fontId="0" fillId="0" borderId="0" xfId="0" quotePrefix="1" applyNumberFormat="1"/>
    <xf numFmtId="0" fontId="11" fillId="0" borderId="0" xfId="0" quotePrefix="1" applyFont="1"/>
    <xf numFmtId="0" fontId="6" fillId="0" borderId="0" xfId="0" applyFont="1" applyBorder="1"/>
    <xf numFmtId="0" fontId="15" fillId="0" borderId="0" xfId="0" applyFont="1" applyFill="1" applyBorder="1"/>
    <xf numFmtId="0" fontId="18" fillId="0" borderId="0" xfId="0" applyFont="1" applyFill="1" applyBorder="1"/>
    <xf numFmtId="0" fontId="17" fillId="0" borderId="0" xfId="0" applyFont="1" applyFill="1" applyBorder="1" applyAlignment="1">
      <alignment horizontal="center"/>
    </xf>
    <xf numFmtId="0" fontId="11" fillId="0" borderId="0" xfId="0" applyFont="1" applyBorder="1" applyAlignment="1" applyProtection="1">
      <alignment horizontal="center" vertical="center"/>
    </xf>
    <xf numFmtId="0" fontId="26" fillId="0" borderId="12" xfId="0" applyFont="1" applyBorder="1" applyAlignment="1" applyProtection="1">
      <alignment horizontal="center" vertical="center"/>
    </xf>
    <xf numFmtId="0" fontId="5" fillId="5" borderId="30" xfId="0" applyFont="1" applyFill="1" applyBorder="1" applyAlignment="1" applyProtection="1">
      <alignment vertical="center"/>
    </xf>
    <xf numFmtId="0" fontId="11" fillId="0" borderId="12" xfId="0" applyFont="1" applyBorder="1" applyAlignment="1" applyProtection="1">
      <alignment horizontal="center" vertical="center"/>
    </xf>
    <xf numFmtId="0" fontId="0" fillId="0" borderId="0" xfId="0"/>
    <xf numFmtId="0" fontId="17" fillId="0" borderId="0" xfId="0" applyFont="1" applyBorder="1" applyAlignment="1">
      <alignment vertical="center"/>
    </xf>
    <xf numFmtId="0" fontId="0" fillId="0" borderId="0" xfId="0" applyBorder="1" applyAlignment="1">
      <alignment vertical="center"/>
    </xf>
    <xf numFmtId="0" fontId="17" fillId="0" borderId="0" xfId="0" applyFont="1" applyFill="1" applyBorder="1" applyAlignment="1">
      <alignment vertical="center"/>
    </xf>
    <xf numFmtId="0" fontId="6" fillId="0" borderId="0" xfId="0" applyFont="1" applyFill="1" applyBorder="1" applyAlignment="1">
      <alignment vertical="center"/>
    </xf>
    <xf numFmtId="0" fontId="0" fillId="0" borderId="0" xfId="0" applyFill="1" applyBorder="1" applyAlignment="1">
      <alignment vertic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applyBorder="1"/>
    <xf numFmtId="0" fontId="0" fillId="0" borderId="0" xfId="0"/>
    <xf numFmtId="0" fontId="16" fillId="0" borderId="53" xfId="0" applyFont="1" applyBorder="1" applyAlignment="1">
      <alignment horizontal="center" vertical="center"/>
    </xf>
    <xf numFmtId="0" fontId="6" fillId="0" borderId="15" xfId="0" applyFont="1" applyFill="1" applyBorder="1" applyAlignment="1" applyProtection="1">
      <alignment vertical="center"/>
    </xf>
    <xf numFmtId="0" fontId="0" fillId="0" borderId="0" xfId="0"/>
    <xf numFmtId="0" fontId="0" fillId="0" borderId="0" xfId="0"/>
    <xf numFmtId="0" fontId="26" fillId="0" borderId="12" xfId="0" applyFont="1" applyBorder="1" applyAlignment="1" applyProtection="1">
      <alignment horizontal="center" vertical="center"/>
    </xf>
    <xf numFmtId="0" fontId="0" fillId="0" borderId="0" xfId="0" applyBorder="1"/>
    <xf numFmtId="0" fontId="0" fillId="0" borderId="0" xfId="0" applyBorder="1"/>
    <xf numFmtId="0" fontId="0" fillId="0" borderId="12" xfId="0" applyBorder="1" applyAlignment="1" applyProtection="1">
      <alignment horizontal="center" vertical="center"/>
    </xf>
    <xf numFmtId="0" fontId="11" fillId="0" borderId="0" xfId="0" applyFont="1" applyFill="1" applyBorder="1" applyAlignment="1" applyProtection="1">
      <alignment horizontal="center" vertical="center"/>
    </xf>
    <xf numFmtId="0" fontId="0" fillId="0" borderId="0" xfId="0" applyFill="1" applyBorder="1"/>
    <xf numFmtId="0" fontId="0" fillId="0" borderId="0" xfId="0"/>
    <xf numFmtId="0" fontId="0" fillId="0" borderId="0" xfId="0"/>
    <xf numFmtId="0" fontId="11" fillId="0" borderId="0" xfId="0" applyFont="1" applyBorder="1" applyAlignment="1" applyProtection="1">
      <alignment horizontal="left" vertical="center"/>
    </xf>
    <xf numFmtId="0" fontId="0" fillId="0" borderId="0" xfId="0"/>
    <xf numFmtId="0" fontId="0" fillId="0" borderId="0" xfId="0"/>
    <xf numFmtId="0" fontId="0" fillId="0" borderId="0" xfId="0"/>
    <xf numFmtId="0" fontId="0" fillId="0" borderId="0" xfId="0"/>
    <xf numFmtId="0" fontId="11" fillId="0" borderId="20" xfId="0" applyFont="1" applyBorder="1"/>
    <xf numFmtId="0" fontId="26" fillId="0" borderId="12" xfId="0" applyFont="1" applyBorder="1" applyAlignment="1" applyProtection="1">
      <alignment horizontal="center" vertical="center"/>
    </xf>
    <xf numFmtId="0" fontId="0" fillId="0" borderId="0" xfId="0"/>
    <xf numFmtId="0" fontId="0" fillId="0" borderId="0" xfId="0"/>
    <xf numFmtId="0" fontId="5" fillId="5" borderId="12" xfId="0" applyFont="1" applyFill="1" applyBorder="1" applyAlignment="1" applyProtection="1">
      <alignment vertical="center"/>
    </xf>
    <xf numFmtId="0" fontId="6" fillId="0" borderId="50" xfId="0" applyFont="1" applyFill="1" applyBorder="1" applyAlignment="1" applyProtection="1">
      <alignment vertical="center"/>
    </xf>
    <xf numFmtId="0" fontId="6" fillId="0" borderId="50" xfId="0" applyFont="1" applyBorder="1"/>
    <xf numFmtId="0" fontId="6" fillId="0" borderId="7" xfId="0" applyFont="1" applyFill="1" applyBorder="1" applyAlignment="1" applyProtection="1">
      <alignment vertical="center"/>
    </xf>
    <xf numFmtId="0" fontId="6" fillId="0" borderId="44" xfId="0" applyFont="1" applyBorder="1" applyAlignment="1" applyProtection="1">
      <alignment vertical="center"/>
    </xf>
    <xf numFmtId="0" fontId="6" fillId="0" borderId="4" xfId="0" applyFont="1" applyBorder="1" applyAlignment="1" applyProtection="1">
      <alignment vertical="center"/>
    </xf>
    <xf numFmtId="0" fontId="6" fillId="0" borderId="4" xfId="0" applyFont="1" applyFill="1" applyBorder="1" applyAlignment="1" applyProtection="1">
      <alignment vertical="center"/>
    </xf>
    <xf numFmtId="0" fontId="6" fillId="0" borderId="4" xfId="0" applyFont="1" applyBorder="1"/>
    <xf numFmtId="0" fontId="6" fillId="0" borderId="30" xfId="0" applyFont="1" applyFill="1" applyBorder="1" applyAlignment="1" applyProtection="1">
      <alignment vertical="center"/>
    </xf>
    <xf numFmtId="0" fontId="0" fillId="0" borderId="50" xfId="0" applyBorder="1"/>
    <xf numFmtId="0" fontId="0" fillId="0" borderId="50" xfId="0" applyBorder="1" applyAlignment="1" applyProtection="1">
      <alignment vertical="center"/>
    </xf>
    <xf numFmtId="0" fontId="11" fillId="0" borderId="50" xfId="0" applyFont="1" applyBorder="1"/>
    <xf numFmtId="0" fontId="11" fillId="0" borderId="50" xfId="0" applyFont="1" applyBorder="1" applyAlignment="1" applyProtection="1">
      <alignment vertical="center"/>
    </xf>
    <xf numFmtId="0" fontId="0" fillId="0" borderId="50" xfId="0" applyBorder="1" applyAlignment="1" applyProtection="1">
      <alignment vertical="center"/>
      <protection locked="0"/>
    </xf>
    <xf numFmtId="0" fontId="0" fillId="0" borderId="7" xfId="0" applyBorder="1" applyAlignment="1" applyProtection="1">
      <alignment vertical="center"/>
      <protection locked="0"/>
    </xf>
    <xf numFmtId="0" fontId="0" fillId="0" borderId="4" xfId="0" applyBorder="1"/>
    <xf numFmtId="0" fontId="0" fillId="0" borderId="4" xfId="0" applyBorder="1" applyAlignment="1" applyProtection="1">
      <alignment vertical="center"/>
    </xf>
    <xf numFmtId="0" fontId="11" fillId="0" borderId="4" xfId="0" applyFont="1" applyBorder="1"/>
    <xf numFmtId="0" fontId="11" fillId="0" borderId="4" xfId="0" applyFont="1" applyBorder="1" applyAlignment="1" applyProtection="1">
      <alignment vertical="center"/>
    </xf>
    <xf numFmtId="0" fontId="0" fillId="0" borderId="4" xfId="0" applyBorder="1" applyAlignment="1" applyProtection="1">
      <alignment vertical="center"/>
      <protection locked="0"/>
    </xf>
    <xf numFmtId="0" fontId="0" fillId="0" borderId="30" xfId="0" applyBorder="1" applyAlignment="1" applyProtection="1">
      <alignment vertical="center"/>
      <protection locked="0"/>
    </xf>
    <xf numFmtId="0" fontId="5" fillId="5" borderId="54" xfId="0" applyFont="1" applyFill="1" applyBorder="1" applyAlignment="1" applyProtection="1">
      <alignment vertical="center"/>
    </xf>
    <xf numFmtId="0" fontId="0" fillId="0" borderId="0" xfId="0"/>
    <xf numFmtId="0" fontId="0" fillId="0" borderId="0" xfId="0" applyBorder="1"/>
    <xf numFmtId="0" fontId="0" fillId="0" borderId="0" xfId="0" applyAlignment="1" applyProtection="1">
      <alignment horizontal="center" vertical="center"/>
    </xf>
    <xf numFmtId="0" fontId="11" fillId="0" borderId="13" xfId="0" applyFont="1" applyBorder="1" applyAlignment="1"/>
    <xf numFmtId="0" fontId="16" fillId="0" borderId="0" xfId="0" applyFont="1" applyFill="1" applyBorder="1" applyAlignment="1">
      <alignment horizontal="center" vertical="center"/>
    </xf>
    <xf numFmtId="1" fontId="6" fillId="0" borderId="0" xfId="0" applyNumberFormat="1" applyFont="1" applyBorder="1" applyAlignment="1">
      <alignment horizontal="center"/>
    </xf>
    <xf numFmtId="1" fontId="6" fillId="0" borderId="0" xfId="0" applyNumberFormat="1" applyFont="1" applyFill="1" applyBorder="1" applyAlignment="1">
      <alignment horizontal="center"/>
    </xf>
    <xf numFmtId="1" fontId="0" fillId="0" borderId="0" xfId="0" applyNumberFormat="1" applyFill="1" applyBorder="1"/>
    <xf numFmtId="0" fontId="11" fillId="0" borderId="0" xfId="0" applyFont="1" applyFill="1" applyBorder="1" applyAlignment="1"/>
    <xf numFmtId="0" fontId="6" fillId="0" borderId="20" xfId="0" applyFont="1" applyBorder="1" applyAlignment="1" applyProtection="1">
      <alignment vertical="center"/>
    </xf>
    <xf numFmtId="0" fontId="6" fillId="0" borderId="26" xfId="0" applyFont="1" applyBorder="1" applyAlignment="1" applyProtection="1">
      <alignment vertical="center"/>
    </xf>
    <xf numFmtId="0" fontId="6" fillId="0" borderId="26" xfId="0" applyFont="1" applyFill="1" applyBorder="1" applyAlignment="1" applyProtection="1">
      <alignment vertical="center"/>
    </xf>
    <xf numFmtId="0" fontId="0" fillId="0" borderId="26" xfId="0" applyBorder="1"/>
    <xf numFmtId="0" fontId="0" fillId="0" borderId="26" xfId="0" applyBorder="1" applyAlignment="1" applyProtection="1">
      <alignment vertical="center"/>
    </xf>
    <xf numFmtId="0" fontId="11" fillId="0" borderId="26" xfId="0" applyFont="1" applyBorder="1"/>
    <xf numFmtId="0" fontId="11" fillId="0" borderId="44" xfId="0" applyFont="1" applyBorder="1"/>
    <xf numFmtId="0" fontId="11" fillId="0" borderId="1" xfId="0" applyFont="1" applyBorder="1" applyAlignment="1" applyProtection="1">
      <alignment horizontal="left" vertical="center"/>
      <protection locked="0"/>
    </xf>
    <xf numFmtId="0" fontId="11" fillId="0" borderId="1" xfId="0" applyFont="1" applyBorder="1" applyAlignment="1" applyProtection="1">
      <alignment horizontal="center"/>
      <protection locked="0"/>
    </xf>
    <xf numFmtId="0" fontId="11" fillId="0" borderId="1" xfId="0" applyFont="1" applyFill="1" applyBorder="1" applyAlignment="1" applyProtection="1">
      <alignment horizontal="left" vertical="center"/>
      <protection locked="0"/>
    </xf>
    <xf numFmtId="0" fontId="0" fillId="0" borderId="1" xfId="0" applyBorder="1" applyProtection="1">
      <protection locked="0"/>
    </xf>
    <xf numFmtId="0" fontId="11" fillId="0" borderId="1" xfId="0" applyFont="1" applyFill="1" applyBorder="1" applyAlignment="1" applyProtection="1">
      <alignment horizontal="center"/>
      <protection locked="0"/>
    </xf>
    <xf numFmtId="0" fontId="0" fillId="0" borderId="1" xfId="0" applyBorder="1" applyAlignment="1" applyProtection="1">
      <protection locked="0"/>
    </xf>
    <xf numFmtId="0" fontId="11" fillId="0" borderId="1" xfId="0" applyFont="1" applyBorder="1" applyAlignment="1" applyProtection="1">
      <protection locked="0"/>
    </xf>
    <xf numFmtId="0" fontId="11" fillId="0" borderId="52" xfId="0" applyFont="1" applyFill="1" applyBorder="1" applyAlignment="1" applyProtection="1">
      <protection locked="0"/>
    </xf>
    <xf numFmtId="0" fontId="19" fillId="0" borderId="20" xfId="0" applyFont="1" applyBorder="1" applyAlignment="1" applyProtection="1">
      <alignment horizontal="left"/>
      <protection locked="0"/>
    </xf>
    <xf numFmtId="0" fontId="19" fillId="0" borderId="21" xfId="0" applyFont="1" applyBorder="1" applyAlignment="1" applyProtection="1">
      <alignment horizontal="left"/>
      <protection locked="0"/>
    </xf>
    <xf numFmtId="0" fontId="11" fillId="0" borderId="0" xfId="1"/>
    <xf numFmtId="0" fontId="27" fillId="0" borderId="0" xfId="1" applyFont="1"/>
    <xf numFmtId="0" fontId="32" fillId="0" borderId="0" xfId="1" applyFont="1" applyAlignment="1">
      <alignment horizontal="left" vertical="center" indent="2"/>
    </xf>
    <xf numFmtId="0" fontId="33" fillId="0" borderId="0" xfId="1" applyFont="1" applyAlignment="1">
      <alignment horizontal="left" vertical="center" indent="2"/>
    </xf>
    <xf numFmtId="0" fontId="33" fillId="0" borderId="0" xfId="1" applyFont="1" applyAlignment="1">
      <alignment horizontal="center" vertical="center"/>
    </xf>
    <xf numFmtId="0" fontId="32" fillId="0" borderId="0" xfId="1" applyFont="1" applyAlignment="1">
      <alignment horizontal="center" vertical="center"/>
    </xf>
    <xf numFmtId="0" fontId="34" fillId="0" borderId="0" xfId="1" applyFont="1" applyAlignment="1">
      <alignment horizontal="center" vertical="center"/>
    </xf>
    <xf numFmtId="0" fontId="1" fillId="0" borderId="0" xfId="1" applyFont="1" applyAlignment="1">
      <alignment horizontal="center" vertical="center"/>
    </xf>
    <xf numFmtId="0" fontId="35" fillId="0" borderId="0" xfId="1" applyFont="1"/>
    <xf numFmtId="0" fontId="34" fillId="0" borderId="2" xfId="1" applyFont="1" applyBorder="1" applyAlignment="1">
      <alignment horizontal="center" vertical="center"/>
    </xf>
    <xf numFmtId="0" fontId="1" fillId="0" borderId="2" xfId="1" applyFont="1" applyBorder="1" applyAlignment="1">
      <alignment horizontal="center" vertical="center"/>
    </xf>
    <xf numFmtId="0" fontId="34" fillId="0" borderId="3" xfId="1" applyFont="1" applyBorder="1" applyAlignment="1">
      <alignment horizontal="center" vertical="center"/>
    </xf>
    <xf numFmtId="0" fontId="34" fillId="0" borderId="1" xfId="1" applyFont="1" applyBorder="1" applyAlignment="1">
      <alignment horizontal="center" vertical="center"/>
    </xf>
    <xf numFmtId="0" fontId="34" fillId="0" borderId="4" xfId="1" applyFont="1" applyBorder="1" applyAlignment="1">
      <alignment horizontal="center" vertical="center"/>
    </xf>
    <xf numFmtId="0" fontId="34" fillId="0" borderId="51" xfId="1" applyFont="1" applyBorder="1" applyAlignment="1">
      <alignment horizontal="center" vertical="center"/>
    </xf>
    <xf numFmtId="0" fontId="34" fillId="0" borderId="0" xfId="1" applyFont="1" applyBorder="1" applyAlignment="1">
      <alignment horizontal="center" vertical="center"/>
    </xf>
    <xf numFmtId="0" fontId="11" fillId="0" borderId="0" xfId="1" applyAlignment="1">
      <alignment horizontal="left" vertical="center" indent="1"/>
    </xf>
    <xf numFmtId="0" fontId="34" fillId="0" borderId="0" xfId="1" applyFont="1" applyAlignment="1">
      <alignment horizontal="left" vertical="center" indent="1"/>
    </xf>
    <xf numFmtId="0" fontId="1" fillId="0" borderId="0" xfId="1" applyFont="1" applyAlignment="1">
      <alignment horizontal="left" vertical="center" indent="1"/>
    </xf>
    <xf numFmtId="0" fontId="1" fillId="0" borderId="0" xfId="1" applyFont="1" applyBorder="1" applyAlignment="1">
      <alignment vertical="center"/>
    </xf>
    <xf numFmtId="0" fontId="35" fillId="2" borderId="48" xfId="1" applyFont="1" applyFill="1" applyBorder="1"/>
    <xf numFmtId="0" fontId="37" fillId="0" borderId="3" xfId="1" applyFont="1" applyBorder="1" applyAlignment="1">
      <alignment horizontal="center" vertical="center"/>
    </xf>
    <xf numFmtId="0" fontId="37" fillId="0" borderId="41" xfId="1" applyFont="1" applyBorder="1" applyAlignment="1">
      <alignment horizontal="center" vertical="center"/>
    </xf>
    <xf numFmtId="0" fontId="37" fillId="0" borderId="60" xfId="1" applyFont="1" applyBorder="1" applyAlignment="1">
      <alignment horizontal="center" vertical="center"/>
    </xf>
    <xf numFmtId="0" fontId="37" fillId="0" borderId="0" xfId="1" applyFont="1" applyAlignment="1">
      <alignment horizontal="center" vertical="center"/>
    </xf>
    <xf numFmtId="0" fontId="37" fillId="0" borderId="1" xfId="1" applyFont="1" applyBorder="1" applyAlignment="1">
      <alignment horizontal="center" vertical="center"/>
    </xf>
    <xf numFmtId="0" fontId="37" fillId="0" borderId="4" xfId="1" applyFont="1" applyBorder="1" applyAlignment="1">
      <alignment horizontal="center" vertical="center"/>
    </xf>
    <xf numFmtId="0" fontId="1" fillId="0" borderId="0" xfId="1" applyFont="1" applyBorder="1" applyAlignment="1">
      <alignment horizontal="center" vertical="center"/>
    </xf>
    <xf numFmtId="0" fontId="1" fillId="0" borderId="5" xfId="1" applyFont="1" applyBorder="1" applyAlignment="1">
      <alignment horizontal="center" vertical="center"/>
    </xf>
    <xf numFmtId="0" fontId="37" fillId="0" borderId="0" xfId="1" applyFont="1" applyBorder="1" applyAlignment="1">
      <alignment horizontal="center" vertical="center"/>
    </xf>
    <xf numFmtId="0" fontId="37" fillId="0" borderId="0" xfId="1" applyFont="1" applyBorder="1" applyAlignment="1">
      <alignment horizontal="center" vertical="center" textRotation="180"/>
    </xf>
    <xf numFmtId="0" fontId="1" fillId="0" borderId="0" xfId="1" applyFont="1" applyBorder="1" applyAlignment="1">
      <alignment horizontal="left" vertical="center" indent="2"/>
    </xf>
    <xf numFmtId="0" fontId="31" fillId="0" borderId="0" xfId="1" applyFont="1" applyBorder="1" applyAlignment="1">
      <alignment vertical="center"/>
    </xf>
    <xf numFmtId="0" fontId="2" fillId="0" borderId="0" xfId="1" applyFont="1" applyAlignment="1">
      <alignment horizontal="center" vertical="center"/>
    </xf>
    <xf numFmtId="0" fontId="35" fillId="2" borderId="65" xfId="1" applyFont="1" applyFill="1" applyBorder="1"/>
    <xf numFmtId="0" fontId="1" fillId="0" borderId="3" xfId="1" applyFont="1" applyBorder="1" applyAlignment="1">
      <alignment horizontal="center" vertical="center"/>
    </xf>
    <xf numFmtId="0" fontId="1" fillId="0" borderId="1" xfId="1" applyFont="1" applyBorder="1" applyAlignment="1">
      <alignment horizontal="center" vertical="center"/>
    </xf>
    <xf numFmtId="0" fontId="1" fillId="0" borderId="4" xfId="1" applyFont="1" applyBorder="1" applyAlignment="1">
      <alignment horizontal="center" vertical="center"/>
    </xf>
    <xf numFmtId="0" fontId="1" fillId="0" borderId="1" xfId="1" applyFont="1" applyBorder="1" applyAlignment="1">
      <alignment horizontal="center" vertical="center"/>
    </xf>
    <xf numFmtId="0" fontId="1" fillId="0" borderId="4" xfId="1" applyFont="1" applyBorder="1" applyAlignment="1">
      <alignment horizontal="center" vertical="center"/>
    </xf>
    <xf numFmtId="0" fontId="1" fillId="0" borderId="3" xfId="1" applyFont="1" applyBorder="1" applyAlignment="1">
      <alignment horizontal="center" vertical="center"/>
    </xf>
    <xf numFmtId="0" fontId="0" fillId="0" borderId="0" xfId="0"/>
    <xf numFmtId="0" fontId="43" fillId="0" borderId="15" xfId="1" applyFont="1" applyBorder="1" applyAlignment="1">
      <alignment vertical="center" wrapText="1"/>
    </xf>
    <xf numFmtId="0" fontId="43" fillId="0" borderId="0" xfId="1" applyFont="1" applyBorder="1" applyAlignment="1">
      <alignment vertical="center" wrapText="1"/>
    </xf>
    <xf numFmtId="0" fontId="11" fillId="0" borderId="0" xfId="0" applyFont="1" applyAlignment="1">
      <alignment vertical="top" wrapText="1"/>
    </xf>
    <xf numFmtId="0" fontId="0" fillId="0" borderId="0" xfId="0"/>
    <xf numFmtId="0" fontId="11" fillId="0" borderId="22" xfId="0" applyFont="1" applyBorder="1" applyAlignment="1">
      <alignment horizontal="left" vertical="center" wrapText="1"/>
    </xf>
    <xf numFmtId="0" fontId="11" fillId="0" borderId="24" xfId="0" applyFont="1" applyBorder="1" applyAlignment="1">
      <alignment horizontal="left" vertical="center" wrapText="1"/>
    </xf>
    <xf numFmtId="0" fontId="11" fillId="0" borderId="25" xfId="0" applyFont="1" applyBorder="1" applyAlignment="1">
      <alignment horizontal="left" vertical="center" wrapText="1"/>
    </xf>
    <xf numFmtId="0" fontId="11" fillId="0" borderId="22" xfId="0" applyFont="1" applyBorder="1" applyAlignment="1">
      <alignment vertical="center" wrapText="1"/>
    </xf>
    <xf numFmtId="0" fontId="0" fillId="0" borderId="24" xfId="0" applyBorder="1" applyAlignment="1">
      <alignment vertical="center"/>
    </xf>
    <xf numFmtId="0" fontId="0" fillId="0" borderId="25" xfId="0" applyBorder="1" applyAlignment="1">
      <alignment vertical="center"/>
    </xf>
    <xf numFmtId="0" fontId="20" fillId="0" borderId="26" xfId="0" applyFont="1" applyBorder="1" applyAlignment="1">
      <alignment horizontal="center" vertical="center"/>
    </xf>
    <xf numFmtId="0" fontId="20" fillId="0" borderId="21" xfId="0" applyFont="1" applyBorder="1" applyAlignment="1">
      <alignment horizontal="center" vertical="center"/>
    </xf>
    <xf numFmtId="0" fontId="20" fillId="0" borderId="20" xfId="0" applyFont="1" applyBorder="1" applyAlignment="1">
      <alignment horizontal="center" vertical="center"/>
    </xf>
    <xf numFmtId="0" fontId="20" fillId="0" borderId="22" xfId="0" applyFont="1" applyBorder="1" applyAlignment="1" applyProtection="1">
      <alignment horizontal="center" vertical="center"/>
      <protection locked="0"/>
    </xf>
    <xf numFmtId="0" fontId="20" fillId="0" borderId="23" xfId="0" applyFont="1" applyBorder="1" applyAlignment="1" applyProtection="1">
      <alignment horizontal="center" vertical="center"/>
      <protection locked="0"/>
    </xf>
    <xf numFmtId="0" fontId="6" fillId="2" borderId="28" xfId="0" applyFont="1" applyFill="1" applyBorder="1" applyAlignment="1">
      <alignment horizontal="center" vertical="center" wrapText="1"/>
    </xf>
    <xf numFmtId="0" fontId="6" fillId="2" borderId="31" xfId="0" applyFont="1" applyFill="1" applyBorder="1" applyAlignment="1">
      <alignment horizontal="center" vertical="center" wrapText="1"/>
    </xf>
    <xf numFmtId="0" fontId="7" fillId="0" borderId="8" xfId="0" applyFont="1" applyBorder="1" applyAlignment="1">
      <alignment horizontal="left"/>
    </xf>
    <xf numFmtId="0" fontId="7" fillId="0" borderId="9" xfId="0" applyFont="1" applyBorder="1" applyAlignment="1">
      <alignment horizontal="left"/>
    </xf>
    <xf numFmtId="0" fontId="7" fillId="0" borderId="10" xfId="0" applyFont="1" applyBorder="1" applyAlignment="1">
      <alignment horizontal="left"/>
    </xf>
    <xf numFmtId="0" fontId="7" fillId="0" borderId="7" xfId="0" applyFont="1" applyBorder="1" applyAlignment="1">
      <alignment horizontal="left"/>
    </xf>
    <xf numFmtId="0" fontId="7" fillId="0" borderId="11" xfId="0" applyFont="1" applyBorder="1" applyAlignment="1">
      <alignment horizontal="left"/>
    </xf>
    <xf numFmtId="0" fontId="7" fillId="0" borderId="6" xfId="0" applyFont="1" applyBorder="1" applyAlignment="1">
      <alignment horizontal="left"/>
    </xf>
    <xf numFmtId="0" fontId="8" fillId="0" borderId="15" xfId="0" applyFont="1" applyBorder="1" applyAlignment="1">
      <alignment horizontal="center" vertical="center" wrapText="1"/>
    </xf>
    <xf numFmtId="0" fontId="6" fillId="0" borderId="0" xfId="0" applyFont="1" applyBorder="1" applyAlignment="1">
      <alignment horizontal="left" wrapText="1"/>
    </xf>
    <xf numFmtId="0" fontId="20" fillId="0" borderId="22" xfId="0" applyFont="1" applyBorder="1" applyAlignment="1">
      <alignment horizontal="center" vertical="center"/>
    </xf>
    <xf numFmtId="0" fontId="20" fillId="0" borderId="23" xfId="0" applyFont="1" applyBorder="1" applyAlignment="1">
      <alignment horizontal="center" vertical="center"/>
    </xf>
    <xf numFmtId="0" fontId="20" fillId="0" borderId="32" xfId="0" applyFont="1" applyBorder="1" applyAlignment="1">
      <alignment horizontal="center" vertical="center"/>
    </xf>
    <xf numFmtId="0" fontId="20" fillId="0" borderId="25" xfId="0" applyFont="1" applyBorder="1" applyAlignment="1">
      <alignment horizontal="center" vertical="center"/>
    </xf>
    <xf numFmtId="0" fontId="20" fillId="0" borderId="25" xfId="0" applyFont="1" applyBorder="1" applyAlignment="1" applyProtection="1">
      <alignment horizontal="center" vertical="center"/>
      <protection locked="0"/>
    </xf>
    <xf numFmtId="0" fontId="8" fillId="0" borderId="0" xfId="0" applyFont="1" applyBorder="1" applyAlignment="1">
      <alignment horizontal="center" vertical="center"/>
    </xf>
    <xf numFmtId="1" fontId="6" fillId="0" borderId="20" xfId="0" applyNumberFormat="1" applyFont="1" applyBorder="1" applyAlignment="1">
      <alignment horizontal="center" vertical="center"/>
    </xf>
    <xf numFmtId="1" fontId="6" fillId="0" borderId="26" xfId="0" applyNumberFormat="1" applyFont="1" applyBorder="1" applyAlignment="1">
      <alignment horizontal="center" vertical="center"/>
    </xf>
    <xf numFmtId="1" fontId="6" fillId="0" borderId="21" xfId="0" applyNumberFormat="1" applyFont="1" applyBorder="1" applyAlignment="1">
      <alignment horizontal="center" vertical="center"/>
    </xf>
    <xf numFmtId="0" fontId="11" fillId="0" borderId="34" xfId="0" applyFont="1" applyBorder="1" applyAlignment="1" applyProtection="1">
      <alignment horizontal="left" vertical="center" wrapText="1"/>
    </xf>
    <xf numFmtId="0" fontId="11" fillId="0" borderId="15" xfId="0" applyFont="1" applyBorder="1" applyAlignment="1" applyProtection="1">
      <alignment horizontal="left" vertical="center" wrapText="1"/>
    </xf>
    <xf numFmtId="0" fontId="11" fillId="0" borderId="16" xfId="0" applyFont="1" applyBorder="1" applyAlignment="1" applyProtection="1">
      <alignment horizontal="left" vertical="center" wrapText="1"/>
    </xf>
    <xf numFmtId="0" fontId="11" fillId="0" borderId="19" xfId="0" applyFont="1" applyBorder="1" applyAlignment="1" applyProtection="1">
      <alignment horizontal="left" vertical="center" wrapText="1"/>
    </xf>
    <xf numFmtId="0" fontId="11" fillId="0" borderId="0" xfId="0" applyFont="1" applyBorder="1" applyAlignment="1" applyProtection="1">
      <alignment horizontal="left" vertical="center" wrapText="1"/>
    </xf>
    <xf numFmtId="0" fontId="11" fillId="0" borderId="12" xfId="0" applyFont="1" applyBorder="1" applyAlignment="1" applyProtection="1">
      <alignment horizontal="left" vertical="center" wrapText="1"/>
    </xf>
    <xf numFmtId="0" fontId="11" fillId="0" borderId="46" xfId="0" applyFont="1" applyBorder="1" applyAlignment="1" applyProtection="1">
      <alignment horizontal="left" vertical="center" wrapText="1"/>
    </xf>
    <xf numFmtId="0" fontId="11" fillId="0" borderId="33" xfId="0" applyFont="1" applyBorder="1" applyAlignment="1" applyProtection="1">
      <alignment horizontal="left" vertical="center" wrapText="1"/>
    </xf>
    <xf numFmtId="0" fontId="11" fillId="0" borderId="47" xfId="0" applyFont="1" applyBorder="1" applyAlignment="1" applyProtection="1">
      <alignment horizontal="left" vertical="center" wrapText="1"/>
    </xf>
    <xf numFmtId="0" fontId="14" fillId="0" borderId="0" xfId="0" applyFont="1" applyFill="1" applyBorder="1" applyAlignment="1" applyProtection="1">
      <alignment horizontal="center" vertical="center" wrapText="1"/>
    </xf>
    <xf numFmtId="0" fontId="0" fillId="0" borderId="0" xfId="0" applyBorder="1"/>
    <xf numFmtId="0" fontId="13" fillId="7" borderId="22" xfId="0" applyFont="1" applyFill="1" applyBorder="1" applyAlignment="1" applyProtection="1">
      <alignment horizontal="center" vertical="center"/>
    </xf>
    <xf numFmtId="0" fontId="13" fillId="7" borderId="25" xfId="0" applyFont="1" applyFill="1" applyBorder="1" applyAlignment="1" applyProtection="1">
      <alignment horizontal="center" vertical="center"/>
    </xf>
    <xf numFmtId="0" fontId="13" fillId="5" borderId="22" xfId="0" applyFont="1" applyFill="1" applyBorder="1" applyAlignment="1" applyProtection="1">
      <alignment horizontal="center" vertical="center"/>
      <protection locked="0"/>
    </xf>
    <xf numFmtId="0" fontId="13" fillId="5" borderId="25" xfId="0" applyFont="1" applyFill="1" applyBorder="1" applyAlignment="1" applyProtection="1">
      <alignment horizontal="center" vertical="center"/>
      <protection locked="0"/>
    </xf>
    <xf numFmtId="0" fontId="0" fillId="0" borderId="0" xfId="0"/>
    <xf numFmtId="0" fontId="26" fillId="0" borderId="12" xfId="0" applyFont="1" applyBorder="1" applyAlignment="1" applyProtection="1">
      <alignment horizontal="center" vertical="center"/>
    </xf>
    <xf numFmtId="0" fontId="0" fillId="0" borderId="14" xfId="0" applyBorder="1" applyAlignment="1" applyProtection="1">
      <alignment horizontal="center" vertical="center"/>
    </xf>
    <xf numFmtId="0" fontId="41" fillId="0" borderId="35" xfId="1" applyFont="1" applyBorder="1" applyAlignment="1">
      <alignment horizontal="center" vertical="center"/>
    </xf>
    <xf numFmtId="0" fontId="41" fillId="0" borderId="36" xfId="1" applyFont="1" applyBorder="1" applyAlignment="1">
      <alignment horizontal="center" vertical="center"/>
    </xf>
    <xf numFmtId="0" fontId="41" fillId="0" borderId="37" xfId="1" applyFont="1" applyBorder="1" applyAlignment="1">
      <alignment horizontal="center" vertical="center"/>
    </xf>
    <xf numFmtId="0" fontId="31" fillId="0" borderId="35" xfId="1" applyFont="1" applyBorder="1" applyAlignment="1">
      <alignment horizontal="left" vertical="center" indent="2"/>
    </xf>
    <xf numFmtId="0" fontId="31" fillId="0" borderId="36" xfId="1" applyFont="1" applyBorder="1" applyAlignment="1">
      <alignment horizontal="left" vertical="center" indent="2"/>
    </xf>
    <xf numFmtId="0" fontId="31" fillId="0" borderId="37" xfId="1" applyFont="1" applyBorder="1" applyAlignment="1">
      <alignment horizontal="left" vertical="center" indent="2"/>
    </xf>
    <xf numFmtId="0" fontId="31" fillId="0" borderId="35" xfId="1" applyFont="1" applyBorder="1" applyAlignment="1">
      <alignment horizontal="center" vertical="center"/>
    </xf>
    <xf numFmtId="0" fontId="31" fillId="0" borderId="36" xfId="1" applyFont="1" applyBorder="1" applyAlignment="1">
      <alignment horizontal="center" vertical="center"/>
    </xf>
    <xf numFmtId="0" fontId="31" fillId="0" borderId="37" xfId="1" applyFont="1" applyBorder="1" applyAlignment="1">
      <alignment horizontal="center" vertical="center"/>
    </xf>
    <xf numFmtId="0" fontId="43" fillId="0" borderId="35" xfId="1" applyFont="1" applyBorder="1" applyAlignment="1">
      <alignment horizontal="center" vertical="center"/>
    </xf>
    <xf numFmtId="0" fontId="43" fillId="0" borderId="36" xfId="1" applyFont="1" applyBorder="1" applyAlignment="1">
      <alignment horizontal="center" vertical="center"/>
    </xf>
    <xf numFmtId="0" fontId="43" fillId="0" borderId="37" xfId="1" applyFont="1" applyBorder="1" applyAlignment="1">
      <alignment horizontal="center" vertical="center"/>
    </xf>
    <xf numFmtId="0" fontId="43" fillId="0" borderId="34" xfId="1" applyFont="1" applyBorder="1" applyAlignment="1">
      <alignment vertical="center" wrapText="1"/>
    </xf>
    <xf numFmtId="0" fontId="43" fillId="0" borderId="15" xfId="1" applyFont="1" applyBorder="1" applyAlignment="1">
      <alignment vertical="center" wrapText="1"/>
    </xf>
    <xf numFmtId="0" fontId="43" fillId="0" borderId="16" xfId="1" applyFont="1" applyBorder="1" applyAlignment="1">
      <alignment vertical="center" wrapText="1"/>
    </xf>
    <xf numFmtId="0" fontId="43" fillId="0" borderId="19" xfId="1" applyFont="1" applyBorder="1" applyAlignment="1">
      <alignment vertical="center" wrapText="1"/>
    </xf>
    <xf numFmtId="0" fontId="43" fillId="0" borderId="0" xfId="1" applyFont="1" applyBorder="1" applyAlignment="1">
      <alignment vertical="center" wrapText="1"/>
    </xf>
    <xf numFmtId="0" fontId="43" fillId="0" borderId="12" xfId="1" applyFont="1" applyBorder="1" applyAlignment="1">
      <alignment vertical="center" wrapText="1"/>
    </xf>
    <xf numFmtId="0" fontId="43" fillId="0" borderId="46" xfId="1" applyFont="1" applyBorder="1" applyAlignment="1">
      <alignment vertical="center" wrapText="1"/>
    </xf>
    <xf numFmtId="0" fontId="43" fillId="0" borderId="33" xfId="1" applyFont="1" applyBorder="1" applyAlignment="1">
      <alignment vertical="center" wrapText="1"/>
    </xf>
    <xf numFmtId="0" fontId="43" fillId="0" borderId="47" xfId="1" applyFont="1" applyBorder="1" applyAlignment="1">
      <alignment vertical="center" wrapText="1"/>
    </xf>
    <xf numFmtId="0" fontId="1" fillId="0" borderId="8" xfId="1" applyFont="1" applyBorder="1" applyAlignment="1">
      <alignment horizontal="center" vertical="center"/>
    </xf>
    <xf numFmtId="0" fontId="1" fillId="0" borderId="9" xfId="1" applyFont="1" applyBorder="1" applyAlignment="1">
      <alignment horizontal="center" vertical="center"/>
    </xf>
    <xf numFmtId="0" fontId="1" fillId="0" borderId="10" xfId="1" applyFont="1" applyBorder="1" applyAlignment="1">
      <alignment horizontal="center" vertical="center"/>
    </xf>
    <xf numFmtId="0" fontId="37" fillId="0" borderId="22" xfId="1" applyFont="1" applyBorder="1" applyAlignment="1">
      <alignment horizontal="center" vertical="center" textRotation="180"/>
    </xf>
    <xf numFmtId="0" fontId="37" fillId="0" borderId="24" xfId="1" applyFont="1" applyBorder="1" applyAlignment="1">
      <alignment horizontal="center" vertical="center" textRotation="180"/>
    </xf>
    <xf numFmtId="0" fontId="37" fillId="0" borderId="25" xfId="1" applyFont="1" applyBorder="1" applyAlignment="1">
      <alignment horizontal="center" vertical="center" textRotation="180"/>
    </xf>
    <xf numFmtId="0" fontId="42" fillId="0" borderId="34" xfId="1" applyFont="1" applyBorder="1" applyAlignment="1">
      <alignment horizontal="center" vertical="center"/>
    </xf>
    <xf numFmtId="0" fontId="42" fillId="0" borderId="15" xfId="1" applyFont="1" applyBorder="1" applyAlignment="1">
      <alignment horizontal="center" vertical="center"/>
    </xf>
    <xf numFmtId="0" fontId="42" fillId="0" borderId="46" xfId="1" applyFont="1" applyBorder="1" applyAlignment="1">
      <alignment horizontal="center" vertical="center"/>
    </xf>
    <xf numFmtId="0" fontId="42" fillId="0" borderId="33" xfId="1" applyFont="1" applyBorder="1" applyAlignment="1">
      <alignment horizontal="center" vertical="center"/>
    </xf>
    <xf numFmtId="0" fontId="42" fillId="0" borderId="16" xfId="1" applyFont="1" applyBorder="1" applyAlignment="1">
      <alignment horizontal="center" vertical="center"/>
    </xf>
    <xf numFmtId="0" fontId="42" fillId="0" borderId="47" xfId="1" applyFont="1" applyBorder="1" applyAlignment="1">
      <alignment horizontal="center" vertical="center"/>
    </xf>
    <xf numFmtId="0" fontId="1" fillId="0" borderId="7" xfId="1" applyFont="1" applyBorder="1" applyAlignment="1">
      <alignment horizontal="center" vertical="center"/>
    </xf>
    <xf numFmtId="0" fontId="1" fillId="0" borderId="11" xfId="1" applyFont="1" applyBorder="1" applyAlignment="1">
      <alignment horizontal="center" vertical="center"/>
    </xf>
    <xf numFmtId="0" fontId="1" fillId="0" borderId="6" xfId="1" applyFont="1" applyBorder="1" applyAlignment="1">
      <alignment horizontal="center" vertical="center"/>
    </xf>
    <xf numFmtId="0" fontId="1" fillId="0" borderId="3" xfId="1" applyFont="1" applyBorder="1" applyAlignment="1">
      <alignment horizontal="center" vertical="center"/>
    </xf>
    <xf numFmtId="0" fontId="1" fillId="0" borderId="1" xfId="1" applyFont="1" applyBorder="1" applyAlignment="1">
      <alignment horizontal="center" vertical="center"/>
    </xf>
    <xf numFmtId="0" fontId="1" fillId="8" borderId="1" xfId="1" applyFont="1" applyFill="1" applyBorder="1" applyAlignment="1">
      <alignment horizontal="center" vertical="center"/>
    </xf>
    <xf numFmtId="0" fontId="4" fillId="0" borderId="0" xfId="1" applyFont="1" applyAlignment="1">
      <alignment horizontal="left" vertical="center" indent="1"/>
    </xf>
    <xf numFmtId="0" fontId="31" fillId="0" borderId="63" xfId="1" applyFont="1" applyBorder="1" applyAlignment="1">
      <alignment horizontal="center" vertical="center"/>
    </xf>
    <xf numFmtId="0" fontId="31" fillId="0" borderId="64" xfId="1" applyFont="1" applyBorder="1" applyAlignment="1">
      <alignment horizontal="center" vertical="center"/>
    </xf>
    <xf numFmtId="0" fontId="31" fillId="0" borderId="54" xfId="1" applyFont="1" applyBorder="1" applyAlignment="1">
      <alignment horizontal="center" vertical="center"/>
    </xf>
    <xf numFmtId="0" fontId="3" fillId="0" borderId="48" xfId="1" applyFont="1" applyBorder="1" applyAlignment="1">
      <alignment horizontal="center" vertical="center"/>
    </xf>
    <xf numFmtId="0" fontId="3" fillId="0" borderId="43" xfId="1" applyFont="1" applyBorder="1" applyAlignment="1">
      <alignment horizontal="center" vertical="center"/>
    </xf>
    <xf numFmtId="0" fontId="1" fillId="0" borderId="43" xfId="1" applyFont="1" applyBorder="1" applyAlignment="1">
      <alignment horizontal="center" vertical="center"/>
    </xf>
    <xf numFmtId="0" fontId="1" fillId="0" borderId="4" xfId="1" applyFont="1" applyBorder="1" applyAlignment="1">
      <alignment horizontal="center" vertical="center"/>
    </xf>
    <xf numFmtId="0" fontId="42" fillId="0" borderId="1" xfId="1" applyFont="1" applyBorder="1" applyAlignment="1" applyProtection="1">
      <alignment horizontal="center" vertical="center"/>
    </xf>
    <xf numFmtId="0" fontId="42" fillId="0" borderId="1" xfId="1" applyFont="1" applyBorder="1" applyAlignment="1" applyProtection="1">
      <alignment horizontal="center" vertical="center"/>
      <protection locked="0"/>
    </xf>
    <xf numFmtId="0" fontId="36" fillId="0" borderId="38" xfId="1" applyFont="1" applyBorder="1" applyAlignment="1" applyProtection="1">
      <alignment horizontal="center" vertical="center"/>
      <protection locked="0"/>
    </xf>
    <xf numFmtId="0" fontId="36" fillId="0" borderId="39" xfId="1" applyFont="1" applyBorder="1" applyAlignment="1" applyProtection="1">
      <alignment horizontal="center" vertical="center"/>
      <protection locked="0"/>
    </xf>
    <xf numFmtId="0" fontId="36" fillId="0" borderId="29" xfId="1" applyFont="1" applyBorder="1" applyAlignment="1" applyProtection="1">
      <alignment horizontal="center" vertical="center"/>
      <protection locked="0"/>
    </xf>
    <xf numFmtId="0" fontId="1" fillId="0" borderId="44" xfId="1" applyFont="1" applyBorder="1" applyAlignment="1">
      <alignment horizontal="center" vertical="center"/>
    </xf>
    <xf numFmtId="0" fontId="37" fillId="0" borderId="31" xfId="1" applyFont="1" applyBorder="1" applyAlignment="1">
      <alignment horizontal="left" vertical="center" indent="2"/>
    </xf>
    <xf numFmtId="0" fontId="37" fillId="0" borderId="31" xfId="1" applyFont="1" applyBorder="1" applyAlignment="1">
      <alignment horizontal="center" vertical="center"/>
    </xf>
    <xf numFmtId="0" fontId="37" fillId="0" borderId="56" xfId="1" applyFont="1" applyBorder="1" applyAlignment="1">
      <alignment horizontal="center" vertical="center"/>
    </xf>
    <xf numFmtId="0" fontId="37" fillId="0" borderId="9" xfId="1" applyFont="1" applyBorder="1" applyAlignment="1">
      <alignment horizontal="center" vertical="center"/>
    </xf>
    <xf numFmtId="0" fontId="37" fillId="0" borderId="10" xfId="1" applyFont="1" applyBorder="1" applyAlignment="1">
      <alignment horizontal="center" vertical="center"/>
    </xf>
    <xf numFmtId="0" fontId="1" fillId="0" borderId="1" xfId="1" applyFont="1" applyFill="1" applyBorder="1" applyAlignment="1">
      <alignment horizontal="center" vertical="center"/>
    </xf>
    <xf numFmtId="0" fontId="1" fillId="0" borderId="4" xfId="1" applyFont="1" applyFill="1" applyBorder="1" applyAlignment="1">
      <alignment horizontal="center" vertical="center"/>
    </xf>
    <xf numFmtId="0" fontId="42" fillId="0" borderId="38" xfId="1" applyFont="1" applyBorder="1" applyAlignment="1" applyProtection="1">
      <alignment horizontal="center" vertical="center"/>
    </xf>
    <xf numFmtId="0" fontId="42" fillId="0" borderId="39" xfId="1" applyFont="1" applyBorder="1" applyAlignment="1" applyProtection="1">
      <alignment horizontal="center" vertical="center"/>
    </xf>
    <xf numFmtId="0" fontId="42" fillId="0" borderId="40" xfId="1" applyFont="1" applyBorder="1" applyAlignment="1" applyProtection="1">
      <alignment horizontal="center" vertical="center"/>
    </xf>
    <xf numFmtId="0" fontId="42" fillId="0" borderId="38" xfId="1" applyFont="1" applyBorder="1" applyAlignment="1" applyProtection="1">
      <alignment horizontal="center" vertical="center"/>
      <protection locked="0"/>
    </xf>
    <xf numFmtId="0" fontId="42" fillId="0" borderId="39" xfId="1" applyFont="1" applyBorder="1" applyAlignment="1" applyProtection="1">
      <alignment horizontal="center" vertical="center"/>
      <protection locked="0"/>
    </xf>
    <xf numFmtId="0" fontId="42" fillId="0" borderId="40" xfId="1" applyFont="1" applyBorder="1" applyAlignment="1" applyProtection="1">
      <alignment horizontal="center" vertical="center"/>
      <protection locked="0"/>
    </xf>
    <xf numFmtId="0" fontId="36" fillId="0" borderId="3" xfId="1" applyFont="1" applyBorder="1" applyAlignment="1">
      <alignment horizontal="center" vertical="center"/>
    </xf>
    <xf numFmtId="0" fontId="35" fillId="0" borderId="1" xfId="1" applyFont="1" applyBorder="1" applyAlignment="1">
      <alignment horizontal="center" vertical="center"/>
    </xf>
    <xf numFmtId="0" fontId="36" fillId="0" borderId="1" xfId="1" applyFont="1" applyBorder="1" applyAlignment="1">
      <alignment horizontal="center" vertical="center"/>
    </xf>
    <xf numFmtId="0" fontId="35" fillId="0" borderId="4" xfId="1" applyFont="1" applyBorder="1" applyAlignment="1">
      <alignment horizontal="center" vertical="center"/>
    </xf>
    <xf numFmtId="0" fontId="35" fillId="0" borderId="49" xfId="1" applyFont="1" applyBorder="1" applyAlignment="1">
      <alignment horizontal="center" vertical="center"/>
    </xf>
    <xf numFmtId="0" fontId="35" fillId="0" borderId="13" xfId="1" applyFont="1" applyBorder="1" applyAlignment="1">
      <alignment horizontal="center" vertical="center"/>
    </xf>
    <xf numFmtId="0" fontId="35" fillId="0" borderId="14" xfId="1" applyFont="1" applyBorder="1" applyAlignment="1">
      <alignment horizontal="center" vertical="center"/>
    </xf>
    <xf numFmtId="0" fontId="35" fillId="0" borderId="3" xfId="1" applyFont="1" applyBorder="1" applyAlignment="1">
      <alignment horizontal="center" vertical="center"/>
    </xf>
    <xf numFmtId="0" fontId="35" fillId="0" borderId="45" xfId="1" applyFont="1" applyBorder="1" applyAlignment="1">
      <alignment horizontal="center" vertical="center"/>
    </xf>
    <xf numFmtId="0" fontId="35" fillId="0" borderId="17" xfId="1" applyFont="1" applyBorder="1" applyAlignment="1">
      <alignment horizontal="center" vertical="center"/>
    </xf>
    <xf numFmtId="0" fontId="35" fillId="0" borderId="18" xfId="1" applyFont="1" applyBorder="1" applyAlignment="1">
      <alignment horizontal="center" vertical="center"/>
    </xf>
    <xf numFmtId="0" fontId="1" fillId="8" borderId="42" xfId="1" applyFont="1" applyFill="1" applyBorder="1" applyAlignment="1">
      <alignment horizontal="center" vertical="center"/>
    </xf>
    <xf numFmtId="0" fontId="1" fillId="0" borderId="42" xfId="1" applyFont="1" applyFill="1" applyBorder="1" applyAlignment="1">
      <alignment horizontal="center" vertical="center"/>
    </xf>
    <xf numFmtId="0" fontId="1" fillId="0" borderId="30" xfId="1" applyFont="1" applyFill="1" applyBorder="1" applyAlignment="1">
      <alignment horizontal="center" vertical="center"/>
    </xf>
    <xf numFmtId="0" fontId="42" fillId="0" borderId="42" xfId="1" applyFont="1" applyBorder="1" applyAlignment="1" applyProtection="1">
      <alignment horizontal="center" vertical="center"/>
    </xf>
    <xf numFmtId="0" fontId="42" fillId="0" borderId="42" xfId="1" applyFont="1" applyBorder="1" applyAlignment="1" applyProtection="1">
      <alignment horizontal="center" vertical="center"/>
      <protection locked="0"/>
    </xf>
    <xf numFmtId="0" fontId="36" fillId="0" borderId="58" xfId="1" applyFont="1" applyBorder="1" applyAlignment="1" applyProtection="1">
      <alignment horizontal="center" vertical="center"/>
      <protection locked="0"/>
    </xf>
    <xf numFmtId="0" fontId="36" fillId="0" borderId="11" xfId="1" applyFont="1" applyBorder="1" applyAlignment="1" applyProtection="1">
      <alignment horizontal="center" vertical="center"/>
      <protection locked="0"/>
    </xf>
    <xf numFmtId="0" fontId="36" fillId="0" borderId="6" xfId="1" applyFont="1" applyBorder="1" applyAlignment="1" applyProtection="1">
      <alignment horizontal="center" vertical="center"/>
      <protection locked="0"/>
    </xf>
    <xf numFmtId="0" fontId="35" fillId="0" borderId="48" xfId="1" applyFont="1" applyBorder="1" applyAlignment="1">
      <alignment horizontal="center" vertical="center"/>
    </xf>
    <xf numFmtId="0" fontId="35" fillId="0" borderId="43" xfId="1" applyFont="1" applyBorder="1" applyAlignment="1">
      <alignment horizontal="center" vertical="center"/>
    </xf>
    <xf numFmtId="0" fontId="35" fillId="0" borderId="44" xfId="1" applyFont="1" applyBorder="1" applyAlignment="1">
      <alignment horizontal="center" vertical="center"/>
    </xf>
    <xf numFmtId="0" fontId="35" fillId="0" borderId="34" xfId="1" applyFont="1" applyBorder="1" applyAlignment="1">
      <alignment horizontal="center" vertical="center"/>
    </xf>
    <xf numFmtId="0" fontId="35" fillId="0" borderId="15" xfId="1" applyFont="1" applyBorder="1" applyAlignment="1">
      <alignment horizontal="center" vertical="center"/>
    </xf>
    <xf numFmtId="0" fontId="35" fillId="0" borderId="16" xfId="1" applyFont="1" applyBorder="1" applyAlignment="1">
      <alignment horizontal="center" vertical="center"/>
    </xf>
    <xf numFmtId="0" fontId="1" fillId="0" borderId="41" xfId="1" applyFont="1" applyBorder="1" applyAlignment="1">
      <alignment horizontal="center" vertical="center"/>
    </xf>
    <xf numFmtId="0" fontId="1" fillId="0" borderId="42" xfId="1" applyFont="1" applyBorder="1" applyAlignment="1">
      <alignment horizontal="center" vertical="center"/>
    </xf>
    <xf numFmtId="0" fontId="37" fillId="0" borderId="0" xfId="1" applyFont="1" applyAlignment="1">
      <alignment horizontal="center"/>
    </xf>
    <xf numFmtId="0" fontId="35" fillId="0" borderId="51" xfId="1" applyFont="1" applyBorder="1" applyAlignment="1">
      <alignment horizontal="center" vertical="center"/>
    </xf>
    <xf numFmtId="0" fontId="35" fillId="0" borderId="52" xfId="1" applyFont="1" applyBorder="1" applyAlignment="1">
      <alignment horizontal="center" vertical="center"/>
    </xf>
    <xf numFmtId="0" fontId="35" fillId="0" borderId="59" xfId="1" applyFont="1" applyBorder="1" applyAlignment="1">
      <alignment horizontal="center" vertical="center"/>
    </xf>
    <xf numFmtId="0" fontId="35" fillId="0" borderId="60" xfId="1" applyFont="1" applyBorder="1" applyAlignment="1">
      <alignment horizontal="center" vertical="center"/>
    </xf>
    <xf numFmtId="0" fontId="35" fillId="0" borderId="61" xfId="1" applyFont="1" applyBorder="1" applyAlignment="1">
      <alignment horizontal="center" vertical="center"/>
    </xf>
    <xf numFmtId="0" fontId="35" fillId="0" borderId="62" xfId="1" applyFont="1" applyBorder="1" applyAlignment="1">
      <alignment horizontal="center" vertical="center"/>
    </xf>
    <xf numFmtId="0" fontId="35" fillId="0" borderId="7" xfId="1" applyFont="1" applyBorder="1" applyAlignment="1">
      <alignment horizontal="center" vertical="center"/>
    </xf>
    <xf numFmtId="0" fontId="35" fillId="0" borderId="11" xfId="1" applyFont="1" applyBorder="1" applyAlignment="1">
      <alignment horizontal="center" vertical="center"/>
    </xf>
    <xf numFmtId="0" fontId="35" fillId="0" borderId="6" xfId="1" applyFont="1" applyBorder="1" applyAlignment="1">
      <alignment horizontal="center" vertical="center"/>
    </xf>
    <xf numFmtId="0" fontId="17" fillId="0" borderId="22" xfId="0" applyFont="1" applyBorder="1" applyAlignment="1" applyProtection="1">
      <alignment horizontal="center" vertical="center"/>
      <protection locked="0"/>
    </xf>
    <xf numFmtId="0" fontId="17" fillId="0" borderId="25" xfId="0" applyFont="1" applyBorder="1" applyAlignment="1" applyProtection="1">
      <alignment horizontal="center" vertical="center"/>
      <protection locked="0"/>
    </xf>
    <xf numFmtId="0" fontId="17" fillId="0" borderId="32" xfId="0" applyFont="1" applyBorder="1" applyAlignment="1">
      <alignment horizontal="center" vertical="center"/>
    </xf>
    <xf numFmtId="0" fontId="6" fillId="0" borderId="25" xfId="0" applyFont="1" applyBorder="1" applyAlignment="1">
      <alignment horizontal="center" vertical="center"/>
    </xf>
    <xf numFmtId="0" fontId="17" fillId="0" borderId="22" xfId="0" applyFont="1"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6" fillId="0" borderId="23" xfId="0" applyFont="1" applyBorder="1" applyAlignment="1">
      <alignment horizontal="center" vertical="center"/>
    </xf>
    <xf numFmtId="0" fontId="17" fillId="0" borderId="32" xfId="0" applyFont="1" applyBorder="1" applyAlignment="1" applyProtection="1">
      <alignment horizontal="center" vertical="center"/>
      <protection locked="0"/>
    </xf>
    <xf numFmtId="0" fontId="6" fillId="0" borderId="25" xfId="0" applyFont="1" applyBorder="1" applyAlignment="1" applyProtection="1">
      <alignment horizontal="center" vertical="center"/>
      <protection locked="0"/>
    </xf>
    <xf numFmtId="0" fontId="43" fillId="0" borderId="34" xfId="0" applyFont="1" applyBorder="1" applyAlignment="1">
      <alignment horizontal="center" vertical="center"/>
    </xf>
    <xf numFmtId="0" fontId="43" fillId="0" borderId="15" xfId="0" applyFont="1" applyBorder="1" applyAlignment="1">
      <alignment horizontal="center" vertical="center"/>
    </xf>
    <xf numFmtId="0" fontId="43" fillId="0" borderId="16" xfId="0" applyFont="1" applyBorder="1" applyAlignment="1">
      <alignment horizontal="center" vertical="center"/>
    </xf>
    <xf numFmtId="0" fontId="43" fillId="0" borderId="46" xfId="0" applyFont="1" applyBorder="1" applyAlignment="1">
      <alignment horizontal="center" vertical="center"/>
    </xf>
    <xf numFmtId="0" fontId="43" fillId="0" borderId="33" xfId="0" applyFont="1" applyBorder="1" applyAlignment="1">
      <alignment horizontal="center" vertical="center"/>
    </xf>
    <xf numFmtId="0" fontId="43" fillId="0" borderId="47" xfId="0" applyFont="1" applyBorder="1" applyAlignment="1">
      <alignment horizontal="center" vertical="center"/>
    </xf>
    <xf numFmtId="0" fontId="43" fillId="0" borderId="34" xfId="0" applyFont="1" applyBorder="1" applyAlignment="1">
      <alignment horizontal="left" vertical="top" wrapText="1"/>
    </xf>
    <xf numFmtId="0" fontId="43" fillId="0" borderId="15" xfId="0" applyFont="1" applyBorder="1" applyAlignment="1">
      <alignment horizontal="left" vertical="top" wrapText="1"/>
    </xf>
    <xf numFmtId="0" fontId="43" fillId="0" borderId="16" xfId="0" applyFont="1" applyBorder="1" applyAlignment="1">
      <alignment horizontal="left" vertical="top" wrapText="1"/>
    </xf>
    <xf numFmtId="0" fontId="43" fillId="0" borderId="19" xfId="0" applyFont="1" applyBorder="1" applyAlignment="1">
      <alignment horizontal="left" vertical="top" wrapText="1"/>
    </xf>
    <xf numFmtId="0" fontId="43" fillId="0" borderId="0" xfId="0" applyFont="1" applyBorder="1" applyAlignment="1">
      <alignment horizontal="left" vertical="top" wrapText="1"/>
    </xf>
    <xf numFmtId="0" fontId="43" fillId="0" borderId="12" xfId="0" applyFont="1" applyBorder="1" applyAlignment="1">
      <alignment horizontal="left" vertical="top" wrapText="1"/>
    </xf>
    <xf numFmtId="0" fontId="43" fillId="0" borderId="46" xfId="0" applyFont="1" applyBorder="1" applyAlignment="1">
      <alignment horizontal="left" vertical="top" wrapText="1"/>
    </xf>
    <xf numFmtId="0" fontId="43" fillId="0" borderId="33" xfId="0" applyFont="1" applyBorder="1" applyAlignment="1">
      <alignment horizontal="left" vertical="top" wrapText="1"/>
    </xf>
    <xf numFmtId="0" fontId="43" fillId="0" borderId="47" xfId="0" applyFont="1" applyBorder="1" applyAlignment="1">
      <alignment horizontal="left" vertical="top" wrapText="1"/>
    </xf>
    <xf numFmtId="0" fontId="17" fillId="0" borderId="23" xfId="0" applyFont="1" applyBorder="1" applyAlignment="1" applyProtection="1">
      <alignment horizontal="center" vertical="center"/>
      <protection locked="0"/>
    </xf>
    <xf numFmtId="0" fontId="6" fillId="0" borderId="23" xfId="0" applyFont="1" applyBorder="1" applyAlignment="1" applyProtection="1">
      <alignment horizontal="center" vertical="center"/>
      <protection locked="0"/>
    </xf>
    <xf numFmtId="0" fontId="6" fillId="0" borderId="10" xfId="0" applyFont="1" applyBorder="1" applyAlignment="1">
      <alignment horizontal="center" vertical="center"/>
    </xf>
    <xf numFmtId="0" fontId="6" fillId="0" borderId="29" xfId="0" applyFont="1" applyBorder="1" applyAlignment="1">
      <alignment horizontal="center" vertical="center"/>
    </xf>
    <xf numFmtId="0" fontId="17" fillId="0" borderId="20" xfId="0" applyFont="1" applyBorder="1" applyAlignment="1">
      <alignment horizontal="center" vertical="center"/>
    </xf>
    <xf numFmtId="0" fontId="17" fillId="0" borderId="26" xfId="0" applyFont="1" applyBorder="1" applyAlignment="1">
      <alignment horizontal="center" vertical="center"/>
    </xf>
    <xf numFmtId="0" fontId="6" fillId="0" borderId="6" xfId="0" applyFont="1" applyBorder="1" applyAlignment="1">
      <alignment horizontal="center" vertical="center"/>
    </xf>
    <xf numFmtId="0" fontId="17" fillId="0" borderId="21" xfId="0" applyFont="1" applyBorder="1" applyAlignment="1">
      <alignment horizontal="center" vertical="center"/>
    </xf>
    <xf numFmtId="0" fontId="17" fillId="0" borderId="48" xfId="0" applyFont="1" applyBorder="1" applyAlignment="1">
      <alignment horizontal="center" vertical="center"/>
    </xf>
    <xf numFmtId="0" fontId="17" fillId="0" borderId="3" xfId="0" applyFont="1" applyBorder="1" applyAlignment="1">
      <alignment horizontal="center" vertical="center"/>
    </xf>
    <xf numFmtId="0" fontId="17" fillId="0" borderId="41" xfId="0" applyFont="1" applyBorder="1" applyAlignment="1">
      <alignment horizontal="center" vertical="center"/>
    </xf>
    <xf numFmtId="0" fontId="0" fillId="0" borderId="24" xfId="0" applyBorder="1" applyAlignment="1">
      <alignment horizontal="left" vertical="center"/>
    </xf>
    <xf numFmtId="0" fontId="0" fillId="0" borderId="25" xfId="0" applyBorder="1" applyAlignment="1">
      <alignment horizontal="left" vertical="center"/>
    </xf>
    <xf numFmtId="0" fontId="20" fillId="0" borderId="22" xfId="0" quotePrefix="1" applyFont="1" applyBorder="1" applyAlignment="1" applyProtection="1">
      <alignment horizontal="center" vertical="center"/>
      <protection locked="0"/>
    </xf>
    <xf numFmtId="0" fontId="20" fillId="0" borderId="20" xfId="0" applyNumberFormat="1" applyFont="1" applyBorder="1" applyAlignment="1">
      <alignment horizontal="center" vertical="center"/>
    </xf>
    <xf numFmtId="0" fontId="20" fillId="0" borderId="26" xfId="0" applyNumberFormat="1" applyFont="1" applyBorder="1" applyAlignment="1">
      <alignment horizontal="center" vertical="center"/>
    </xf>
    <xf numFmtId="1" fontId="6" fillId="0" borderId="22" xfId="0" applyNumberFormat="1" applyFont="1" applyBorder="1" applyAlignment="1">
      <alignment horizontal="center" vertical="center"/>
    </xf>
    <xf numFmtId="1" fontId="6" fillId="0" borderId="23" xfId="0" applyNumberFormat="1" applyFont="1" applyBorder="1" applyAlignment="1">
      <alignment horizontal="center" vertical="center"/>
    </xf>
    <xf numFmtId="0" fontId="0" fillId="0" borderId="34" xfId="0" applyBorder="1" applyAlignment="1" applyProtection="1">
      <alignment horizontal="left" vertical="center" wrapText="1"/>
    </xf>
    <xf numFmtId="0" fontId="0" fillId="0" borderId="15" xfId="0" applyBorder="1" applyAlignment="1" applyProtection="1">
      <alignment horizontal="left" vertical="center"/>
    </xf>
    <xf numFmtId="0" fontId="0" fillId="0" borderId="16" xfId="0" applyBorder="1" applyAlignment="1" applyProtection="1">
      <alignment horizontal="left" vertical="center"/>
    </xf>
    <xf numFmtId="0" fontId="0" fillId="0" borderId="19" xfId="0" applyBorder="1" applyAlignment="1" applyProtection="1">
      <alignment horizontal="left" vertical="center"/>
    </xf>
    <xf numFmtId="0" fontId="0" fillId="0" borderId="0" xfId="0" applyBorder="1" applyAlignment="1" applyProtection="1">
      <alignment horizontal="left" vertical="center"/>
    </xf>
    <xf numFmtId="0" fontId="0" fillId="0" borderId="12" xfId="0" applyBorder="1" applyAlignment="1" applyProtection="1">
      <alignment horizontal="left" vertical="center"/>
    </xf>
    <xf numFmtId="0" fontId="0" fillId="0" borderId="46" xfId="0" applyBorder="1" applyAlignment="1" applyProtection="1">
      <alignment horizontal="left" vertical="center"/>
    </xf>
    <xf numFmtId="0" fontId="0" fillId="0" borderId="33" xfId="0" applyBorder="1" applyAlignment="1" applyProtection="1">
      <alignment horizontal="left" vertical="center"/>
    </xf>
    <xf numFmtId="0" fontId="0" fillId="0" borderId="47" xfId="0" applyBorder="1" applyAlignment="1" applyProtection="1">
      <alignment horizontal="left" vertical="center"/>
    </xf>
    <xf numFmtId="0" fontId="36" fillId="0" borderId="1" xfId="1" applyFont="1" applyBorder="1" applyAlignment="1" applyProtection="1">
      <alignment horizontal="center"/>
      <protection locked="0"/>
    </xf>
    <xf numFmtId="0" fontId="36" fillId="0" borderId="4" xfId="1" applyFont="1" applyBorder="1" applyAlignment="1" applyProtection="1">
      <alignment horizontal="center"/>
      <protection locked="0"/>
    </xf>
    <xf numFmtId="0" fontId="36" fillId="0" borderId="38" xfId="1" applyFont="1" applyBorder="1" applyAlignment="1" applyProtection="1">
      <alignment horizontal="center"/>
      <protection locked="0"/>
    </xf>
    <xf numFmtId="0" fontId="36" fillId="0" borderId="39" xfId="1" applyFont="1" applyBorder="1" applyAlignment="1" applyProtection="1">
      <alignment horizontal="center"/>
      <protection locked="0"/>
    </xf>
    <xf numFmtId="0" fontId="36" fillId="0" borderId="29" xfId="1" applyFont="1" applyBorder="1" applyAlignment="1" applyProtection="1">
      <alignment horizontal="center"/>
      <protection locked="0"/>
    </xf>
    <xf numFmtId="0" fontId="36" fillId="0" borderId="42" xfId="1" applyFont="1" applyBorder="1" applyAlignment="1" applyProtection="1">
      <alignment horizontal="center"/>
      <protection locked="0"/>
    </xf>
    <xf numFmtId="0" fontId="36" fillId="0" borderId="30" xfId="1" applyFont="1" applyBorder="1" applyAlignment="1" applyProtection="1">
      <alignment horizontal="center"/>
      <protection locked="0"/>
    </xf>
    <xf numFmtId="0" fontId="17" fillId="0" borderId="25" xfId="0" applyFont="1" applyBorder="1" applyAlignment="1">
      <alignment horizontal="center" vertical="center"/>
    </xf>
    <xf numFmtId="0" fontId="17" fillId="0" borderId="23" xfId="0" applyFont="1" applyBorder="1" applyAlignment="1">
      <alignment horizontal="center" vertical="center"/>
    </xf>
    <xf numFmtId="0" fontId="17" fillId="0" borderId="24" xfId="0" applyFont="1" applyBorder="1" applyAlignment="1">
      <alignment horizontal="center" vertical="center"/>
    </xf>
    <xf numFmtId="0" fontId="20" fillId="0" borderId="22" xfId="0" applyFont="1" applyFill="1" applyBorder="1" applyAlignment="1">
      <alignment horizontal="center" vertical="center"/>
    </xf>
    <xf numFmtId="0" fontId="20" fillId="0" borderId="25" xfId="0" applyFont="1" applyFill="1" applyBorder="1" applyAlignment="1">
      <alignment horizontal="center" vertical="center"/>
    </xf>
    <xf numFmtId="0" fontId="20" fillId="0" borderId="0" xfId="0" applyFont="1" applyFill="1" applyBorder="1" applyAlignment="1">
      <alignment horizontal="center" vertical="center"/>
    </xf>
    <xf numFmtId="0" fontId="17" fillId="0" borderId="0" xfId="0" applyFont="1" applyFill="1" applyBorder="1" applyAlignment="1">
      <alignment horizontal="center" vertical="center"/>
    </xf>
    <xf numFmtId="0" fontId="30" fillId="0" borderId="35" xfId="1" applyFont="1" applyBorder="1" applyAlignment="1">
      <alignment horizontal="center" vertical="center"/>
    </xf>
    <xf numFmtId="0" fontId="30" fillId="0" borderId="36" xfId="1" applyFont="1" applyBorder="1" applyAlignment="1">
      <alignment horizontal="center" vertical="center"/>
    </xf>
    <xf numFmtId="0" fontId="30" fillId="0" borderId="37" xfId="1" applyFont="1" applyBorder="1" applyAlignment="1">
      <alignment horizontal="center" vertical="center"/>
    </xf>
    <xf numFmtId="0" fontId="34" fillId="0" borderId="22" xfId="1" applyFont="1" applyBorder="1" applyAlignment="1">
      <alignment horizontal="center" vertical="center" textRotation="180"/>
    </xf>
    <xf numFmtId="0" fontId="34" fillId="0" borderId="24" xfId="1" applyFont="1" applyBorder="1" applyAlignment="1">
      <alignment horizontal="center" vertical="center" textRotation="180"/>
    </xf>
    <xf numFmtId="0" fontId="34" fillId="0" borderId="25" xfId="1" applyFont="1" applyBorder="1" applyAlignment="1">
      <alignment horizontal="center" vertical="center" textRotation="180"/>
    </xf>
    <xf numFmtId="0" fontId="36" fillId="0" borderId="35" xfId="1" applyFont="1" applyBorder="1" applyAlignment="1">
      <alignment horizontal="left" vertical="center" indent="1"/>
    </xf>
    <xf numFmtId="0" fontId="36" fillId="0" borderId="36" xfId="1" applyFont="1" applyBorder="1" applyAlignment="1">
      <alignment horizontal="left" vertical="center" indent="1"/>
    </xf>
    <xf numFmtId="0" fontId="36" fillId="0" borderId="37" xfId="1" applyFont="1" applyBorder="1" applyAlignment="1">
      <alignment horizontal="left" vertical="center" indent="1"/>
    </xf>
    <xf numFmtId="0" fontId="34" fillId="0" borderId="7" xfId="1" applyFont="1" applyBorder="1" applyAlignment="1">
      <alignment horizontal="center" vertical="center"/>
    </xf>
    <xf numFmtId="0" fontId="34" fillId="0" borderId="11" xfId="1" applyFont="1" applyBorder="1" applyAlignment="1">
      <alignment horizontal="center" vertical="center"/>
    </xf>
    <xf numFmtId="0" fontId="34" fillId="0" borderId="6" xfId="1" applyFont="1" applyBorder="1" applyAlignment="1">
      <alignment horizontal="center" vertical="center"/>
    </xf>
    <xf numFmtId="0" fontId="34" fillId="0" borderId="8" xfId="1" applyFont="1" applyBorder="1" applyAlignment="1">
      <alignment horizontal="center" vertical="center"/>
    </xf>
    <xf numFmtId="0" fontId="34" fillId="0" borderId="9" xfId="1" applyFont="1" applyBorder="1" applyAlignment="1">
      <alignment horizontal="center" vertical="center"/>
    </xf>
    <xf numFmtId="0" fontId="34" fillId="0" borderId="10" xfId="1" applyFont="1" applyBorder="1" applyAlignment="1">
      <alignment horizontal="center" vertical="center"/>
    </xf>
    <xf numFmtId="0" fontId="31" fillId="0" borderId="34" xfId="1" applyFont="1" applyBorder="1" applyAlignment="1">
      <alignment horizontal="center" vertical="center"/>
    </xf>
    <xf numFmtId="0" fontId="31" fillId="0" borderId="15" xfId="1" applyFont="1" applyBorder="1" applyAlignment="1">
      <alignment horizontal="center" vertical="center"/>
    </xf>
    <xf numFmtId="0" fontId="31" fillId="0" borderId="16" xfId="1" applyFont="1" applyBorder="1" applyAlignment="1">
      <alignment horizontal="center" vertical="center"/>
    </xf>
    <xf numFmtId="0" fontId="3" fillId="0" borderId="8" xfId="1" applyFont="1" applyBorder="1" applyAlignment="1">
      <alignment horizontal="center" vertical="center"/>
    </xf>
    <xf numFmtId="0" fontId="3" fillId="0" borderId="55" xfId="1" applyFont="1" applyBorder="1" applyAlignment="1">
      <alignment horizontal="center" vertical="center"/>
    </xf>
    <xf numFmtId="0" fontId="34" fillId="0" borderId="56" xfId="1" applyFont="1" applyBorder="1" applyAlignment="1">
      <alignment horizontal="center" vertical="center"/>
    </xf>
    <xf numFmtId="0" fontId="34" fillId="0" borderId="55" xfId="1" applyFont="1" applyBorder="1" applyAlignment="1">
      <alignment horizontal="center" vertical="center"/>
    </xf>
    <xf numFmtId="0" fontId="34" fillId="0" borderId="43" xfId="1" applyFont="1" applyBorder="1" applyAlignment="1">
      <alignment horizontal="center" vertical="center"/>
    </xf>
    <xf numFmtId="0" fontId="34" fillId="0" borderId="44" xfId="1" applyFont="1" applyBorder="1" applyAlignment="1">
      <alignment horizontal="center" vertical="center"/>
    </xf>
    <xf numFmtId="0" fontId="37" fillId="0" borderId="43" xfId="1" applyFont="1" applyBorder="1" applyAlignment="1">
      <alignment horizontal="center" vertical="center"/>
    </xf>
    <xf numFmtId="0" fontId="37" fillId="0" borderId="44" xfId="1" applyFont="1" applyBorder="1" applyAlignment="1">
      <alignment horizontal="center" vertical="center"/>
    </xf>
    <xf numFmtId="0" fontId="37" fillId="0" borderId="1" xfId="1" applyFont="1" applyBorder="1" applyAlignment="1">
      <alignment horizontal="center" vertical="center"/>
    </xf>
    <xf numFmtId="0" fontId="35" fillId="0" borderId="1" xfId="1" applyFont="1" applyBorder="1" applyAlignment="1">
      <alignment horizontal="center"/>
    </xf>
    <xf numFmtId="0" fontId="35" fillId="0" borderId="4" xfId="1" applyFont="1" applyBorder="1" applyAlignment="1">
      <alignment horizontal="center"/>
    </xf>
    <xf numFmtId="0" fontId="34" fillId="0" borderId="50" xfId="1" applyFont="1" applyBorder="1" applyAlignment="1">
      <alignment horizontal="center" vertical="center"/>
    </xf>
    <xf numFmtId="0" fontId="34" fillId="0" borderId="40" xfId="1" applyFont="1" applyBorder="1" applyAlignment="1">
      <alignment horizontal="center" vertical="center"/>
    </xf>
    <xf numFmtId="0" fontId="1" fillId="0" borderId="38" xfId="1" applyFont="1" applyBorder="1" applyAlignment="1">
      <alignment horizontal="center" vertical="center"/>
    </xf>
    <xf numFmtId="0" fontId="1" fillId="0" borderId="40" xfId="1" applyFont="1" applyBorder="1" applyAlignment="1">
      <alignment horizontal="center" vertical="center"/>
    </xf>
    <xf numFmtId="0" fontId="1" fillId="8" borderId="38" xfId="1" applyFont="1" applyFill="1" applyBorder="1" applyAlignment="1">
      <alignment horizontal="center" vertical="center"/>
    </xf>
    <xf numFmtId="0" fontId="1" fillId="8" borderId="40" xfId="1" applyFont="1" applyFill="1" applyBorder="1" applyAlignment="1">
      <alignment horizontal="center" vertical="center"/>
    </xf>
    <xf numFmtId="0" fontId="37" fillId="0" borderId="42" xfId="1" applyFont="1" applyBorder="1" applyAlignment="1">
      <alignment horizontal="center" vertical="center"/>
    </xf>
    <xf numFmtId="0" fontId="35" fillId="0" borderId="42" xfId="1" applyFont="1" applyBorder="1" applyAlignment="1">
      <alignment horizontal="center"/>
    </xf>
    <xf numFmtId="0" fontId="35" fillId="0" borderId="30" xfId="1" applyFont="1" applyBorder="1" applyAlignment="1">
      <alignment horizontal="center"/>
    </xf>
    <xf numFmtId="0" fontId="34" fillId="0" borderId="57" xfId="1" applyFont="1" applyBorder="1" applyAlignment="1">
      <alignment horizontal="center" vertical="center"/>
    </xf>
    <xf numFmtId="0" fontId="1" fillId="0" borderId="58" xfId="1" applyFont="1" applyBorder="1" applyAlignment="1">
      <alignment horizontal="center" vertical="center"/>
    </xf>
    <xf numFmtId="0" fontId="1" fillId="0" borderId="57" xfId="1" applyFont="1" applyBorder="1" applyAlignment="1">
      <alignment horizontal="center" vertical="center"/>
    </xf>
    <xf numFmtId="0" fontId="1" fillId="8" borderId="58" xfId="1" applyFont="1" applyFill="1" applyBorder="1" applyAlignment="1">
      <alignment horizontal="center" vertical="center"/>
    </xf>
    <xf numFmtId="0" fontId="1" fillId="8" borderId="57" xfId="1" applyFont="1" applyFill="1" applyBorder="1" applyAlignment="1">
      <alignment horizontal="center" vertical="center"/>
    </xf>
    <xf numFmtId="0" fontId="1" fillId="0" borderId="30" xfId="1" applyFont="1" applyBorder="1" applyAlignment="1">
      <alignment horizontal="center" vertical="center"/>
    </xf>
    <xf numFmtId="0" fontId="1" fillId="0" borderId="56" xfId="1" applyFont="1" applyBorder="1" applyAlignment="1">
      <alignment horizontal="center" vertical="center"/>
    </xf>
    <xf numFmtId="0" fontId="1" fillId="0" borderId="55" xfId="1" applyFont="1" applyBorder="1" applyAlignment="1">
      <alignment horizontal="center" vertical="center"/>
    </xf>
    <xf numFmtId="0" fontId="1" fillId="0" borderId="50" xfId="1" applyFont="1" applyBorder="1" applyAlignment="1">
      <alignment horizontal="center" vertical="center"/>
    </xf>
    <xf numFmtId="0" fontId="1" fillId="0" borderId="29" xfId="1" applyFont="1" applyBorder="1" applyAlignment="1">
      <alignment horizontal="center" vertical="center"/>
    </xf>
    <xf numFmtId="0" fontId="1" fillId="0" borderId="61" xfId="1" applyFont="1" applyBorder="1" applyAlignment="1">
      <alignment horizontal="center" vertical="center"/>
    </xf>
    <xf numFmtId="0" fontId="37" fillId="0" borderId="61" xfId="1" applyFont="1" applyBorder="1" applyAlignment="1">
      <alignment horizontal="center" vertical="center"/>
    </xf>
    <xf numFmtId="0" fontId="35" fillId="0" borderId="61" xfId="1" applyFont="1" applyBorder="1" applyAlignment="1">
      <alignment horizontal="center"/>
    </xf>
    <xf numFmtId="0" fontId="35" fillId="0" borderId="62" xfId="1" applyFont="1" applyBorder="1" applyAlignment="1">
      <alignment horizontal="center"/>
    </xf>
    <xf numFmtId="0" fontId="37" fillId="0" borderId="8" xfId="1" applyFont="1" applyBorder="1" applyAlignment="1">
      <alignment horizontal="center" vertical="center"/>
    </xf>
    <xf numFmtId="0" fontId="42" fillId="0" borderId="35" xfId="1" applyFont="1" applyBorder="1" applyAlignment="1">
      <alignment horizontal="left" vertical="center" indent="2"/>
    </xf>
    <xf numFmtId="0" fontId="42" fillId="0" borderId="36" xfId="1" applyFont="1" applyBorder="1" applyAlignment="1">
      <alignment horizontal="left" vertical="center" indent="2"/>
    </xf>
    <xf numFmtId="0" fontId="42" fillId="0" borderId="37" xfId="1" applyFont="1" applyBorder="1" applyAlignment="1">
      <alignment horizontal="left" vertical="center" indent="2"/>
    </xf>
    <xf numFmtId="0" fontId="37" fillId="0" borderId="7" xfId="1" applyFont="1" applyBorder="1" applyAlignment="1">
      <alignment horizontal="center" vertical="center"/>
    </xf>
    <xf numFmtId="0" fontId="37" fillId="0" borderId="11" xfId="1" applyFont="1" applyBorder="1" applyAlignment="1">
      <alignment horizontal="center" vertical="center"/>
    </xf>
    <xf numFmtId="0" fontId="37" fillId="0" borderId="6" xfId="1" applyFont="1" applyBorder="1" applyAlignment="1">
      <alignment horizontal="center" vertical="center"/>
    </xf>
    <xf numFmtId="0" fontId="42" fillId="0" borderId="34" xfId="1" applyFont="1" applyBorder="1" applyAlignment="1">
      <alignment horizontal="left" vertical="center" indent="1"/>
    </xf>
    <xf numFmtId="0" fontId="42" fillId="0" borderId="15" xfId="1" applyFont="1" applyBorder="1" applyAlignment="1">
      <alignment horizontal="left" vertical="center" indent="1"/>
    </xf>
    <xf numFmtId="0" fontId="42" fillId="0" borderId="16" xfId="1" applyFont="1" applyBorder="1" applyAlignment="1">
      <alignment horizontal="left" vertical="center" indent="1"/>
    </xf>
    <xf numFmtId="0" fontId="42" fillId="0" borderId="46" xfId="1" applyFont="1" applyBorder="1" applyAlignment="1">
      <alignment horizontal="left" vertical="center" indent="1"/>
    </xf>
    <xf numFmtId="0" fontId="42" fillId="0" borderId="33" xfId="1" applyFont="1" applyBorder="1" applyAlignment="1">
      <alignment horizontal="left" vertical="center" indent="1"/>
    </xf>
    <xf numFmtId="0" fontId="42" fillId="0" borderId="47" xfId="1" applyFont="1" applyBorder="1" applyAlignment="1">
      <alignment horizontal="left" vertical="center" indent="1"/>
    </xf>
    <xf numFmtId="0" fontId="1" fillId="0" borderId="39" xfId="1" applyFont="1" applyBorder="1" applyAlignment="1">
      <alignment horizontal="center" vertical="center"/>
    </xf>
    <xf numFmtId="0" fontId="35" fillId="0" borderId="38" xfId="1" applyFont="1" applyBorder="1" applyAlignment="1">
      <alignment horizontal="center"/>
    </xf>
    <xf numFmtId="0" fontId="35" fillId="0" borderId="39" xfId="1" applyFont="1" applyBorder="1" applyAlignment="1">
      <alignment horizontal="center"/>
    </xf>
    <xf numFmtId="0" fontId="35" fillId="0" borderId="29" xfId="1" applyFont="1" applyBorder="1" applyAlignment="1">
      <alignment horizontal="center"/>
    </xf>
  </cellXfs>
  <cellStyles count="2">
    <cellStyle name="Normal" xfId="0" builtinId="0"/>
    <cellStyle name="Normal 2" xfId="1"/>
  </cellStyles>
  <dxfs count="18">
    <dxf>
      <border>
        <left style="thin">
          <color indexed="64"/>
        </left>
        <right style="thin">
          <color indexed="64"/>
        </right>
        <top style="thin">
          <color indexed="64"/>
        </top>
        <bottom style="thin">
          <color indexed="64"/>
        </bottom>
      </border>
    </dxf>
    <dxf>
      <font>
        <condense val="0"/>
        <extend val="0"/>
        <color indexed="9"/>
      </font>
      <fill>
        <patternFill patternType="none">
          <bgColor indexed="65"/>
        </patternFill>
      </fill>
      <border>
        <left/>
        <right/>
        <top/>
        <bottom/>
      </border>
    </dxf>
    <dxf>
      <font>
        <condense val="0"/>
        <extend val="0"/>
        <color auto="1"/>
      </font>
      <fill>
        <patternFill>
          <bgColor indexed="46"/>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indexed="9"/>
      </font>
      <fill>
        <patternFill patternType="none">
          <bgColor indexed="65"/>
        </patternFill>
      </fill>
      <border>
        <left/>
        <right/>
        <top/>
        <bottom/>
      </border>
    </dxf>
    <dxf>
      <font>
        <condense val="0"/>
        <extend val="0"/>
        <color auto="1"/>
      </font>
      <fill>
        <patternFill>
          <bgColor indexed="46"/>
        </patternFill>
      </fill>
      <border>
        <left style="thin">
          <color indexed="64"/>
        </left>
        <right style="thin">
          <color indexed="64"/>
        </right>
        <top style="thin">
          <color indexed="64"/>
        </top>
        <bottom style="thin">
          <color indexed="64"/>
        </bottom>
      </border>
    </dxf>
    <dxf>
      <font>
        <condense val="0"/>
        <extend val="0"/>
        <color indexed="9"/>
      </font>
      <fill>
        <patternFill patternType="none">
          <bgColor indexed="65"/>
        </patternFill>
      </fill>
      <border>
        <left/>
        <right/>
        <top/>
        <bottom/>
      </border>
    </dxf>
    <dxf>
      <font>
        <condense val="0"/>
        <extend val="0"/>
        <color auto="1"/>
      </font>
      <fill>
        <patternFill>
          <bgColor indexed="46"/>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indexed="9"/>
      </font>
      <fill>
        <patternFill patternType="none">
          <bgColor indexed="65"/>
        </patternFill>
      </fill>
      <border>
        <left/>
        <right/>
        <top/>
        <bottom/>
      </border>
    </dxf>
    <dxf>
      <font>
        <condense val="0"/>
        <extend val="0"/>
        <color auto="1"/>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17"/>
      </font>
    </dxf>
    <dxf>
      <font>
        <b/>
        <i val="0"/>
        <condense val="0"/>
        <extend val="0"/>
        <color indexed="12"/>
      </font>
    </dxf>
    <dxf>
      <font>
        <b/>
        <i val="0"/>
        <condense val="0"/>
        <extend val="0"/>
        <color indexed="10"/>
      </font>
    </dxf>
    <dxf>
      <font>
        <b/>
        <i val="0"/>
        <condense val="0"/>
        <extend val="0"/>
        <color indexed="17"/>
      </font>
    </dxf>
    <dxf>
      <font>
        <b/>
        <i val="0"/>
        <condense val="0"/>
        <extend val="0"/>
        <color indexed="12"/>
      </font>
    </dxf>
    <dxf>
      <font>
        <b/>
        <i val="0"/>
        <condense val="0"/>
        <extend val="0"/>
        <color indexed="1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4.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4.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323850</xdr:colOff>
      <xdr:row>0</xdr:row>
      <xdr:rowOff>219075</xdr:rowOff>
    </xdr:from>
    <xdr:to>
      <xdr:col>5</xdr:col>
      <xdr:colOff>1314450</xdr:colOff>
      <xdr:row>2</xdr:row>
      <xdr:rowOff>704850</xdr:rowOff>
    </xdr:to>
    <xdr:pic>
      <xdr:nvPicPr>
        <xdr:cNvPr id="153967" name="Picture 1" descr="ffd"/>
        <xdr:cNvPicPr>
          <a:picLocks noChangeAspect="1" noChangeArrowheads="1"/>
        </xdr:cNvPicPr>
      </xdr:nvPicPr>
      <xdr:blipFill>
        <a:blip xmlns:r="http://schemas.openxmlformats.org/officeDocument/2006/relationships" r:embed="rId1" cstate="print"/>
        <a:srcRect/>
        <a:stretch>
          <a:fillRect/>
        </a:stretch>
      </xdr:blipFill>
      <xdr:spPr bwMode="auto">
        <a:xfrm>
          <a:off x="3019425" y="219075"/>
          <a:ext cx="990600" cy="1362075"/>
        </a:xfrm>
        <a:prstGeom prst="rect">
          <a:avLst/>
        </a:prstGeom>
        <a:noFill/>
        <a:ln w="9525">
          <a:noFill/>
          <a:miter lim="800000"/>
          <a:headEnd/>
          <a:tailEnd/>
        </a:ln>
      </xdr:spPr>
    </xdr:pic>
    <xdr:clientData/>
  </xdr:twoCellAnchor>
  <xdr:twoCellAnchor editAs="oneCell">
    <xdr:from>
      <xdr:col>14</xdr:col>
      <xdr:colOff>323850</xdr:colOff>
      <xdr:row>0</xdr:row>
      <xdr:rowOff>180975</xdr:rowOff>
    </xdr:from>
    <xdr:to>
      <xdr:col>14</xdr:col>
      <xdr:colOff>1428750</xdr:colOff>
      <xdr:row>2</xdr:row>
      <xdr:rowOff>742950</xdr:rowOff>
    </xdr:to>
    <xdr:pic>
      <xdr:nvPicPr>
        <xdr:cNvPr id="153968" name="Picture 2" descr="MPY"/>
        <xdr:cNvPicPr>
          <a:picLocks noChangeAspect="1" noChangeArrowheads="1"/>
        </xdr:cNvPicPr>
      </xdr:nvPicPr>
      <xdr:blipFill>
        <a:blip xmlns:r="http://schemas.openxmlformats.org/officeDocument/2006/relationships" r:embed="rId2" cstate="print"/>
        <a:srcRect/>
        <a:stretch>
          <a:fillRect/>
        </a:stretch>
      </xdr:blipFill>
      <xdr:spPr bwMode="auto">
        <a:xfrm>
          <a:off x="11106150" y="180975"/>
          <a:ext cx="1104900" cy="1438275"/>
        </a:xfrm>
        <a:prstGeom prst="rect">
          <a:avLst/>
        </a:prstGeom>
        <a:noFill/>
        <a:ln w="9525">
          <a:noFill/>
          <a:miter lim="800000"/>
          <a:headEnd/>
          <a:tailEnd/>
        </a:ln>
      </xdr:spPr>
    </xdr:pic>
    <xdr:clientData/>
  </xdr:twoCellAnchor>
  <xdr:twoCellAnchor>
    <xdr:from>
      <xdr:col>7</xdr:col>
      <xdr:colOff>0</xdr:colOff>
      <xdr:row>12</xdr:row>
      <xdr:rowOff>19050</xdr:rowOff>
    </xdr:from>
    <xdr:to>
      <xdr:col>8</xdr:col>
      <xdr:colOff>9525</xdr:colOff>
      <xdr:row>14</xdr:row>
      <xdr:rowOff>0</xdr:rowOff>
    </xdr:to>
    <xdr:sp macro="" textlink="">
      <xdr:nvSpPr>
        <xdr:cNvPr id="153969" name="Line 3"/>
        <xdr:cNvSpPr>
          <a:spLocks noChangeShapeType="1"/>
        </xdr:cNvSpPr>
      </xdr:nvSpPr>
      <xdr:spPr bwMode="auto">
        <a:xfrm flipV="1">
          <a:off x="4591050" y="3590925"/>
          <a:ext cx="809625" cy="390525"/>
        </a:xfrm>
        <a:prstGeom prst="line">
          <a:avLst/>
        </a:prstGeom>
        <a:noFill/>
        <a:ln w="9525">
          <a:solidFill>
            <a:srgbClr val="000000"/>
          </a:solidFill>
          <a:round/>
          <a:headEnd/>
          <a:tailEnd/>
        </a:ln>
      </xdr:spPr>
    </xdr:sp>
    <xdr:clientData/>
  </xdr:twoCellAnchor>
  <xdr:twoCellAnchor>
    <xdr:from>
      <xdr:col>7</xdr:col>
      <xdr:colOff>0</xdr:colOff>
      <xdr:row>44</xdr:row>
      <xdr:rowOff>0</xdr:rowOff>
    </xdr:from>
    <xdr:to>
      <xdr:col>7</xdr:col>
      <xdr:colOff>790575</xdr:colOff>
      <xdr:row>46</xdr:row>
      <xdr:rowOff>9525</xdr:rowOff>
    </xdr:to>
    <xdr:sp macro="" textlink="">
      <xdr:nvSpPr>
        <xdr:cNvPr id="153970" name="Line 5"/>
        <xdr:cNvSpPr>
          <a:spLocks noChangeShapeType="1"/>
        </xdr:cNvSpPr>
      </xdr:nvSpPr>
      <xdr:spPr bwMode="auto">
        <a:xfrm flipV="1">
          <a:off x="4591050" y="10125075"/>
          <a:ext cx="790575" cy="419100"/>
        </a:xfrm>
        <a:prstGeom prst="line">
          <a:avLst/>
        </a:prstGeom>
        <a:noFill/>
        <a:ln w="9525">
          <a:solidFill>
            <a:srgbClr val="000000"/>
          </a:solidFill>
          <a:round/>
          <a:headEnd/>
          <a:tailEnd/>
        </a:ln>
      </xdr:spPr>
    </xdr:sp>
    <xdr:clientData/>
  </xdr:twoCellAnchor>
  <xdr:twoCellAnchor>
    <xdr:from>
      <xdr:col>10</xdr:col>
      <xdr:colOff>0</xdr:colOff>
      <xdr:row>46</xdr:row>
      <xdr:rowOff>0</xdr:rowOff>
    </xdr:from>
    <xdr:to>
      <xdr:col>11</xdr:col>
      <xdr:colOff>9525</xdr:colOff>
      <xdr:row>52</xdr:row>
      <xdr:rowOff>9525</xdr:rowOff>
    </xdr:to>
    <xdr:sp macro="" textlink="">
      <xdr:nvSpPr>
        <xdr:cNvPr id="153971" name="Line 10"/>
        <xdr:cNvSpPr>
          <a:spLocks noChangeShapeType="1"/>
        </xdr:cNvSpPr>
      </xdr:nvSpPr>
      <xdr:spPr bwMode="auto">
        <a:xfrm>
          <a:off x="7286625" y="10534650"/>
          <a:ext cx="809625" cy="1238250"/>
        </a:xfrm>
        <a:prstGeom prst="line">
          <a:avLst/>
        </a:prstGeom>
        <a:noFill/>
        <a:ln w="9525">
          <a:solidFill>
            <a:srgbClr val="000000"/>
          </a:solidFill>
          <a:round/>
          <a:headEnd/>
          <a:tailEnd/>
        </a:ln>
      </xdr:spPr>
    </xdr:sp>
    <xdr:clientData/>
  </xdr:twoCellAnchor>
  <xdr:twoCellAnchor>
    <xdr:from>
      <xdr:col>7</xdr:col>
      <xdr:colOff>9525</xdr:colOff>
      <xdr:row>25</xdr:row>
      <xdr:rowOff>200025</xdr:rowOff>
    </xdr:from>
    <xdr:to>
      <xdr:col>8</xdr:col>
      <xdr:colOff>9525</xdr:colOff>
      <xdr:row>28</xdr:row>
      <xdr:rowOff>0</xdr:rowOff>
    </xdr:to>
    <xdr:sp macro="" textlink="">
      <xdr:nvSpPr>
        <xdr:cNvPr id="153972" name="Line 12"/>
        <xdr:cNvSpPr>
          <a:spLocks noChangeShapeType="1"/>
        </xdr:cNvSpPr>
      </xdr:nvSpPr>
      <xdr:spPr bwMode="auto">
        <a:xfrm>
          <a:off x="4600575" y="6429375"/>
          <a:ext cx="800100" cy="419100"/>
        </a:xfrm>
        <a:prstGeom prst="line">
          <a:avLst/>
        </a:prstGeom>
        <a:noFill/>
        <a:ln w="9525">
          <a:solidFill>
            <a:srgbClr val="000000"/>
          </a:solidFill>
          <a:round/>
          <a:headEnd/>
          <a:tailEnd/>
        </a:ln>
      </xdr:spPr>
    </xdr:sp>
    <xdr:clientData/>
  </xdr:twoCellAnchor>
  <xdr:twoCellAnchor>
    <xdr:from>
      <xdr:col>7</xdr:col>
      <xdr:colOff>9525</xdr:colOff>
      <xdr:row>58</xdr:row>
      <xdr:rowOff>9525</xdr:rowOff>
    </xdr:from>
    <xdr:to>
      <xdr:col>8</xdr:col>
      <xdr:colOff>9525</xdr:colOff>
      <xdr:row>60</xdr:row>
      <xdr:rowOff>19050</xdr:rowOff>
    </xdr:to>
    <xdr:sp macro="" textlink="">
      <xdr:nvSpPr>
        <xdr:cNvPr id="153973" name="Line 14"/>
        <xdr:cNvSpPr>
          <a:spLocks noChangeShapeType="1"/>
        </xdr:cNvSpPr>
      </xdr:nvSpPr>
      <xdr:spPr bwMode="auto">
        <a:xfrm>
          <a:off x="4600575" y="13001625"/>
          <a:ext cx="800100" cy="419100"/>
        </a:xfrm>
        <a:prstGeom prst="line">
          <a:avLst/>
        </a:prstGeom>
        <a:noFill/>
        <a:ln w="9525">
          <a:solidFill>
            <a:srgbClr val="000000"/>
          </a:solidFill>
          <a:round/>
          <a:headEnd/>
          <a:tailEnd/>
        </a:ln>
      </xdr:spPr>
    </xdr:sp>
    <xdr:clientData/>
  </xdr:twoCellAnchor>
  <xdr:twoCellAnchor editAs="oneCell">
    <xdr:from>
      <xdr:col>5</xdr:col>
      <xdr:colOff>323850</xdr:colOff>
      <xdr:row>0</xdr:row>
      <xdr:rowOff>219075</xdr:rowOff>
    </xdr:from>
    <xdr:to>
      <xdr:col>5</xdr:col>
      <xdr:colOff>1314450</xdr:colOff>
      <xdr:row>2</xdr:row>
      <xdr:rowOff>704850</xdr:rowOff>
    </xdr:to>
    <xdr:pic>
      <xdr:nvPicPr>
        <xdr:cNvPr id="153974" name="Picture 17" descr="ffd"/>
        <xdr:cNvPicPr>
          <a:picLocks noChangeAspect="1" noChangeArrowheads="1"/>
        </xdr:cNvPicPr>
      </xdr:nvPicPr>
      <xdr:blipFill>
        <a:blip xmlns:r="http://schemas.openxmlformats.org/officeDocument/2006/relationships" r:embed="rId1" cstate="print"/>
        <a:srcRect/>
        <a:stretch>
          <a:fillRect/>
        </a:stretch>
      </xdr:blipFill>
      <xdr:spPr bwMode="auto">
        <a:xfrm>
          <a:off x="3019425" y="219075"/>
          <a:ext cx="990600" cy="1362075"/>
        </a:xfrm>
        <a:prstGeom prst="rect">
          <a:avLst/>
        </a:prstGeom>
        <a:noFill/>
        <a:ln w="9525">
          <a:noFill/>
          <a:miter lim="800000"/>
          <a:headEnd/>
          <a:tailEnd/>
        </a:ln>
      </xdr:spPr>
    </xdr:pic>
    <xdr:clientData/>
  </xdr:twoCellAnchor>
  <xdr:twoCellAnchor editAs="oneCell">
    <xdr:from>
      <xdr:col>14</xdr:col>
      <xdr:colOff>323850</xdr:colOff>
      <xdr:row>0</xdr:row>
      <xdr:rowOff>180975</xdr:rowOff>
    </xdr:from>
    <xdr:to>
      <xdr:col>14</xdr:col>
      <xdr:colOff>1428750</xdr:colOff>
      <xdr:row>2</xdr:row>
      <xdr:rowOff>742950</xdr:rowOff>
    </xdr:to>
    <xdr:pic>
      <xdr:nvPicPr>
        <xdr:cNvPr id="153975" name="Picture 18" descr="MPY"/>
        <xdr:cNvPicPr>
          <a:picLocks noChangeAspect="1" noChangeArrowheads="1"/>
        </xdr:cNvPicPr>
      </xdr:nvPicPr>
      <xdr:blipFill>
        <a:blip xmlns:r="http://schemas.openxmlformats.org/officeDocument/2006/relationships" r:embed="rId2" cstate="print"/>
        <a:srcRect/>
        <a:stretch>
          <a:fillRect/>
        </a:stretch>
      </xdr:blipFill>
      <xdr:spPr bwMode="auto">
        <a:xfrm>
          <a:off x="11106150" y="180975"/>
          <a:ext cx="1104900" cy="1438275"/>
        </a:xfrm>
        <a:prstGeom prst="rect">
          <a:avLst/>
        </a:prstGeom>
        <a:noFill/>
        <a:ln w="9525">
          <a:noFill/>
          <a:miter lim="800000"/>
          <a:headEnd/>
          <a:tailEnd/>
        </a:ln>
      </xdr:spPr>
    </xdr:pic>
    <xdr:clientData/>
  </xdr:twoCellAnchor>
  <xdr:twoCellAnchor>
    <xdr:from>
      <xdr:col>7</xdr:col>
      <xdr:colOff>9525</xdr:colOff>
      <xdr:row>27</xdr:row>
      <xdr:rowOff>190500</xdr:rowOff>
    </xdr:from>
    <xdr:to>
      <xdr:col>8</xdr:col>
      <xdr:colOff>0</xdr:colOff>
      <xdr:row>30</xdr:row>
      <xdr:rowOff>0</xdr:rowOff>
    </xdr:to>
    <xdr:sp macro="" textlink="">
      <xdr:nvSpPr>
        <xdr:cNvPr id="153976" name="Line 20"/>
        <xdr:cNvSpPr>
          <a:spLocks noChangeShapeType="1"/>
        </xdr:cNvSpPr>
      </xdr:nvSpPr>
      <xdr:spPr bwMode="auto">
        <a:xfrm flipV="1">
          <a:off x="4600575" y="6829425"/>
          <a:ext cx="790575" cy="428625"/>
        </a:xfrm>
        <a:prstGeom prst="line">
          <a:avLst/>
        </a:prstGeom>
        <a:noFill/>
        <a:ln w="9525">
          <a:solidFill>
            <a:srgbClr val="000000"/>
          </a:solidFill>
          <a:round/>
          <a:headEnd/>
          <a:tailEnd/>
        </a:ln>
      </xdr:spPr>
    </xdr:sp>
    <xdr:clientData/>
  </xdr:twoCellAnchor>
  <xdr:twoCellAnchor>
    <xdr:from>
      <xdr:col>7</xdr:col>
      <xdr:colOff>0</xdr:colOff>
      <xdr:row>44</xdr:row>
      <xdr:rowOff>0</xdr:rowOff>
    </xdr:from>
    <xdr:to>
      <xdr:col>7</xdr:col>
      <xdr:colOff>790575</xdr:colOff>
      <xdr:row>46</xdr:row>
      <xdr:rowOff>9525</xdr:rowOff>
    </xdr:to>
    <xdr:sp macro="" textlink="">
      <xdr:nvSpPr>
        <xdr:cNvPr id="153977" name="Line 21"/>
        <xdr:cNvSpPr>
          <a:spLocks noChangeShapeType="1"/>
        </xdr:cNvSpPr>
      </xdr:nvSpPr>
      <xdr:spPr bwMode="auto">
        <a:xfrm flipV="1">
          <a:off x="4591050" y="10125075"/>
          <a:ext cx="790575" cy="419100"/>
        </a:xfrm>
        <a:prstGeom prst="line">
          <a:avLst/>
        </a:prstGeom>
        <a:noFill/>
        <a:ln w="9525">
          <a:solidFill>
            <a:srgbClr val="000000"/>
          </a:solidFill>
          <a:round/>
          <a:headEnd/>
          <a:tailEnd/>
        </a:ln>
      </xdr:spPr>
    </xdr:sp>
    <xdr:clientData/>
  </xdr:twoCellAnchor>
  <xdr:twoCellAnchor>
    <xdr:from>
      <xdr:col>7</xdr:col>
      <xdr:colOff>9525</xdr:colOff>
      <xdr:row>60</xdr:row>
      <xdr:rowOff>19050</xdr:rowOff>
    </xdr:from>
    <xdr:to>
      <xdr:col>7</xdr:col>
      <xdr:colOff>790575</xdr:colOff>
      <xdr:row>61</xdr:row>
      <xdr:rowOff>209550</xdr:rowOff>
    </xdr:to>
    <xdr:sp macro="" textlink="">
      <xdr:nvSpPr>
        <xdr:cNvPr id="153978" name="Line 22"/>
        <xdr:cNvSpPr>
          <a:spLocks noChangeShapeType="1"/>
        </xdr:cNvSpPr>
      </xdr:nvSpPr>
      <xdr:spPr bwMode="auto">
        <a:xfrm flipV="1">
          <a:off x="4600575" y="13420725"/>
          <a:ext cx="781050" cy="390525"/>
        </a:xfrm>
        <a:prstGeom prst="line">
          <a:avLst/>
        </a:prstGeom>
        <a:noFill/>
        <a:ln w="9525">
          <a:solidFill>
            <a:srgbClr val="000000"/>
          </a:solidFill>
          <a:round/>
          <a:headEnd/>
          <a:tailEnd/>
        </a:ln>
      </xdr:spPr>
    </xdr:sp>
    <xdr:clientData/>
  </xdr:twoCellAnchor>
  <xdr:twoCellAnchor>
    <xdr:from>
      <xdr:col>9</xdr:col>
      <xdr:colOff>171450</xdr:colOff>
      <xdr:row>52</xdr:row>
      <xdr:rowOff>9525</xdr:rowOff>
    </xdr:from>
    <xdr:to>
      <xdr:col>10</xdr:col>
      <xdr:colOff>781050</xdr:colOff>
      <xdr:row>58</xdr:row>
      <xdr:rowOff>0</xdr:rowOff>
    </xdr:to>
    <xdr:sp macro="" textlink="">
      <xdr:nvSpPr>
        <xdr:cNvPr id="153979" name="Line 23"/>
        <xdr:cNvSpPr>
          <a:spLocks noChangeShapeType="1"/>
        </xdr:cNvSpPr>
      </xdr:nvSpPr>
      <xdr:spPr bwMode="auto">
        <a:xfrm flipV="1">
          <a:off x="7277100" y="11772900"/>
          <a:ext cx="790575" cy="1219200"/>
        </a:xfrm>
        <a:prstGeom prst="line">
          <a:avLst/>
        </a:prstGeom>
        <a:noFill/>
        <a:ln w="9525">
          <a:solidFill>
            <a:srgbClr val="000000"/>
          </a:solidFill>
          <a:round/>
          <a:headEnd/>
          <a:tailEnd/>
        </a:ln>
      </xdr:spPr>
    </xdr:sp>
    <xdr:clientData/>
  </xdr:twoCellAnchor>
  <xdr:twoCellAnchor>
    <xdr:from>
      <xdr:col>9</xdr:col>
      <xdr:colOff>171450</xdr:colOff>
      <xdr:row>19</xdr:row>
      <xdr:rowOff>190500</xdr:rowOff>
    </xdr:from>
    <xdr:to>
      <xdr:col>10</xdr:col>
      <xdr:colOff>790575</xdr:colOff>
      <xdr:row>25</xdr:row>
      <xdr:rowOff>200025</xdr:rowOff>
    </xdr:to>
    <xdr:sp macro="" textlink="">
      <xdr:nvSpPr>
        <xdr:cNvPr id="153980" name="Line 24"/>
        <xdr:cNvSpPr>
          <a:spLocks noChangeShapeType="1"/>
        </xdr:cNvSpPr>
      </xdr:nvSpPr>
      <xdr:spPr bwMode="auto">
        <a:xfrm flipV="1">
          <a:off x="7277100" y="5191125"/>
          <a:ext cx="800100" cy="1238250"/>
        </a:xfrm>
        <a:prstGeom prst="line">
          <a:avLst/>
        </a:prstGeom>
        <a:noFill/>
        <a:ln w="9525">
          <a:solidFill>
            <a:srgbClr val="000000"/>
          </a:solidFill>
          <a:round/>
          <a:headEnd/>
          <a:tailEnd/>
        </a:ln>
      </xdr:spPr>
    </xdr:sp>
    <xdr:clientData/>
  </xdr:twoCellAnchor>
  <xdr:twoCellAnchor>
    <xdr:from>
      <xdr:col>9</xdr:col>
      <xdr:colOff>171450</xdr:colOff>
      <xdr:row>13</xdr:row>
      <xdr:rowOff>200025</xdr:rowOff>
    </xdr:from>
    <xdr:to>
      <xdr:col>10</xdr:col>
      <xdr:colOff>800100</xdr:colOff>
      <xdr:row>20</xdr:row>
      <xdr:rowOff>0</xdr:rowOff>
    </xdr:to>
    <xdr:sp macro="" textlink="">
      <xdr:nvSpPr>
        <xdr:cNvPr id="153981" name="Line 25"/>
        <xdr:cNvSpPr>
          <a:spLocks noChangeShapeType="1"/>
        </xdr:cNvSpPr>
      </xdr:nvSpPr>
      <xdr:spPr bwMode="auto">
        <a:xfrm>
          <a:off x="7277100" y="3971925"/>
          <a:ext cx="809625" cy="1238250"/>
        </a:xfrm>
        <a:prstGeom prst="line">
          <a:avLst/>
        </a:prstGeom>
        <a:noFill/>
        <a:ln w="9525">
          <a:solidFill>
            <a:srgbClr val="000000"/>
          </a:solidFill>
          <a:round/>
          <a:headEnd/>
          <a:tailEnd/>
        </a:ln>
      </xdr:spPr>
    </xdr:sp>
    <xdr:clientData/>
  </xdr:twoCellAnchor>
  <xdr:twoCellAnchor>
    <xdr:from>
      <xdr:col>10</xdr:col>
      <xdr:colOff>0</xdr:colOff>
      <xdr:row>46</xdr:row>
      <xdr:rowOff>0</xdr:rowOff>
    </xdr:from>
    <xdr:to>
      <xdr:col>11</xdr:col>
      <xdr:colOff>9525</xdr:colOff>
      <xdr:row>52</xdr:row>
      <xdr:rowOff>9525</xdr:rowOff>
    </xdr:to>
    <xdr:sp macro="" textlink="">
      <xdr:nvSpPr>
        <xdr:cNvPr id="153982" name="Line 26"/>
        <xdr:cNvSpPr>
          <a:spLocks noChangeShapeType="1"/>
        </xdr:cNvSpPr>
      </xdr:nvSpPr>
      <xdr:spPr bwMode="auto">
        <a:xfrm>
          <a:off x="7286625" y="10534650"/>
          <a:ext cx="809625" cy="1238250"/>
        </a:xfrm>
        <a:prstGeom prst="line">
          <a:avLst/>
        </a:prstGeom>
        <a:noFill/>
        <a:ln w="9525">
          <a:solidFill>
            <a:srgbClr val="000000"/>
          </a:solidFill>
          <a:round/>
          <a:headEnd/>
          <a:tailEnd/>
        </a:ln>
      </xdr:spPr>
    </xdr:sp>
    <xdr:clientData/>
  </xdr:twoCellAnchor>
  <xdr:twoCellAnchor>
    <xdr:from>
      <xdr:col>6</xdr:col>
      <xdr:colOff>171450</xdr:colOff>
      <xdr:row>9</xdr:row>
      <xdr:rowOff>200025</xdr:rowOff>
    </xdr:from>
    <xdr:to>
      <xdr:col>7</xdr:col>
      <xdr:colOff>781050</xdr:colOff>
      <xdr:row>12</xdr:row>
      <xdr:rowOff>9525</xdr:rowOff>
    </xdr:to>
    <xdr:sp macro="" textlink="">
      <xdr:nvSpPr>
        <xdr:cNvPr id="153983" name="Line 27"/>
        <xdr:cNvSpPr>
          <a:spLocks noChangeShapeType="1"/>
        </xdr:cNvSpPr>
      </xdr:nvSpPr>
      <xdr:spPr bwMode="auto">
        <a:xfrm>
          <a:off x="4581525" y="3162300"/>
          <a:ext cx="790575" cy="419100"/>
        </a:xfrm>
        <a:prstGeom prst="line">
          <a:avLst/>
        </a:prstGeom>
        <a:noFill/>
        <a:ln w="9525">
          <a:solidFill>
            <a:srgbClr val="000000"/>
          </a:solidFill>
          <a:round/>
          <a:headEnd/>
          <a:tailEnd/>
        </a:ln>
      </xdr:spPr>
    </xdr:sp>
    <xdr:clientData/>
  </xdr:twoCellAnchor>
  <xdr:twoCellAnchor>
    <xdr:from>
      <xdr:col>12</xdr:col>
      <xdr:colOff>171450</xdr:colOff>
      <xdr:row>21</xdr:row>
      <xdr:rowOff>200025</xdr:rowOff>
    </xdr:from>
    <xdr:to>
      <xdr:col>13</xdr:col>
      <xdr:colOff>800100</xdr:colOff>
      <xdr:row>36</xdr:row>
      <xdr:rowOff>19050</xdr:rowOff>
    </xdr:to>
    <xdr:sp macro="" textlink="">
      <xdr:nvSpPr>
        <xdr:cNvPr id="153984" name="Line 31"/>
        <xdr:cNvSpPr>
          <a:spLocks noChangeShapeType="1"/>
        </xdr:cNvSpPr>
      </xdr:nvSpPr>
      <xdr:spPr bwMode="auto">
        <a:xfrm>
          <a:off x="9972675" y="5610225"/>
          <a:ext cx="809625" cy="2895600"/>
        </a:xfrm>
        <a:prstGeom prst="line">
          <a:avLst/>
        </a:prstGeom>
        <a:noFill/>
        <a:ln w="9525">
          <a:solidFill>
            <a:srgbClr val="000000"/>
          </a:solidFill>
          <a:round/>
          <a:headEnd/>
          <a:tailEnd/>
        </a:ln>
      </xdr:spPr>
    </xdr:sp>
    <xdr:clientData/>
  </xdr:twoCellAnchor>
  <xdr:twoCellAnchor>
    <xdr:from>
      <xdr:col>13</xdr:col>
      <xdr:colOff>0</xdr:colOff>
      <xdr:row>35</xdr:row>
      <xdr:rowOff>190500</xdr:rowOff>
    </xdr:from>
    <xdr:to>
      <xdr:col>13</xdr:col>
      <xdr:colOff>781050</xdr:colOff>
      <xdr:row>50</xdr:row>
      <xdr:rowOff>0</xdr:rowOff>
    </xdr:to>
    <xdr:sp macro="" textlink="">
      <xdr:nvSpPr>
        <xdr:cNvPr id="153985" name="Line 32"/>
        <xdr:cNvSpPr>
          <a:spLocks noChangeShapeType="1"/>
        </xdr:cNvSpPr>
      </xdr:nvSpPr>
      <xdr:spPr bwMode="auto">
        <a:xfrm flipV="1">
          <a:off x="9982200" y="8467725"/>
          <a:ext cx="781050" cy="2886075"/>
        </a:xfrm>
        <a:prstGeom prst="line">
          <a:avLst/>
        </a:prstGeom>
        <a:noFill/>
        <a:ln w="9525">
          <a:solidFill>
            <a:srgbClr val="000000"/>
          </a:solidFill>
          <a:round/>
          <a:headEnd/>
          <a:tailEnd/>
        </a:ln>
      </xdr:spPr>
    </xdr:sp>
    <xdr:clientData/>
  </xdr:twoCellAnchor>
  <xdr:twoCellAnchor>
    <xdr:from>
      <xdr:col>3</xdr:col>
      <xdr:colOff>171450</xdr:colOff>
      <xdr:row>16</xdr:row>
      <xdr:rowOff>19050</xdr:rowOff>
    </xdr:from>
    <xdr:to>
      <xdr:col>5</xdr:col>
      <xdr:colOff>0</xdr:colOff>
      <xdr:row>18</xdr:row>
      <xdr:rowOff>0</xdr:rowOff>
    </xdr:to>
    <xdr:sp macro="" textlink="">
      <xdr:nvSpPr>
        <xdr:cNvPr id="153986" name="Line 33"/>
        <xdr:cNvSpPr>
          <a:spLocks noChangeShapeType="1"/>
        </xdr:cNvSpPr>
      </xdr:nvSpPr>
      <xdr:spPr bwMode="auto">
        <a:xfrm flipV="1">
          <a:off x="1885950" y="4410075"/>
          <a:ext cx="809625" cy="390525"/>
        </a:xfrm>
        <a:prstGeom prst="line">
          <a:avLst/>
        </a:prstGeom>
        <a:noFill/>
        <a:ln w="9525">
          <a:solidFill>
            <a:srgbClr val="000000"/>
          </a:solidFill>
          <a:round/>
          <a:headEnd/>
          <a:tailEnd/>
        </a:ln>
      </xdr:spPr>
    </xdr:sp>
    <xdr:clientData/>
  </xdr:twoCellAnchor>
  <xdr:twoCellAnchor>
    <xdr:from>
      <xdr:col>4</xdr:col>
      <xdr:colOff>19050</xdr:colOff>
      <xdr:row>14</xdr:row>
      <xdr:rowOff>9525</xdr:rowOff>
    </xdr:from>
    <xdr:to>
      <xdr:col>5</xdr:col>
      <xdr:colOff>19050</xdr:colOff>
      <xdr:row>16</xdr:row>
      <xdr:rowOff>19050</xdr:rowOff>
    </xdr:to>
    <xdr:sp macro="" textlink="">
      <xdr:nvSpPr>
        <xdr:cNvPr id="153987" name="Line 34"/>
        <xdr:cNvSpPr>
          <a:spLocks noChangeShapeType="1"/>
        </xdr:cNvSpPr>
      </xdr:nvSpPr>
      <xdr:spPr bwMode="auto">
        <a:xfrm>
          <a:off x="1914525" y="3990975"/>
          <a:ext cx="800100" cy="419100"/>
        </a:xfrm>
        <a:prstGeom prst="line">
          <a:avLst/>
        </a:prstGeom>
        <a:noFill/>
        <a:ln w="9525">
          <a:solidFill>
            <a:srgbClr val="000000"/>
          </a:solidFill>
          <a:round/>
          <a:headEnd/>
          <a:tailEnd/>
        </a:ln>
      </xdr:spPr>
    </xdr:sp>
    <xdr:clientData/>
  </xdr:twoCellAnchor>
  <xdr:twoCellAnchor>
    <xdr:from>
      <xdr:col>4</xdr:col>
      <xdr:colOff>9525</xdr:colOff>
      <xdr:row>8</xdr:row>
      <xdr:rowOff>9525</xdr:rowOff>
    </xdr:from>
    <xdr:to>
      <xdr:col>5</xdr:col>
      <xdr:colOff>19050</xdr:colOff>
      <xdr:row>9</xdr:row>
      <xdr:rowOff>200025</xdr:rowOff>
    </xdr:to>
    <xdr:sp macro="" textlink="">
      <xdr:nvSpPr>
        <xdr:cNvPr id="153988" name="Line 35"/>
        <xdr:cNvSpPr>
          <a:spLocks noChangeShapeType="1"/>
        </xdr:cNvSpPr>
      </xdr:nvSpPr>
      <xdr:spPr bwMode="auto">
        <a:xfrm flipV="1">
          <a:off x="1905000" y="2771775"/>
          <a:ext cx="809625" cy="390525"/>
        </a:xfrm>
        <a:prstGeom prst="line">
          <a:avLst/>
        </a:prstGeom>
        <a:noFill/>
        <a:ln w="9525">
          <a:solidFill>
            <a:srgbClr val="000000"/>
          </a:solidFill>
          <a:round/>
          <a:headEnd/>
          <a:tailEnd/>
        </a:ln>
      </xdr:spPr>
    </xdr:sp>
    <xdr:clientData/>
  </xdr:twoCellAnchor>
  <xdr:twoCellAnchor>
    <xdr:from>
      <xdr:col>3</xdr:col>
      <xdr:colOff>171450</xdr:colOff>
      <xdr:row>6</xdr:row>
      <xdr:rowOff>9525</xdr:rowOff>
    </xdr:from>
    <xdr:to>
      <xdr:col>4</xdr:col>
      <xdr:colOff>790575</xdr:colOff>
      <xdr:row>7</xdr:row>
      <xdr:rowOff>209550</xdr:rowOff>
    </xdr:to>
    <xdr:sp macro="" textlink="">
      <xdr:nvSpPr>
        <xdr:cNvPr id="153989" name="Line 36"/>
        <xdr:cNvSpPr>
          <a:spLocks noChangeShapeType="1"/>
        </xdr:cNvSpPr>
      </xdr:nvSpPr>
      <xdr:spPr bwMode="auto">
        <a:xfrm>
          <a:off x="1885950" y="2381250"/>
          <a:ext cx="800100" cy="381000"/>
        </a:xfrm>
        <a:prstGeom prst="line">
          <a:avLst/>
        </a:prstGeom>
        <a:noFill/>
        <a:ln w="9525">
          <a:solidFill>
            <a:srgbClr val="000000"/>
          </a:solidFill>
          <a:round/>
          <a:headEnd/>
          <a:tailEnd/>
        </a:ln>
      </xdr:spPr>
    </xdr:sp>
    <xdr:clientData/>
  </xdr:twoCellAnchor>
  <xdr:twoCellAnchor>
    <xdr:from>
      <xdr:col>4</xdr:col>
      <xdr:colOff>9525</xdr:colOff>
      <xdr:row>24</xdr:row>
      <xdr:rowOff>19050</xdr:rowOff>
    </xdr:from>
    <xdr:to>
      <xdr:col>5</xdr:col>
      <xdr:colOff>19050</xdr:colOff>
      <xdr:row>26</xdr:row>
      <xdr:rowOff>0</xdr:rowOff>
    </xdr:to>
    <xdr:sp macro="" textlink="">
      <xdr:nvSpPr>
        <xdr:cNvPr id="153990" name="Line 37"/>
        <xdr:cNvSpPr>
          <a:spLocks noChangeShapeType="1"/>
        </xdr:cNvSpPr>
      </xdr:nvSpPr>
      <xdr:spPr bwMode="auto">
        <a:xfrm flipV="1">
          <a:off x="1905000" y="6048375"/>
          <a:ext cx="809625" cy="390525"/>
        </a:xfrm>
        <a:prstGeom prst="line">
          <a:avLst/>
        </a:prstGeom>
        <a:noFill/>
        <a:ln w="9525">
          <a:solidFill>
            <a:srgbClr val="000000"/>
          </a:solidFill>
          <a:round/>
          <a:headEnd/>
          <a:tailEnd/>
        </a:ln>
      </xdr:spPr>
    </xdr:sp>
    <xdr:clientData/>
  </xdr:twoCellAnchor>
  <xdr:twoCellAnchor>
    <xdr:from>
      <xdr:col>3</xdr:col>
      <xdr:colOff>161925</xdr:colOff>
      <xdr:row>21</xdr:row>
      <xdr:rowOff>190500</xdr:rowOff>
    </xdr:from>
    <xdr:to>
      <xdr:col>4</xdr:col>
      <xdr:colOff>790575</xdr:colOff>
      <xdr:row>24</xdr:row>
      <xdr:rowOff>9525</xdr:rowOff>
    </xdr:to>
    <xdr:sp macro="" textlink="">
      <xdr:nvSpPr>
        <xdr:cNvPr id="153991" name="Line 38"/>
        <xdr:cNvSpPr>
          <a:spLocks noChangeShapeType="1"/>
        </xdr:cNvSpPr>
      </xdr:nvSpPr>
      <xdr:spPr bwMode="auto">
        <a:xfrm>
          <a:off x="1876425" y="5600700"/>
          <a:ext cx="809625" cy="438150"/>
        </a:xfrm>
        <a:prstGeom prst="line">
          <a:avLst/>
        </a:prstGeom>
        <a:noFill/>
        <a:ln w="9525">
          <a:solidFill>
            <a:srgbClr val="000000"/>
          </a:solidFill>
          <a:round/>
          <a:headEnd/>
          <a:tailEnd/>
        </a:ln>
      </xdr:spPr>
    </xdr:sp>
    <xdr:clientData/>
  </xdr:twoCellAnchor>
  <xdr:twoCellAnchor>
    <xdr:from>
      <xdr:col>4</xdr:col>
      <xdr:colOff>9525</xdr:colOff>
      <xdr:row>32</xdr:row>
      <xdr:rowOff>9525</xdr:rowOff>
    </xdr:from>
    <xdr:to>
      <xdr:col>5</xdr:col>
      <xdr:colOff>19050</xdr:colOff>
      <xdr:row>33</xdr:row>
      <xdr:rowOff>200025</xdr:rowOff>
    </xdr:to>
    <xdr:sp macro="" textlink="">
      <xdr:nvSpPr>
        <xdr:cNvPr id="153992" name="Line 39"/>
        <xdr:cNvSpPr>
          <a:spLocks noChangeShapeType="1"/>
        </xdr:cNvSpPr>
      </xdr:nvSpPr>
      <xdr:spPr bwMode="auto">
        <a:xfrm flipV="1">
          <a:off x="1905000" y="7677150"/>
          <a:ext cx="809625" cy="390525"/>
        </a:xfrm>
        <a:prstGeom prst="line">
          <a:avLst/>
        </a:prstGeom>
        <a:noFill/>
        <a:ln w="9525">
          <a:solidFill>
            <a:srgbClr val="000000"/>
          </a:solidFill>
          <a:round/>
          <a:headEnd/>
          <a:tailEnd/>
        </a:ln>
      </xdr:spPr>
    </xdr:sp>
    <xdr:clientData/>
  </xdr:twoCellAnchor>
  <xdr:twoCellAnchor>
    <xdr:from>
      <xdr:col>3</xdr:col>
      <xdr:colOff>171450</xdr:colOff>
      <xdr:row>29</xdr:row>
      <xdr:rowOff>190500</xdr:rowOff>
    </xdr:from>
    <xdr:to>
      <xdr:col>4</xdr:col>
      <xdr:colOff>790575</xdr:colOff>
      <xdr:row>32</xdr:row>
      <xdr:rowOff>0</xdr:rowOff>
    </xdr:to>
    <xdr:sp macro="" textlink="">
      <xdr:nvSpPr>
        <xdr:cNvPr id="153993" name="Line 40"/>
        <xdr:cNvSpPr>
          <a:spLocks noChangeShapeType="1"/>
        </xdr:cNvSpPr>
      </xdr:nvSpPr>
      <xdr:spPr bwMode="auto">
        <a:xfrm>
          <a:off x="1885950" y="7239000"/>
          <a:ext cx="800100" cy="428625"/>
        </a:xfrm>
        <a:prstGeom prst="line">
          <a:avLst/>
        </a:prstGeom>
        <a:noFill/>
        <a:ln w="9525">
          <a:solidFill>
            <a:srgbClr val="000000"/>
          </a:solidFill>
          <a:round/>
          <a:headEnd/>
          <a:tailEnd/>
        </a:ln>
      </xdr:spPr>
    </xdr:sp>
    <xdr:clientData/>
  </xdr:twoCellAnchor>
  <xdr:twoCellAnchor>
    <xdr:from>
      <xdr:col>4</xdr:col>
      <xdr:colOff>0</xdr:colOff>
      <xdr:row>40</xdr:row>
      <xdr:rowOff>9525</xdr:rowOff>
    </xdr:from>
    <xdr:to>
      <xdr:col>5</xdr:col>
      <xdr:colOff>9525</xdr:colOff>
      <xdr:row>41</xdr:row>
      <xdr:rowOff>200025</xdr:rowOff>
    </xdr:to>
    <xdr:sp macro="" textlink="">
      <xdr:nvSpPr>
        <xdr:cNvPr id="153994" name="Line 41"/>
        <xdr:cNvSpPr>
          <a:spLocks noChangeShapeType="1"/>
        </xdr:cNvSpPr>
      </xdr:nvSpPr>
      <xdr:spPr bwMode="auto">
        <a:xfrm flipV="1">
          <a:off x="1895475" y="9315450"/>
          <a:ext cx="809625" cy="390525"/>
        </a:xfrm>
        <a:prstGeom prst="line">
          <a:avLst/>
        </a:prstGeom>
        <a:noFill/>
        <a:ln w="9525">
          <a:solidFill>
            <a:srgbClr val="000000"/>
          </a:solidFill>
          <a:round/>
          <a:headEnd/>
          <a:tailEnd/>
        </a:ln>
      </xdr:spPr>
    </xdr:sp>
    <xdr:clientData/>
  </xdr:twoCellAnchor>
  <xdr:twoCellAnchor>
    <xdr:from>
      <xdr:col>3</xdr:col>
      <xdr:colOff>171450</xdr:colOff>
      <xdr:row>37</xdr:row>
      <xdr:rowOff>200025</xdr:rowOff>
    </xdr:from>
    <xdr:to>
      <xdr:col>4</xdr:col>
      <xdr:colOff>781050</xdr:colOff>
      <xdr:row>40</xdr:row>
      <xdr:rowOff>0</xdr:rowOff>
    </xdr:to>
    <xdr:sp macro="" textlink="">
      <xdr:nvSpPr>
        <xdr:cNvPr id="153995" name="Line 42"/>
        <xdr:cNvSpPr>
          <a:spLocks noChangeShapeType="1"/>
        </xdr:cNvSpPr>
      </xdr:nvSpPr>
      <xdr:spPr bwMode="auto">
        <a:xfrm>
          <a:off x="1885950" y="8886825"/>
          <a:ext cx="790575" cy="419100"/>
        </a:xfrm>
        <a:prstGeom prst="line">
          <a:avLst/>
        </a:prstGeom>
        <a:noFill/>
        <a:ln w="9525">
          <a:solidFill>
            <a:srgbClr val="000000"/>
          </a:solidFill>
          <a:round/>
          <a:headEnd/>
          <a:tailEnd/>
        </a:ln>
      </xdr:spPr>
    </xdr:sp>
    <xdr:clientData/>
  </xdr:twoCellAnchor>
  <xdr:twoCellAnchor>
    <xdr:from>
      <xdr:col>4</xdr:col>
      <xdr:colOff>0</xdr:colOff>
      <xdr:row>48</xdr:row>
      <xdr:rowOff>0</xdr:rowOff>
    </xdr:from>
    <xdr:to>
      <xdr:col>5</xdr:col>
      <xdr:colOff>0</xdr:colOff>
      <xdr:row>49</xdr:row>
      <xdr:rowOff>200025</xdr:rowOff>
    </xdr:to>
    <xdr:sp macro="" textlink="">
      <xdr:nvSpPr>
        <xdr:cNvPr id="153996" name="Line 43"/>
        <xdr:cNvSpPr>
          <a:spLocks noChangeShapeType="1"/>
        </xdr:cNvSpPr>
      </xdr:nvSpPr>
      <xdr:spPr bwMode="auto">
        <a:xfrm flipV="1">
          <a:off x="1895475" y="10944225"/>
          <a:ext cx="800100" cy="400050"/>
        </a:xfrm>
        <a:prstGeom prst="line">
          <a:avLst/>
        </a:prstGeom>
        <a:noFill/>
        <a:ln w="9525">
          <a:solidFill>
            <a:srgbClr val="000000"/>
          </a:solidFill>
          <a:round/>
          <a:headEnd/>
          <a:tailEnd/>
        </a:ln>
      </xdr:spPr>
    </xdr:sp>
    <xdr:clientData/>
  </xdr:twoCellAnchor>
  <xdr:twoCellAnchor>
    <xdr:from>
      <xdr:col>4</xdr:col>
      <xdr:colOff>9525</xdr:colOff>
      <xdr:row>46</xdr:row>
      <xdr:rowOff>9525</xdr:rowOff>
    </xdr:from>
    <xdr:to>
      <xdr:col>5</xdr:col>
      <xdr:colOff>9525</xdr:colOff>
      <xdr:row>48</xdr:row>
      <xdr:rowOff>19050</xdr:rowOff>
    </xdr:to>
    <xdr:sp macro="" textlink="">
      <xdr:nvSpPr>
        <xdr:cNvPr id="153997" name="Line 44"/>
        <xdr:cNvSpPr>
          <a:spLocks noChangeShapeType="1"/>
        </xdr:cNvSpPr>
      </xdr:nvSpPr>
      <xdr:spPr bwMode="auto">
        <a:xfrm>
          <a:off x="1905000" y="10544175"/>
          <a:ext cx="800100" cy="419100"/>
        </a:xfrm>
        <a:prstGeom prst="line">
          <a:avLst/>
        </a:prstGeom>
        <a:noFill/>
        <a:ln w="9525">
          <a:solidFill>
            <a:srgbClr val="000000"/>
          </a:solidFill>
          <a:round/>
          <a:headEnd/>
          <a:tailEnd/>
        </a:ln>
      </xdr:spPr>
    </xdr:sp>
    <xdr:clientData/>
  </xdr:twoCellAnchor>
  <xdr:twoCellAnchor>
    <xdr:from>
      <xdr:col>4</xdr:col>
      <xdr:colOff>19050</xdr:colOff>
      <xdr:row>56</xdr:row>
      <xdr:rowOff>0</xdr:rowOff>
    </xdr:from>
    <xdr:to>
      <xdr:col>5</xdr:col>
      <xdr:colOff>28575</xdr:colOff>
      <xdr:row>57</xdr:row>
      <xdr:rowOff>190500</xdr:rowOff>
    </xdr:to>
    <xdr:sp macro="" textlink="">
      <xdr:nvSpPr>
        <xdr:cNvPr id="153998" name="Line 45"/>
        <xdr:cNvSpPr>
          <a:spLocks noChangeShapeType="1"/>
        </xdr:cNvSpPr>
      </xdr:nvSpPr>
      <xdr:spPr bwMode="auto">
        <a:xfrm flipV="1">
          <a:off x="1914525" y="12582525"/>
          <a:ext cx="809625" cy="390525"/>
        </a:xfrm>
        <a:prstGeom prst="line">
          <a:avLst/>
        </a:prstGeom>
        <a:noFill/>
        <a:ln w="9525">
          <a:solidFill>
            <a:srgbClr val="000000"/>
          </a:solidFill>
          <a:round/>
          <a:headEnd/>
          <a:tailEnd/>
        </a:ln>
      </xdr:spPr>
    </xdr:sp>
    <xdr:clientData/>
  </xdr:twoCellAnchor>
  <xdr:twoCellAnchor>
    <xdr:from>
      <xdr:col>4</xdr:col>
      <xdr:colOff>0</xdr:colOff>
      <xdr:row>53</xdr:row>
      <xdr:rowOff>190500</xdr:rowOff>
    </xdr:from>
    <xdr:to>
      <xdr:col>5</xdr:col>
      <xdr:colOff>0</xdr:colOff>
      <xdr:row>55</xdr:row>
      <xdr:rowOff>200025</xdr:rowOff>
    </xdr:to>
    <xdr:sp macro="" textlink="">
      <xdr:nvSpPr>
        <xdr:cNvPr id="153999" name="Line 46"/>
        <xdr:cNvSpPr>
          <a:spLocks noChangeShapeType="1"/>
        </xdr:cNvSpPr>
      </xdr:nvSpPr>
      <xdr:spPr bwMode="auto">
        <a:xfrm>
          <a:off x="1895475" y="12153900"/>
          <a:ext cx="800100" cy="419100"/>
        </a:xfrm>
        <a:prstGeom prst="line">
          <a:avLst/>
        </a:prstGeom>
        <a:noFill/>
        <a:ln w="9525">
          <a:solidFill>
            <a:srgbClr val="000000"/>
          </a:solidFill>
          <a:round/>
          <a:headEnd/>
          <a:tailEnd/>
        </a:ln>
      </xdr:spPr>
    </xdr:sp>
    <xdr:clientData/>
  </xdr:twoCellAnchor>
  <xdr:twoCellAnchor>
    <xdr:from>
      <xdr:col>4</xdr:col>
      <xdr:colOff>9525</xdr:colOff>
      <xdr:row>64</xdr:row>
      <xdr:rowOff>9525</xdr:rowOff>
    </xdr:from>
    <xdr:to>
      <xdr:col>5</xdr:col>
      <xdr:colOff>19050</xdr:colOff>
      <xdr:row>65</xdr:row>
      <xdr:rowOff>200025</xdr:rowOff>
    </xdr:to>
    <xdr:sp macro="" textlink="">
      <xdr:nvSpPr>
        <xdr:cNvPr id="154000" name="Line 47"/>
        <xdr:cNvSpPr>
          <a:spLocks noChangeShapeType="1"/>
        </xdr:cNvSpPr>
      </xdr:nvSpPr>
      <xdr:spPr bwMode="auto">
        <a:xfrm flipV="1">
          <a:off x="1905000" y="14211300"/>
          <a:ext cx="809625" cy="381000"/>
        </a:xfrm>
        <a:prstGeom prst="line">
          <a:avLst/>
        </a:prstGeom>
        <a:noFill/>
        <a:ln w="9525">
          <a:solidFill>
            <a:srgbClr val="000000"/>
          </a:solidFill>
          <a:round/>
          <a:headEnd/>
          <a:tailEnd/>
        </a:ln>
      </xdr:spPr>
    </xdr:sp>
    <xdr:clientData/>
  </xdr:twoCellAnchor>
  <xdr:twoCellAnchor>
    <xdr:from>
      <xdr:col>3</xdr:col>
      <xdr:colOff>161925</xdr:colOff>
      <xdr:row>61</xdr:row>
      <xdr:rowOff>190500</xdr:rowOff>
    </xdr:from>
    <xdr:to>
      <xdr:col>4</xdr:col>
      <xdr:colOff>790575</xdr:colOff>
      <xdr:row>64</xdr:row>
      <xdr:rowOff>0</xdr:rowOff>
    </xdr:to>
    <xdr:sp macro="" textlink="">
      <xdr:nvSpPr>
        <xdr:cNvPr id="154001" name="Line 48"/>
        <xdr:cNvSpPr>
          <a:spLocks noChangeShapeType="1"/>
        </xdr:cNvSpPr>
      </xdr:nvSpPr>
      <xdr:spPr bwMode="auto">
        <a:xfrm>
          <a:off x="1876425" y="13792200"/>
          <a:ext cx="809625" cy="409575"/>
        </a:xfrm>
        <a:prstGeom prst="line">
          <a:avLst/>
        </a:prstGeom>
        <a:noFill/>
        <a:ln w="9525">
          <a:solidFill>
            <a:srgbClr val="000000"/>
          </a:solidFill>
          <a:round/>
          <a:headEnd/>
          <a:tailEnd/>
        </a:ln>
      </xdr:spPr>
    </xdr:sp>
    <xdr:clientData/>
  </xdr:twoCellAnchor>
  <xdr:twoCellAnchor>
    <xdr:from>
      <xdr:col>7</xdr:col>
      <xdr:colOff>9525</xdr:colOff>
      <xdr:row>41</xdr:row>
      <xdr:rowOff>200025</xdr:rowOff>
    </xdr:from>
    <xdr:to>
      <xdr:col>8</xdr:col>
      <xdr:colOff>9525</xdr:colOff>
      <xdr:row>44</xdr:row>
      <xdr:rowOff>0</xdr:rowOff>
    </xdr:to>
    <xdr:sp macro="" textlink="">
      <xdr:nvSpPr>
        <xdr:cNvPr id="154002" name="Line 12"/>
        <xdr:cNvSpPr>
          <a:spLocks noChangeShapeType="1"/>
        </xdr:cNvSpPr>
      </xdr:nvSpPr>
      <xdr:spPr bwMode="auto">
        <a:xfrm>
          <a:off x="4600575" y="9705975"/>
          <a:ext cx="800100" cy="419100"/>
        </a:xfrm>
        <a:prstGeom prst="lin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323850</xdr:colOff>
      <xdr:row>0</xdr:row>
      <xdr:rowOff>219075</xdr:rowOff>
    </xdr:from>
    <xdr:to>
      <xdr:col>2</xdr:col>
      <xdr:colOff>1314450</xdr:colOff>
      <xdr:row>2</xdr:row>
      <xdr:rowOff>704850</xdr:rowOff>
    </xdr:to>
    <xdr:pic>
      <xdr:nvPicPr>
        <xdr:cNvPr id="151850" name="Picture 1" descr="ffd"/>
        <xdr:cNvPicPr>
          <a:picLocks noChangeAspect="1" noChangeArrowheads="1"/>
        </xdr:cNvPicPr>
      </xdr:nvPicPr>
      <xdr:blipFill>
        <a:blip xmlns:r="http://schemas.openxmlformats.org/officeDocument/2006/relationships" r:embed="rId1" cstate="print"/>
        <a:srcRect/>
        <a:stretch>
          <a:fillRect/>
        </a:stretch>
      </xdr:blipFill>
      <xdr:spPr bwMode="auto">
        <a:xfrm>
          <a:off x="1466850" y="219075"/>
          <a:ext cx="990600" cy="1362075"/>
        </a:xfrm>
        <a:prstGeom prst="rect">
          <a:avLst/>
        </a:prstGeom>
        <a:noFill/>
        <a:ln w="9525">
          <a:noFill/>
          <a:miter lim="800000"/>
          <a:headEnd/>
          <a:tailEnd/>
        </a:ln>
      </xdr:spPr>
    </xdr:pic>
    <xdr:clientData/>
  </xdr:twoCellAnchor>
  <xdr:twoCellAnchor editAs="oneCell">
    <xdr:from>
      <xdr:col>11</xdr:col>
      <xdr:colOff>323850</xdr:colOff>
      <xdr:row>0</xdr:row>
      <xdr:rowOff>180975</xdr:rowOff>
    </xdr:from>
    <xdr:to>
      <xdr:col>11</xdr:col>
      <xdr:colOff>1428750</xdr:colOff>
      <xdr:row>2</xdr:row>
      <xdr:rowOff>742950</xdr:rowOff>
    </xdr:to>
    <xdr:pic>
      <xdr:nvPicPr>
        <xdr:cNvPr id="151851" name="Picture 2" descr="MPY"/>
        <xdr:cNvPicPr>
          <a:picLocks noChangeAspect="1" noChangeArrowheads="1"/>
        </xdr:cNvPicPr>
      </xdr:nvPicPr>
      <xdr:blipFill>
        <a:blip xmlns:r="http://schemas.openxmlformats.org/officeDocument/2006/relationships" r:embed="rId2" cstate="print"/>
        <a:srcRect/>
        <a:stretch>
          <a:fillRect/>
        </a:stretch>
      </xdr:blipFill>
      <xdr:spPr bwMode="auto">
        <a:xfrm>
          <a:off x="9553575" y="180975"/>
          <a:ext cx="1104900" cy="1438275"/>
        </a:xfrm>
        <a:prstGeom prst="rect">
          <a:avLst/>
        </a:prstGeom>
        <a:noFill/>
        <a:ln w="9525">
          <a:noFill/>
          <a:miter lim="800000"/>
          <a:headEnd/>
          <a:tailEnd/>
        </a:ln>
      </xdr:spPr>
    </xdr:pic>
    <xdr:clientData/>
  </xdr:twoCellAnchor>
  <xdr:twoCellAnchor>
    <xdr:from>
      <xdr:col>4</xdr:col>
      <xdr:colOff>0</xdr:colOff>
      <xdr:row>12</xdr:row>
      <xdr:rowOff>19050</xdr:rowOff>
    </xdr:from>
    <xdr:to>
      <xdr:col>5</xdr:col>
      <xdr:colOff>9525</xdr:colOff>
      <xdr:row>14</xdr:row>
      <xdr:rowOff>0</xdr:rowOff>
    </xdr:to>
    <xdr:sp macro="" textlink="">
      <xdr:nvSpPr>
        <xdr:cNvPr id="151852" name="Line 5"/>
        <xdr:cNvSpPr>
          <a:spLocks noChangeShapeType="1"/>
        </xdr:cNvSpPr>
      </xdr:nvSpPr>
      <xdr:spPr bwMode="auto">
        <a:xfrm flipV="1">
          <a:off x="3038475" y="3581400"/>
          <a:ext cx="809625" cy="390525"/>
        </a:xfrm>
        <a:prstGeom prst="line">
          <a:avLst/>
        </a:prstGeom>
        <a:noFill/>
        <a:ln w="9525">
          <a:solidFill>
            <a:srgbClr val="000000"/>
          </a:solidFill>
          <a:round/>
          <a:headEnd/>
          <a:tailEnd/>
        </a:ln>
      </xdr:spPr>
    </xdr:sp>
    <xdr:clientData/>
  </xdr:twoCellAnchor>
  <xdr:twoCellAnchor>
    <xdr:from>
      <xdr:col>4</xdr:col>
      <xdr:colOff>0</xdr:colOff>
      <xdr:row>44</xdr:row>
      <xdr:rowOff>0</xdr:rowOff>
    </xdr:from>
    <xdr:to>
      <xdr:col>4</xdr:col>
      <xdr:colOff>790575</xdr:colOff>
      <xdr:row>46</xdr:row>
      <xdr:rowOff>9525</xdr:rowOff>
    </xdr:to>
    <xdr:sp macro="" textlink="">
      <xdr:nvSpPr>
        <xdr:cNvPr id="151853" name="Line 7"/>
        <xdr:cNvSpPr>
          <a:spLocks noChangeShapeType="1"/>
        </xdr:cNvSpPr>
      </xdr:nvSpPr>
      <xdr:spPr bwMode="auto">
        <a:xfrm flipV="1">
          <a:off x="3038475" y="10077450"/>
          <a:ext cx="790575" cy="419100"/>
        </a:xfrm>
        <a:prstGeom prst="line">
          <a:avLst/>
        </a:prstGeom>
        <a:noFill/>
        <a:ln w="9525">
          <a:solidFill>
            <a:srgbClr val="000000"/>
          </a:solidFill>
          <a:round/>
          <a:headEnd/>
          <a:tailEnd/>
        </a:ln>
      </xdr:spPr>
    </xdr:sp>
    <xdr:clientData/>
  </xdr:twoCellAnchor>
  <xdr:twoCellAnchor>
    <xdr:from>
      <xdr:col>5</xdr:col>
      <xdr:colOff>1695450</xdr:colOff>
      <xdr:row>52</xdr:row>
      <xdr:rowOff>9525</xdr:rowOff>
    </xdr:from>
    <xdr:to>
      <xdr:col>7</xdr:col>
      <xdr:colOff>781050</xdr:colOff>
      <xdr:row>58</xdr:row>
      <xdr:rowOff>9525</xdr:rowOff>
    </xdr:to>
    <xdr:sp macro="" textlink="">
      <xdr:nvSpPr>
        <xdr:cNvPr id="151854" name="Line 9"/>
        <xdr:cNvSpPr>
          <a:spLocks noChangeShapeType="1"/>
        </xdr:cNvSpPr>
      </xdr:nvSpPr>
      <xdr:spPr bwMode="auto">
        <a:xfrm flipV="1">
          <a:off x="5534025" y="11725275"/>
          <a:ext cx="981075" cy="1228725"/>
        </a:xfrm>
        <a:prstGeom prst="line">
          <a:avLst/>
        </a:prstGeom>
        <a:noFill/>
        <a:ln w="9525">
          <a:solidFill>
            <a:srgbClr val="000000"/>
          </a:solidFill>
          <a:round/>
          <a:headEnd/>
          <a:tailEnd/>
        </a:ln>
      </xdr:spPr>
    </xdr:sp>
    <xdr:clientData/>
  </xdr:twoCellAnchor>
  <xdr:twoCellAnchor>
    <xdr:from>
      <xdr:col>5</xdr:col>
      <xdr:colOff>1704975</xdr:colOff>
      <xdr:row>19</xdr:row>
      <xdr:rowOff>190500</xdr:rowOff>
    </xdr:from>
    <xdr:to>
      <xdr:col>7</xdr:col>
      <xdr:colOff>790575</xdr:colOff>
      <xdr:row>25</xdr:row>
      <xdr:rowOff>200025</xdr:rowOff>
    </xdr:to>
    <xdr:sp macro="" textlink="">
      <xdr:nvSpPr>
        <xdr:cNvPr id="151855" name="Line 10"/>
        <xdr:cNvSpPr>
          <a:spLocks noChangeShapeType="1"/>
        </xdr:cNvSpPr>
      </xdr:nvSpPr>
      <xdr:spPr bwMode="auto">
        <a:xfrm flipV="1">
          <a:off x="5543550" y="5172075"/>
          <a:ext cx="981075" cy="1228725"/>
        </a:xfrm>
        <a:prstGeom prst="line">
          <a:avLst/>
        </a:prstGeom>
        <a:noFill/>
        <a:ln w="9525">
          <a:solidFill>
            <a:srgbClr val="000000"/>
          </a:solidFill>
          <a:round/>
          <a:headEnd/>
          <a:tailEnd/>
        </a:ln>
      </xdr:spPr>
    </xdr:sp>
    <xdr:clientData/>
  </xdr:twoCellAnchor>
  <xdr:twoCellAnchor>
    <xdr:from>
      <xdr:col>5</xdr:col>
      <xdr:colOff>1704975</xdr:colOff>
      <xdr:row>13</xdr:row>
      <xdr:rowOff>200025</xdr:rowOff>
    </xdr:from>
    <xdr:to>
      <xdr:col>8</xdr:col>
      <xdr:colOff>0</xdr:colOff>
      <xdr:row>20</xdr:row>
      <xdr:rowOff>0</xdr:rowOff>
    </xdr:to>
    <xdr:sp macro="" textlink="">
      <xdr:nvSpPr>
        <xdr:cNvPr id="151856" name="Line 11"/>
        <xdr:cNvSpPr>
          <a:spLocks noChangeShapeType="1"/>
        </xdr:cNvSpPr>
      </xdr:nvSpPr>
      <xdr:spPr bwMode="auto">
        <a:xfrm>
          <a:off x="5543550" y="3962400"/>
          <a:ext cx="990600" cy="1228725"/>
        </a:xfrm>
        <a:prstGeom prst="line">
          <a:avLst/>
        </a:prstGeom>
        <a:noFill/>
        <a:ln w="9525">
          <a:solidFill>
            <a:srgbClr val="000000"/>
          </a:solidFill>
          <a:round/>
          <a:headEnd/>
          <a:tailEnd/>
        </a:ln>
      </xdr:spPr>
    </xdr:sp>
    <xdr:clientData/>
  </xdr:twoCellAnchor>
  <xdr:twoCellAnchor>
    <xdr:from>
      <xdr:col>5</xdr:col>
      <xdr:colOff>1697182</xdr:colOff>
      <xdr:row>46</xdr:row>
      <xdr:rowOff>17318</xdr:rowOff>
    </xdr:from>
    <xdr:to>
      <xdr:col>8</xdr:col>
      <xdr:colOff>9525</xdr:colOff>
      <xdr:row>52</xdr:row>
      <xdr:rowOff>9525</xdr:rowOff>
    </xdr:to>
    <xdr:sp macro="" textlink="">
      <xdr:nvSpPr>
        <xdr:cNvPr id="151857" name="Line 12"/>
        <xdr:cNvSpPr>
          <a:spLocks noChangeShapeType="1"/>
        </xdr:cNvSpPr>
      </xdr:nvSpPr>
      <xdr:spPr bwMode="auto">
        <a:xfrm>
          <a:off x="5593773" y="10668000"/>
          <a:ext cx="1065934" cy="1239116"/>
        </a:xfrm>
        <a:prstGeom prst="line">
          <a:avLst/>
        </a:prstGeom>
        <a:noFill/>
        <a:ln w="9525">
          <a:solidFill>
            <a:srgbClr val="000000"/>
          </a:solidFill>
          <a:round/>
          <a:headEnd/>
          <a:tailEnd/>
        </a:ln>
      </xdr:spPr>
    </xdr:sp>
    <xdr:clientData/>
  </xdr:twoCellAnchor>
  <xdr:twoCellAnchor>
    <xdr:from>
      <xdr:col>3</xdr:col>
      <xdr:colOff>171450</xdr:colOff>
      <xdr:row>10</xdr:row>
      <xdr:rowOff>0</xdr:rowOff>
    </xdr:from>
    <xdr:to>
      <xdr:col>4</xdr:col>
      <xdr:colOff>781050</xdr:colOff>
      <xdr:row>12</xdr:row>
      <xdr:rowOff>9525</xdr:rowOff>
    </xdr:to>
    <xdr:sp macro="" textlink="">
      <xdr:nvSpPr>
        <xdr:cNvPr id="151858" name="Line 13"/>
        <xdr:cNvSpPr>
          <a:spLocks noChangeShapeType="1"/>
        </xdr:cNvSpPr>
      </xdr:nvSpPr>
      <xdr:spPr bwMode="auto">
        <a:xfrm>
          <a:off x="3028950" y="3152775"/>
          <a:ext cx="790575" cy="419100"/>
        </a:xfrm>
        <a:prstGeom prst="line">
          <a:avLst/>
        </a:prstGeom>
        <a:noFill/>
        <a:ln w="9525">
          <a:solidFill>
            <a:srgbClr val="000000"/>
          </a:solidFill>
          <a:round/>
          <a:headEnd/>
          <a:tailEnd/>
        </a:ln>
      </xdr:spPr>
    </xdr:sp>
    <xdr:clientData/>
  </xdr:twoCellAnchor>
  <xdr:twoCellAnchor>
    <xdr:from>
      <xdr:col>4</xdr:col>
      <xdr:colOff>9525</xdr:colOff>
      <xdr:row>25</xdr:row>
      <xdr:rowOff>200025</xdr:rowOff>
    </xdr:from>
    <xdr:to>
      <xdr:col>5</xdr:col>
      <xdr:colOff>9525</xdr:colOff>
      <xdr:row>28</xdr:row>
      <xdr:rowOff>0</xdr:rowOff>
    </xdr:to>
    <xdr:sp macro="" textlink="">
      <xdr:nvSpPr>
        <xdr:cNvPr id="151859" name="Line 14"/>
        <xdr:cNvSpPr>
          <a:spLocks noChangeShapeType="1"/>
        </xdr:cNvSpPr>
      </xdr:nvSpPr>
      <xdr:spPr bwMode="auto">
        <a:xfrm>
          <a:off x="3048000" y="6400800"/>
          <a:ext cx="800100" cy="419100"/>
        </a:xfrm>
        <a:prstGeom prst="line">
          <a:avLst/>
        </a:prstGeom>
        <a:noFill/>
        <a:ln w="9525">
          <a:solidFill>
            <a:srgbClr val="000000"/>
          </a:solidFill>
          <a:round/>
          <a:headEnd/>
          <a:tailEnd/>
        </a:ln>
      </xdr:spPr>
    </xdr:sp>
    <xdr:clientData/>
  </xdr:twoCellAnchor>
  <xdr:twoCellAnchor>
    <xdr:from>
      <xdr:col>4</xdr:col>
      <xdr:colOff>9525</xdr:colOff>
      <xdr:row>42</xdr:row>
      <xdr:rowOff>9525</xdr:rowOff>
    </xdr:from>
    <xdr:to>
      <xdr:col>5</xdr:col>
      <xdr:colOff>9525</xdr:colOff>
      <xdr:row>44</xdr:row>
      <xdr:rowOff>19050</xdr:rowOff>
    </xdr:to>
    <xdr:sp macro="" textlink="">
      <xdr:nvSpPr>
        <xdr:cNvPr id="151860" name="Line 15"/>
        <xdr:cNvSpPr>
          <a:spLocks noChangeShapeType="1"/>
        </xdr:cNvSpPr>
      </xdr:nvSpPr>
      <xdr:spPr bwMode="auto">
        <a:xfrm>
          <a:off x="3048000" y="9677400"/>
          <a:ext cx="800100" cy="419100"/>
        </a:xfrm>
        <a:prstGeom prst="line">
          <a:avLst/>
        </a:prstGeom>
        <a:noFill/>
        <a:ln w="9525">
          <a:solidFill>
            <a:srgbClr val="000000"/>
          </a:solidFill>
          <a:round/>
          <a:headEnd/>
          <a:tailEnd/>
        </a:ln>
      </xdr:spPr>
    </xdr:sp>
    <xdr:clientData/>
  </xdr:twoCellAnchor>
  <xdr:twoCellAnchor>
    <xdr:from>
      <xdr:col>4</xdr:col>
      <xdr:colOff>9525</xdr:colOff>
      <xdr:row>58</xdr:row>
      <xdr:rowOff>9525</xdr:rowOff>
    </xdr:from>
    <xdr:to>
      <xdr:col>5</xdr:col>
      <xdr:colOff>9525</xdr:colOff>
      <xdr:row>60</xdr:row>
      <xdr:rowOff>19050</xdr:rowOff>
    </xdr:to>
    <xdr:sp macro="" textlink="">
      <xdr:nvSpPr>
        <xdr:cNvPr id="151861" name="Line 16"/>
        <xdr:cNvSpPr>
          <a:spLocks noChangeShapeType="1"/>
        </xdr:cNvSpPr>
      </xdr:nvSpPr>
      <xdr:spPr bwMode="auto">
        <a:xfrm>
          <a:off x="3048000" y="12954000"/>
          <a:ext cx="800100" cy="419100"/>
        </a:xfrm>
        <a:prstGeom prst="line">
          <a:avLst/>
        </a:prstGeom>
        <a:noFill/>
        <a:ln w="9525">
          <a:solidFill>
            <a:srgbClr val="000000"/>
          </a:solidFill>
          <a:round/>
          <a:headEnd/>
          <a:tailEnd/>
        </a:ln>
      </xdr:spPr>
    </xdr:sp>
    <xdr:clientData/>
  </xdr:twoCellAnchor>
  <xdr:twoCellAnchor>
    <xdr:from>
      <xdr:col>8</xdr:col>
      <xdr:colOff>1704975</xdr:colOff>
      <xdr:row>22</xdr:row>
      <xdr:rowOff>0</xdr:rowOff>
    </xdr:from>
    <xdr:to>
      <xdr:col>11</xdr:col>
      <xdr:colOff>0</xdr:colOff>
      <xdr:row>36</xdr:row>
      <xdr:rowOff>19050</xdr:rowOff>
    </xdr:to>
    <xdr:sp macro="" textlink="">
      <xdr:nvSpPr>
        <xdr:cNvPr id="151862" name="Line 17"/>
        <xdr:cNvSpPr>
          <a:spLocks noChangeShapeType="1"/>
        </xdr:cNvSpPr>
      </xdr:nvSpPr>
      <xdr:spPr bwMode="auto">
        <a:xfrm>
          <a:off x="8239125" y="5600700"/>
          <a:ext cx="990600" cy="2867025"/>
        </a:xfrm>
        <a:prstGeom prst="line">
          <a:avLst/>
        </a:prstGeom>
        <a:noFill/>
        <a:ln w="9525">
          <a:solidFill>
            <a:srgbClr val="000000"/>
          </a:solidFill>
          <a:round/>
          <a:headEnd/>
          <a:tailEnd/>
        </a:ln>
      </xdr:spPr>
    </xdr:sp>
    <xdr:clientData/>
  </xdr:twoCellAnchor>
  <xdr:twoCellAnchor>
    <xdr:from>
      <xdr:col>8</xdr:col>
      <xdr:colOff>1704975</xdr:colOff>
      <xdr:row>35</xdr:row>
      <xdr:rowOff>190500</xdr:rowOff>
    </xdr:from>
    <xdr:to>
      <xdr:col>10</xdr:col>
      <xdr:colOff>781050</xdr:colOff>
      <xdr:row>50</xdr:row>
      <xdr:rowOff>0</xdr:rowOff>
    </xdr:to>
    <xdr:sp macro="" textlink="">
      <xdr:nvSpPr>
        <xdr:cNvPr id="151863" name="Line 18"/>
        <xdr:cNvSpPr>
          <a:spLocks noChangeShapeType="1"/>
        </xdr:cNvSpPr>
      </xdr:nvSpPr>
      <xdr:spPr bwMode="auto">
        <a:xfrm flipV="1">
          <a:off x="8239125" y="8429625"/>
          <a:ext cx="971550" cy="2876550"/>
        </a:xfrm>
        <a:prstGeom prst="line">
          <a:avLst/>
        </a:prstGeom>
        <a:noFill/>
        <a:ln w="9525">
          <a:solidFill>
            <a:srgbClr val="000000"/>
          </a:solidFill>
          <a:round/>
          <a:headEnd/>
          <a:tailEnd/>
        </a:ln>
      </xdr:spPr>
    </xdr:sp>
    <xdr:clientData/>
  </xdr:twoCellAnchor>
  <xdr:twoCellAnchor>
    <xdr:from>
      <xdr:col>4</xdr:col>
      <xdr:colOff>0</xdr:colOff>
      <xdr:row>28</xdr:row>
      <xdr:rowOff>19050</xdr:rowOff>
    </xdr:from>
    <xdr:to>
      <xdr:col>5</xdr:col>
      <xdr:colOff>9525</xdr:colOff>
      <xdr:row>30</xdr:row>
      <xdr:rowOff>0</xdr:rowOff>
    </xdr:to>
    <xdr:sp macro="" textlink="">
      <xdr:nvSpPr>
        <xdr:cNvPr id="151864" name="Line 5"/>
        <xdr:cNvSpPr>
          <a:spLocks noChangeShapeType="1"/>
        </xdr:cNvSpPr>
      </xdr:nvSpPr>
      <xdr:spPr bwMode="auto">
        <a:xfrm flipV="1">
          <a:off x="3038475" y="6838950"/>
          <a:ext cx="809625" cy="390525"/>
        </a:xfrm>
        <a:prstGeom prst="line">
          <a:avLst/>
        </a:prstGeom>
        <a:noFill/>
        <a:ln w="9525">
          <a:solidFill>
            <a:srgbClr val="000000"/>
          </a:solidFill>
          <a:round/>
          <a:headEnd/>
          <a:tailEnd/>
        </a:ln>
      </xdr:spPr>
    </xdr:sp>
    <xdr:clientData/>
  </xdr:twoCellAnchor>
  <xdr:twoCellAnchor>
    <xdr:from>
      <xdr:col>4</xdr:col>
      <xdr:colOff>9525</xdr:colOff>
      <xdr:row>58</xdr:row>
      <xdr:rowOff>9525</xdr:rowOff>
    </xdr:from>
    <xdr:to>
      <xdr:col>5</xdr:col>
      <xdr:colOff>9525</xdr:colOff>
      <xdr:row>60</xdr:row>
      <xdr:rowOff>19050</xdr:rowOff>
    </xdr:to>
    <xdr:sp macro="" textlink="">
      <xdr:nvSpPr>
        <xdr:cNvPr id="151865" name="Line 15"/>
        <xdr:cNvSpPr>
          <a:spLocks noChangeShapeType="1"/>
        </xdr:cNvSpPr>
      </xdr:nvSpPr>
      <xdr:spPr bwMode="auto">
        <a:xfrm>
          <a:off x="3048000" y="12954000"/>
          <a:ext cx="800100" cy="419100"/>
        </a:xfrm>
        <a:prstGeom prst="line">
          <a:avLst/>
        </a:prstGeom>
        <a:noFill/>
        <a:ln w="9525">
          <a:solidFill>
            <a:srgbClr val="000000"/>
          </a:solidFill>
          <a:round/>
          <a:headEnd/>
          <a:tailEnd/>
        </a:ln>
      </xdr:spPr>
    </xdr:sp>
    <xdr:clientData/>
  </xdr:twoCellAnchor>
  <xdr:twoCellAnchor>
    <xdr:from>
      <xdr:col>4</xdr:col>
      <xdr:colOff>0</xdr:colOff>
      <xdr:row>60</xdr:row>
      <xdr:rowOff>19050</xdr:rowOff>
    </xdr:from>
    <xdr:to>
      <xdr:col>5</xdr:col>
      <xdr:colOff>9525</xdr:colOff>
      <xdr:row>62</xdr:row>
      <xdr:rowOff>0</xdr:rowOff>
    </xdr:to>
    <xdr:sp macro="" textlink="">
      <xdr:nvSpPr>
        <xdr:cNvPr id="151866" name="Line 5"/>
        <xdr:cNvSpPr>
          <a:spLocks noChangeShapeType="1"/>
        </xdr:cNvSpPr>
      </xdr:nvSpPr>
      <xdr:spPr bwMode="auto">
        <a:xfrm flipV="1">
          <a:off x="3038475" y="13373100"/>
          <a:ext cx="809625" cy="390525"/>
        </a:xfrm>
        <a:prstGeom prst="line">
          <a:avLst/>
        </a:prstGeom>
        <a:noFill/>
        <a:ln w="9525">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323850</xdr:colOff>
      <xdr:row>0</xdr:row>
      <xdr:rowOff>219075</xdr:rowOff>
    </xdr:from>
    <xdr:to>
      <xdr:col>5</xdr:col>
      <xdr:colOff>1314450</xdr:colOff>
      <xdr:row>2</xdr:row>
      <xdr:rowOff>704850</xdr:rowOff>
    </xdr:to>
    <xdr:pic>
      <xdr:nvPicPr>
        <xdr:cNvPr id="149503" name="Picture 1" descr="ffd"/>
        <xdr:cNvPicPr>
          <a:picLocks noChangeAspect="1" noChangeArrowheads="1"/>
        </xdr:cNvPicPr>
      </xdr:nvPicPr>
      <xdr:blipFill>
        <a:blip xmlns:r="http://schemas.openxmlformats.org/officeDocument/2006/relationships" r:embed="rId1" cstate="print"/>
        <a:srcRect/>
        <a:stretch>
          <a:fillRect/>
        </a:stretch>
      </xdr:blipFill>
      <xdr:spPr bwMode="auto">
        <a:xfrm>
          <a:off x="3543300" y="219075"/>
          <a:ext cx="990600" cy="1362075"/>
        </a:xfrm>
        <a:prstGeom prst="rect">
          <a:avLst/>
        </a:prstGeom>
        <a:noFill/>
        <a:ln w="9525">
          <a:noFill/>
          <a:miter lim="800000"/>
          <a:headEnd/>
          <a:tailEnd/>
        </a:ln>
      </xdr:spPr>
    </xdr:pic>
    <xdr:clientData/>
  </xdr:twoCellAnchor>
  <xdr:twoCellAnchor editAs="oneCell">
    <xdr:from>
      <xdr:col>14</xdr:col>
      <xdr:colOff>323850</xdr:colOff>
      <xdr:row>0</xdr:row>
      <xdr:rowOff>180975</xdr:rowOff>
    </xdr:from>
    <xdr:to>
      <xdr:col>14</xdr:col>
      <xdr:colOff>1428750</xdr:colOff>
      <xdr:row>2</xdr:row>
      <xdr:rowOff>742950</xdr:rowOff>
    </xdr:to>
    <xdr:pic>
      <xdr:nvPicPr>
        <xdr:cNvPr id="159744" name="Picture 2" descr="MPY"/>
        <xdr:cNvPicPr>
          <a:picLocks noChangeAspect="1" noChangeArrowheads="1"/>
        </xdr:cNvPicPr>
      </xdr:nvPicPr>
      <xdr:blipFill>
        <a:blip xmlns:r="http://schemas.openxmlformats.org/officeDocument/2006/relationships" r:embed="rId2" cstate="print"/>
        <a:srcRect/>
        <a:stretch>
          <a:fillRect/>
        </a:stretch>
      </xdr:blipFill>
      <xdr:spPr bwMode="auto">
        <a:xfrm>
          <a:off x="11630025" y="180975"/>
          <a:ext cx="1104900" cy="1438275"/>
        </a:xfrm>
        <a:prstGeom prst="rect">
          <a:avLst/>
        </a:prstGeom>
        <a:noFill/>
        <a:ln w="9525">
          <a:noFill/>
          <a:miter lim="800000"/>
          <a:headEnd/>
          <a:tailEnd/>
        </a:ln>
      </xdr:spPr>
    </xdr:pic>
    <xdr:clientData/>
  </xdr:twoCellAnchor>
  <xdr:twoCellAnchor editAs="oneCell">
    <xdr:from>
      <xdr:col>5</xdr:col>
      <xdr:colOff>323850</xdr:colOff>
      <xdr:row>0</xdr:row>
      <xdr:rowOff>219075</xdr:rowOff>
    </xdr:from>
    <xdr:to>
      <xdr:col>5</xdr:col>
      <xdr:colOff>1314450</xdr:colOff>
      <xdr:row>2</xdr:row>
      <xdr:rowOff>704850</xdr:rowOff>
    </xdr:to>
    <xdr:pic>
      <xdr:nvPicPr>
        <xdr:cNvPr id="159745" name="Picture 17" descr="ffd"/>
        <xdr:cNvPicPr>
          <a:picLocks noChangeAspect="1" noChangeArrowheads="1"/>
        </xdr:cNvPicPr>
      </xdr:nvPicPr>
      <xdr:blipFill>
        <a:blip xmlns:r="http://schemas.openxmlformats.org/officeDocument/2006/relationships" r:embed="rId1" cstate="print"/>
        <a:srcRect/>
        <a:stretch>
          <a:fillRect/>
        </a:stretch>
      </xdr:blipFill>
      <xdr:spPr bwMode="auto">
        <a:xfrm>
          <a:off x="3543300" y="219075"/>
          <a:ext cx="990600" cy="1362075"/>
        </a:xfrm>
        <a:prstGeom prst="rect">
          <a:avLst/>
        </a:prstGeom>
        <a:noFill/>
        <a:ln w="9525">
          <a:noFill/>
          <a:miter lim="800000"/>
          <a:headEnd/>
          <a:tailEnd/>
        </a:ln>
      </xdr:spPr>
    </xdr:pic>
    <xdr:clientData/>
  </xdr:twoCellAnchor>
  <xdr:twoCellAnchor editAs="oneCell">
    <xdr:from>
      <xdr:col>14</xdr:col>
      <xdr:colOff>323850</xdr:colOff>
      <xdr:row>0</xdr:row>
      <xdr:rowOff>180975</xdr:rowOff>
    </xdr:from>
    <xdr:to>
      <xdr:col>14</xdr:col>
      <xdr:colOff>1428750</xdr:colOff>
      <xdr:row>2</xdr:row>
      <xdr:rowOff>742950</xdr:rowOff>
    </xdr:to>
    <xdr:pic>
      <xdr:nvPicPr>
        <xdr:cNvPr id="159746" name="Picture 18" descr="MPY"/>
        <xdr:cNvPicPr>
          <a:picLocks noChangeAspect="1" noChangeArrowheads="1"/>
        </xdr:cNvPicPr>
      </xdr:nvPicPr>
      <xdr:blipFill>
        <a:blip xmlns:r="http://schemas.openxmlformats.org/officeDocument/2006/relationships" r:embed="rId2" cstate="print"/>
        <a:srcRect/>
        <a:stretch>
          <a:fillRect/>
        </a:stretch>
      </xdr:blipFill>
      <xdr:spPr bwMode="auto">
        <a:xfrm>
          <a:off x="11630025" y="180975"/>
          <a:ext cx="1104900" cy="1438275"/>
        </a:xfrm>
        <a:prstGeom prst="rect">
          <a:avLst/>
        </a:prstGeom>
        <a:noFill/>
        <a:ln w="9525">
          <a:noFill/>
          <a:miter lim="800000"/>
          <a:headEnd/>
          <a:tailEnd/>
        </a:ln>
      </xdr:spPr>
    </xdr:pic>
    <xdr:clientData/>
  </xdr:twoCellAnchor>
  <xdr:twoCellAnchor>
    <xdr:from>
      <xdr:col>10</xdr:col>
      <xdr:colOff>61072</xdr:colOff>
      <xdr:row>20</xdr:row>
      <xdr:rowOff>191621</xdr:rowOff>
    </xdr:from>
    <xdr:to>
      <xdr:col>10</xdr:col>
      <xdr:colOff>718297</xdr:colOff>
      <xdr:row>27</xdr:row>
      <xdr:rowOff>132790</xdr:rowOff>
    </xdr:to>
    <xdr:sp macro="" textlink="">
      <xdr:nvSpPr>
        <xdr:cNvPr id="159747" name="Line 24"/>
        <xdr:cNvSpPr>
          <a:spLocks noChangeShapeType="1"/>
        </xdr:cNvSpPr>
      </xdr:nvSpPr>
      <xdr:spPr bwMode="auto">
        <a:xfrm flipV="1">
          <a:off x="7860366" y="5435974"/>
          <a:ext cx="657225" cy="1386728"/>
        </a:xfrm>
        <a:prstGeom prst="line">
          <a:avLst/>
        </a:prstGeom>
        <a:noFill/>
        <a:ln w="9525">
          <a:solidFill>
            <a:srgbClr val="000000"/>
          </a:solidFill>
          <a:round/>
          <a:headEnd/>
          <a:tailEnd/>
        </a:ln>
      </xdr:spPr>
    </xdr:sp>
    <xdr:clientData/>
  </xdr:twoCellAnchor>
  <xdr:twoCellAnchor>
    <xdr:from>
      <xdr:col>10</xdr:col>
      <xdr:colOff>40342</xdr:colOff>
      <xdr:row>12</xdr:row>
      <xdr:rowOff>100293</xdr:rowOff>
    </xdr:from>
    <xdr:to>
      <xdr:col>10</xdr:col>
      <xdr:colOff>707092</xdr:colOff>
      <xdr:row>19</xdr:row>
      <xdr:rowOff>81243</xdr:rowOff>
    </xdr:to>
    <xdr:sp macro="" textlink="">
      <xdr:nvSpPr>
        <xdr:cNvPr id="159748" name="Line 25"/>
        <xdr:cNvSpPr>
          <a:spLocks noChangeShapeType="1"/>
        </xdr:cNvSpPr>
      </xdr:nvSpPr>
      <xdr:spPr bwMode="auto">
        <a:xfrm>
          <a:off x="7839636" y="3686175"/>
          <a:ext cx="666750" cy="1426509"/>
        </a:xfrm>
        <a:prstGeom prst="line">
          <a:avLst/>
        </a:prstGeom>
        <a:noFill/>
        <a:ln w="9525">
          <a:solidFill>
            <a:srgbClr val="000000"/>
          </a:solidFill>
          <a:round/>
          <a:headEnd/>
          <a:tailEnd/>
        </a:ln>
      </xdr:spPr>
    </xdr:sp>
    <xdr:clientData/>
  </xdr:twoCellAnchor>
  <xdr:twoCellAnchor>
    <xdr:from>
      <xdr:col>13</xdr:col>
      <xdr:colOff>1</xdr:colOff>
      <xdr:row>19</xdr:row>
      <xdr:rowOff>173182</xdr:rowOff>
    </xdr:from>
    <xdr:to>
      <xdr:col>13</xdr:col>
      <xdr:colOff>719979</xdr:colOff>
      <xdr:row>33</xdr:row>
      <xdr:rowOff>192180</xdr:rowOff>
    </xdr:to>
    <xdr:sp macro="" textlink="">
      <xdr:nvSpPr>
        <xdr:cNvPr id="159749" name="Line 31"/>
        <xdr:cNvSpPr>
          <a:spLocks noChangeShapeType="1"/>
        </xdr:cNvSpPr>
      </xdr:nvSpPr>
      <xdr:spPr bwMode="auto">
        <a:xfrm>
          <a:off x="10875819" y="5230091"/>
          <a:ext cx="719978" cy="2928453"/>
        </a:xfrm>
        <a:prstGeom prst="line">
          <a:avLst/>
        </a:prstGeom>
        <a:noFill/>
        <a:ln w="9525">
          <a:solidFill>
            <a:srgbClr val="000000"/>
          </a:solidFill>
          <a:round/>
          <a:headEnd/>
          <a:tailEnd/>
        </a:ln>
      </xdr:spPr>
    </xdr:sp>
    <xdr:clientData/>
  </xdr:twoCellAnchor>
  <xdr:twoCellAnchor>
    <xdr:from>
      <xdr:col>13</xdr:col>
      <xdr:colOff>21291</xdr:colOff>
      <xdr:row>37</xdr:row>
      <xdr:rowOff>155863</xdr:rowOff>
    </xdr:from>
    <xdr:to>
      <xdr:col>13</xdr:col>
      <xdr:colOff>762000</xdr:colOff>
      <xdr:row>51</xdr:row>
      <xdr:rowOff>130547</xdr:rowOff>
    </xdr:to>
    <xdr:sp macro="" textlink="">
      <xdr:nvSpPr>
        <xdr:cNvPr id="159750" name="Line 32"/>
        <xdr:cNvSpPr>
          <a:spLocks noChangeShapeType="1"/>
        </xdr:cNvSpPr>
      </xdr:nvSpPr>
      <xdr:spPr bwMode="auto">
        <a:xfrm flipV="1">
          <a:off x="10897109" y="8953499"/>
          <a:ext cx="740709" cy="2884139"/>
        </a:xfrm>
        <a:prstGeom prst="line">
          <a:avLst/>
        </a:prstGeom>
        <a:noFill/>
        <a:ln w="9525">
          <a:solidFill>
            <a:srgbClr val="000000"/>
          </a:solidFill>
          <a:round/>
          <a:headEnd/>
          <a:tailEnd/>
        </a:ln>
      </xdr:spPr>
    </xdr:sp>
    <xdr:clientData/>
  </xdr:twoCellAnchor>
  <xdr:twoCellAnchor>
    <xdr:from>
      <xdr:col>4</xdr:col>
      <xdr:colOff>22411</xdr:colOff>
      <xdr:row>8</xdr:row>
      <xdr:rowOff>42429</xdr:rowOff>
    </xdr:from>
    <xdr:to>
      <xdr:col>4</xdr:col>
      <xdr:colOff>706531</xdr:colOff>
      <xdr:row>9</xdr:row>
      <xdr:rowOff>191416</xdr:rowOff>
    </xdr:to>
    <xdr:sp macro="" textlink="">
      <xdr:nvSpPr>
        <xdr:cNvPr id="159751" name="Line 35"/>
        <xdr:cNvSpPr>
          <a:spLocks noChangeShapeType="1"/>
        </xdr:cNvSpPr>
      </xdr:nvSpPr>
      <xdr:spPr bwMode="auto">
        <a:xfrm flipV="1">
          <a:off x="2637456" y="2813338"/>
          <a:ext cx="684120" cy="356805"/>
        </a:xfrm>
        <a:prstGeom prst="line">
          <a:avLst/>
        </a:prstGeom>
        <a:noFill/>
        <a:ln w="9525">
          <a:solidFill>
            <a:srgbClr val="000000"/>
          </a:solidFill>
          <a:round/>
          <a:headEnd/>
          <a:tailEnd/>
        </a:ln>
      </xdr:spPr>
    </xdr:sp>
    <xdr:clientData/>
  </xdr:twoCellAnchor>
  <xdr:twoCellAnchor>
    <xdr:from>
      <xdr:col>4</xdr:col>
      <xdr:colOff>22411</xdr:colOff>
      <xdr:row>5</xdr:row>
      <xdr:rowOff>200076</xdr:rowOff>
    </xdr:from>
    <xdr:to>
      <xdr:col>4</xdr:col>
      <xdr:colOff>716056</xdr:colOff>
      <xdr:row>7</xdr:row>
      <xdr:rowOff>136814</xdr:rowOff>
    </xdr:to>
    <xdr:sp macro="" textlink="">
      <xdr:nvSpPr>
        <xdr:cNvPr id="159752" name="Line 36"/>
        <xdr:cNvSpPr>
          <a:spLocks noChangeShapeType="1"/>
        </xdr:cNvSpPr>
      </xdr:nvSpPr>
      <xdr:spPr bwMode="auto">
        <a:xfrm>
          <a:off x="2637456" y="2364849"/>
          <a:ext cx="693645" cy="335056"/>
        </a:xfrm>
        <a:prstGeom prst="line">
          <a:avLst/>
        </a:prstGeom>
        <a:noFill/>
        <a:ln w="9525">
          <a:solidFill>
            <a:srgbClr val="000000"/>
          </a:solidFill>
          <a:round/>
          <a:headEnd/>
          <a:tailEnd/>
        </a:ln>
      </xdr:spPr>
    </xdr:sp>
    <xdr:clientData/>
  </xdr:twoCellAnchor>
  <xdr:twoCellAnchor>
    <xdr:from>
      <xdr:col>4</xdr:col>
      <xdr:colOff>20679</xdr:colOff>
      <xdr:row>16</xdr:row>
      <xdr:rowOff>39944</xdr:rowOff>
    </xdr:from>
    <xdr:to>
      <xdr:col>4</xdr:col>
      <xdr:colOff>714324</xdr:colOff>
      <xdr:row>17</xdr:row>
      <xdr:rowOff>181089</xdr:rowOff>
    </xdr:to>
    <xdr:sp macro="" textlink="">
      <xdr:nvSpPr>
        <xdr:cNvPr id="159755" name="Line 35"/>
        <xdr:cNvSpPr>
          <a:spLocks noChangeShapeType="1"/>
        </xdr:cNvSpPr>
      </xdr:nvSpPr>
      <xdr:spPr bwMode="auto">
        <a:xfrm flipV="1">
          <a:off x="2635724" y="4473399"/>
          <a:ext cx="693645" cy="348963"/>
        </a:xfrm>
        <a:prstGeom prst="line">
          <a:avLst/>
        </a:prstGeom>
        <a:noFill/>
        <a:ln w="9525">
          <a:solidFill>
            <a:srgbClr val="000000"/>
          </a:solidFill>
          <a:round/>
          <a:headEnd/>
          <a:tailEnd/>
        </a:ln>
      </xdr:spPr>
    </xdr:sp>
    <xdr:clientData/>
  </xdr:twoCellAnchor>
  <xdr:twoCellAnchor>
    <xdr:from>
      <xdr:col>4</xdr:col>
      <xdr:colOff>3361</xdr:colOff>
      <xdr:row>13</xdr:row>
      <xdr:rowOff>194945</xdr:rowOff>
    </xdr:from>
    <xdr:to>
      <xdr:col>4</xdr:col>
      <xdr:colOff>706531</xdr:colOff>
      <xdr:row>15</xdr:row>
      <xdr:rowOff>109219</xdr:rowOff>
    </xdr:to>
    <xdr:sp macro="" textlink="">
      <xdr:nvSpPr>
        <xdr:cNvPr id="159756" name="Line 36"/>
        <xdr:cNvSpPr>
          <a:spLocks noChangeShapeType="1"/>
        </xdr:cNvSpPr>
      </xdr:nvSpPr>
      <xdr:spPr bwMode="auto">
        <a:xfrm>
          <a:off x="2618406" y="4004945"/>
          <a:ext cx="703170" cy="329910"/>
        </a:xfrm>
        <a:prstGeom prst="line">
          <a:avLst/>
        </a:prstGeom>
        <a:noFill/>
        <a:ln w="9525">
          <a:solidFill>
            <a:srgbClr val="000000"/>
          </a:solidFill>
          <a:round/>
          <a:headEnd/>
          <a:tailEnd/>
        </a:ln>
      </xdr:spPr>
    </xdr:sp>
    <xdr:clientData/>
  </xdr:twoCellAnchor>
  <xdr:twoCellAnchor>
    <xdr:from>
      <xdr:col>4</xdr:col>
      <xdr:colOff>12886</xdr:colOff>
      <xdr:row>24</xdr:row>
      <xdr:rowOff>53797</xdr:rowOff>
    </xdr:from>
    <xdr:to>
      <xdr:col>4</xdr:col>
      <xdr:colOff>706531</xdr:colOff>
      <xdr:row>25</xdr:row>
      <xdr:rowOff>200035</xdr:rowOff>
    </xdr:to>
    <xdr:sp macro="" textlink="">
      <xdr:nvSpPr>
        <xdr:cNvPr id="159757" name="Line 35"/>
        <xdr:cNvSpPr>
          <a:spLocks noChangeShapeType="1"/>
        </xdr:cNvSpPr>
      </xdr:nvSpPr>
      <xdr:spPr bwMode="auto">
        <a:xfrm flipV="1">
          <a:off x="2627931" y="6149797"/>
          <a:ext cx="693645" cy="354056"/>
        </a:xfrm>
        <a:prstGeom prst="line">
          <a:avLst/>
        </a:prstGeom>
        <a:noFill/>
        <a:ln w="9525">
          <a:solidFill>
            <a:srgbClr val="000000"/>
          </a:solidFill>
          <a:round/>
          <a:headEnd/>
          <a:tailEnd/>
        </a:ln>
      </xdr:spPr>
    </xdr:sp>
    <xdr:clientData/>
  </xdr:twoCellAnchor>
  <xdr:twoCellAnchor>
    <xdr:from>
      <xdr:col>4</xdr:col>
      <xdr:colOff>12886</xdr:colOff>
      <xdr:row>22</xdr:row>
      <xdr:rowOff>26088</xdr:rowOff>
    </xdr:from>
    <xdr:to>
      <xdr:col>4</xdr:col>
      <xdr:colOff>716056</xdr:colOff>
      <xdr:row>23</xdr:row>
      <xdr:rowOff>148182</xdr:rowOff>
    </xdr:to>
    <xdr:sp macro="" textlink="">
      <xdr:nvSpPr>
        <xdr:cNvPr id="159758" name="Line 36"/>
        <xdr:cNvSpPr>
          <a:spLocks noChangeShapeType="1"/>
        </xdr:cNvSpPr>
      </xdr:nvSpPr>
      <xdr:spPr bwMode="auto">
        <a:xfrm>
          <a:off x="2627931" y="5706452"/>
          <a:ext cx="703170" cy="329912"/>
        </a:xfrm>
        <a:prstGeom prst="line">
          <a:avLst/>
        </a:prstGeom>
        <a:noFill/>
        <a:ln w="9525">
          <a:solidFill>
            <a:srgbClr val="000000"/>
          </a:solidFill>
          <a:round/>
          <a:headEnd/>
          <a:tailEnd/>
        </a:ln>
      </xdr:spPr>
    </xdr:sp>
    <xdr:clientData/>
  </xdr:twoCellAnchor>
  <xdr:twoCellAnchor>
    <xdr:from>
      <xdr:col>3</xdr:col>
      <xdr:colOff>242403</xdr:colOff>
      <xdr:row>32</xdr:row>
      <xdr:rowOff>58125</xdr:rowOff>
    </xdr:from>
    <xdr:to>
      <xdr:col>4</xdr:col>
      <xdr:colOff>756753</xdr:colOff>
      <xdr:row>33</xdr:row>
      <xdr:rowOff>200998</xdr:rowOff>
    </xdr:to>
    <xdr:sp macro="" textlink="">
      <xdr:nvSpPr>
        <xdr:cNvPr id="159759" name="Line 35"/>
        <xdr:cNvSpPr>
          <a:spLocks noChangeShapeType="1"/>
        </xdr:cNvSpPr>
      </xdr:nvSpPr>
      <xdr:spPr bwMode="auto">
        <a:xfrm flipV="1">
          <a:off x="2614994" y="7816670"/>
          <a:ext cx="756804" cy="350692"/>
        </a:xfrm>
        <a:prstGeom prst="line">
          <a:avLst/>
        </a:prstGeom>
        <a:noFill/>
        <a:ln w="9525">
          <a:solidFill>
            <a:srgbClr val="000000"/>
          </a:solidFill>
          <a:round/>
          <a:headEnd/>
          <a:tailEnd/>
        </a:ln>
      </xdr:spPr>
    </xdr:sp>
    <xdr:clientData/>
  </xdr:twoCellAnchor>
  <xdr:twoCellAnchor>
    <xdr:from>
      <xdr:col>3</xdr:col>
      <xdr:colOff>242403</xdr:colOff>
      <xdr:row>30</xdr:row>
      <xdr:rowOff>5305</xdr:rowOff>
    </xdr:from>
    <xdr:to>
      <xdr:col>4</xdr:col>
      <xdr:colOff>766278</xdr:colOff>
      <xdr:row>31</xdr:row>
      <xdr:rowOff>127399</xdr:rowOff>
    </xdr:to>
    <xdr:sp macro="" textlink="">
      <xdr:nvSpPr>
        <xdr:cNvPr id="159760" name="Line 36"/>
        <xdr:cNvSpPr>
          <a:spLocks noChangeShapeType="1"/>
        </xdr:cNvSpPr>
      </xdr:nvSpPr>
      <xdr:spPr bwMode="auto">
        <a:xfrm>
          <a:off x="2614994" y="7348214"/>
          <a:ext cx="766329" cy="329912"/>
        </a:xfrm>
        <a:prstGeom prst="line">
          <a:avLst/>
        </a:prstGeom>
        <a:noFill/>
        <a:ln w="9525">
          <a:solidFill>
            <a:srgbClr val="000000"/>
          </a:solidFill>
          <a:round/>
          <a:headEnd/>
          <a:tailEnd/>
        </a:ln>
      </xdr:spPr>
    </xdr:sp>
    <xdr:clientData/>
  </xdr:twoCellAnchor>
  <xdr:twoCellAnchor>
    <xdr:from>
      <xdr:col>4</xdr:col>
      <xdr:colOff>12886</xdr:colOff>
      <xdr:row>40</xdr:row>
      <xdr:rowOff>69276</xdr:rowOff>
    </xdr:from>
    <xdr:to>
      <xdr:col>4</xdr:col>
      <xdr:colOff>706531</xdr:colOff>
      <xdr:row>41</xdr:row>
      <xdr:rowOff>197532</xdr:rowOff>
    </xdr:to>
    <xdr:sp macro="" textlink="">
      <xdr:nvSpPr>
        <xdr:cNvPr id="159761" name="Line 35"/>
        <xdr:cNvSpPr>
          <a:spLocks noChangeShapeType="1"/>
        </xdr:cNvSpPr>
      </xdr:nvSpPr>
      <xdr:spPr bwMode="auto">
        <a:xfrm flipV="1">
          <a:off x="2627931" y="9490367"/>
          <a:ext cx="693645" cy="336074"/>
        </a:xfrm>
        <a:prstGeom prst="line">
          <a:avLst/>
        </a:prstGeom>
        <a:noFill/>
        <a:ln w="9525">
          <a:solidFill>
            <a:srgbClr val="000000"/>
          </a:solidFill>
          <a:round/>
          <a:headEnd/>
          <a:tailEnd/>
        </a:ln>
      </xdr:spPr>
    </xdr:sp>
    <xdr:clientData/>
  </xdr:twoCellAnchor>
  <xdr:twoCellAnchor>
    <xdr:from>
      <xdr:col>4</xdr:col>
      <xdr:colOff>12886</xdr:colOff>
      <xdr:row>38</xdr:row>
      <xdr:rowOff>19157</xdr:rowOff>
    </xdr:from>
    <xdr:to>
      <xdr:col>4</xdr:col>
      <xdr:colOff>716056</xdr:colOff>
      <xdr:row>39</xdr:row>
      <xdr:rowOff>152507</xdr:rowOff>
    </xdr:to>
    <xdr:sp macro="" textlink="">
      <xdr:nvSpPr>
        <xdr:cNvPr id="159762" name="Line 36"/>
        <xdr:cNvSpPr>
          <a:spLocks noChangeShapeType="1"/>
        </xdr:cNvSpPr>
      </xdr:nvSpPr>
      <xdr:spPr bwMode="auto">
        <a:xfrm>
          <a:off x="2627931" y="9024612"/>
          <a:ext cx="703170" cy="341168"/>
        </a:xfrm>
        <a:prstGeom prst="line">
          <a:avLst/>
        </a:prstGeom>
        <a:noFill/>
        <a:ln w="9525">
          <a:solidFill>
            <a:srgbClr val="000000"/>
          </a:solidFill>
          <a:round/>
          <a:headEnd/>
          <a:tailEnd/>
        </a:ln>
      </xdr:spPr>
    </xdr:sp>
    <xdr:clientData/>
  </xdr:twoCellAnchor>
  <xdr:twoCellAnchor>
    <xdr:from>
      <xdr:col>4</xdr:col>
      <xdr:colOff>3361</xdr:colOff>
      <xdr:row>48</xdr:row>
      <xdr:rowOff>43398</xdr:rowOff>
    </xdr:from>
    <xdr:to>
      <xdr:col>4</xdr:col>
      <xdr:colOff>697006</xdr:colOff>
      <xdr:row>49</xdr:row>
      <xdr:rowOff>175016</xdr:rowOff>
    </xdr:to>
    <xdr:sp macro="" textlink="">
      <xdr:nvSpPr>
        <xdr:cNvPr id="159763" name="Line 35"/>
        <xdr:cNvSpPr>
          <a:spLocks noChangeShapeType="1"/>
        </xdr:cNvSpPr>
      </xdr:nvSpPr>
      <xdr:spPr bwMode="auto">
        <a:xfrm flipV="1">
          <a:off x="2618406" y="11127034"/>
          <a:ext cx="693645" cy="339437"/>
        </a:xfrm>
        <a:prstGeom prst="line">
          <a:avLst/>
        </a:prstGeom>
        <a:noFill/>
        <a:ln w="9525">
          <a:solidFill>
            <a:srgbClr val="000000"/>
          </a:solidFill>
          <a:round/>
          <a:headEnd/>
          <a:tailEnd/>
        </a:ln>
      </xdr:spPr>
    </xdr:sp>
    <xdr:clientData/>
  </xdr:twoCellAnchor>
  <xdr:twoCellAnchor>
    <xdr:from>
      <xdr:col>4</xdr:col>
      <xdr:colOff>3361</xdr:colOff>
      <xdr:row>45</xdr:row>
      <xdr:rowOff>198347</xdr:rowOff>
    </xdr:from>
    <xdr:to>
      <xdr:col>4</xdr:col>
      <xdr:colOff>706531</xdr:colOff>
      <xdr:row>47</xdr:row>
      <xdr:rowOff>120465</xdr:rowOff>
    </xdr:to>
    <xdr:sp macro="" textlink="">
      <xdr:nvSpPr>
        <xdr:cNvPr id="159764" name="Line 36"/>
        <xdr:cNvSpPr>
          <a:spLocks noChangeShapeType="1"/>
        </xdr:cNvSpPr>
      </xdr:nvSpPr>
      <xdr:spPr bwMode="auto">
        <a:xfrm>
          <a:off x="2618406" y="10658529"/>
          <a:ext cx="703170" cy="337754"/>
        </a:xfrm>
        <a:prstGeom prst="line">
          <a:avLst/>
        </a:prstGeom>
        <a:noFill/>
        <a:ln w="9525">
          <a:solidFill>
            <a:srgbClr val="000000"/>
          </a:solidFill>
          <a:round/>
          <a:headEnd/>
          <a:tailEnd/>
        </a:ln>
      </xdr:spPr>
    </xdr:sp>
    <xdr:clientData/>
  </xdr:twoCellAnchor>
  <xdr:twoCellAnchor>
    <xdr:from>
      <xdr:col>4</xdr:col>
      <xdr:colOff>12886</xdr:colOff>
      <xdr:row>56</xdr:row>
      <xdr:rowOff>22614</xdr:rowOff>
    </xdr:from>
    <xdr:to>
      <xdr:col>4</xdr:col>
      <xdr:colOff>706531</xdr:colOff>
      <xdr:row>57</xdr:row>
      <xdr:rowOff>154233</xdr:rowOff>
    </xdr:to>
    <xdr:sp macro="" textlink="">
      <xdr:nvSpPr>
        <xdr:cNvPr id="159765" name="Line 35"/>
        <xdr:cNvSpPr>
          <a:spLocks noChangeShapeType="1"/>
        </xdr:cNvSpPr>
      </xdr:nvSpPr>
      <xdr:spPr bwMode="auto">
        <a:xfrm flipV="1">
          <a:off x="2627931" y="12768796"/>
          <a:ext cx="693645" cy="339437"/>
        </a:xfrm>
        <a:prstGeom prst="line">
          <a:avLst/>
        </a:prstGeom>
        <a:noFill/>
        <a:ln w="9525">
          <a:solidFill>
            <a:srgbClr val="000000"/>
          </a:solidFill>
          <a:round/>
          <a:headEnd/>
          <a:tailEnd/>
        </a:ln>
      </xdr:spPr>
    </xdr:sp>
    <xdr:clientData/>
  </xdr:twoCellAnchor>
  <xdr:twoCellAnchor>
    <xdr:from>
      <xdr:col>4</xdr:col>
      <xdr:colOff>12886</xdr:colOff>
      <xdr:row>53</xdr:row>
      <xdr:rowOff>202725</xdr:rowOff>
    </xdr:from>
    <xdr:to>
      <xdr:col>4</xdr:col>
      <xdr:colOff>716056</xdr:colOff>
      <xdr:row>55</xdr:row>
      <xdr:rowOff>116999</xdr:rowOff>
    </xdr:to>
    <xdr:sp macro="" textlink="">
      <xdr:nvSpPr>
        <xdr:cNvPr id="159766" name="Line 36"/>
        <xdr:cNvSpPr>
          <a:spLocks noChangeShapeType="1"/>
        </xdr:cNvSpPr>
      </xdr:nvSpPr>
      <xdr:spPr bwMode="auto">
        <a:xfrm>
          <a:off x="2627931" y="12325452"/>
          <a:ext cx="703170" cy="329911"/>
        </a:xfrm>
        <a:prstGeom prst="line">
          <a:avLst/>
        </a:prstGeom>
        <a:noFill/>
        <a:ln w="9525">
          <a:solidFill>
            <a:srgbClr val="000000"/>
          </a:solidFill>
          <a:round/>
          <a:headEnd/>
          <a:tailEnd/>
        </a:ln>
      </xdr:spPr>
    </xdr:sp>
    <xdr:clientData/>
  </xdr:twoCellAnchor>
  <xdr:twoCellAnchor>
    <xdr:from>
      <xdr:col>7</xdr:col>
      <xdr:colOff>61072</xdr:colOff>
      <xdr:row>60</xdr:row>
      <xdr:rowOff>126067</xdr:rowOff>
    </xdr:from>
    <xdr:to>
      <xdr:col>7</xdr:col>
      <xdr:colOff>727822</xdr:colOff>
      <xdr:row>64</xdr:row>
      <xdr:rowOff>2242</xdr:rowOff>
    </xdr:to>
    <xdr:sp macro="" textlink="">
      <xdr:nvSpPr>
        <xdr:cNvPr id="159767" name="Line 35"/>
        <xdr:cNvSpPr>
          <a:spLocks noChangeShapeType="1"/>
        </xdr:cNvSpPr>
      </xdr:nvSpPr>
      <xdr:spPr bwMode="auto">
        <a:xfrm flipV="1">
          <a:off x="5170954" y="13662773"/>
          <a:ext cx="666750" cy="682998"/>
        </a:xfrm>
        <a:prstGeom prst="line">
          <a:avLst/>
        </a:prstGeom>
        <a:noFill/>
        <a:ln w="9525">
          <a:solidFill>
            <a:srgbClr val="000000"/>
          </a:solidFill>
          <a:round/>
          <a:headEnd/>
          <a:tailEnd/>
        </a:ln>
      </xdr:spPr>
    </xdr:sp>
    <xdr:clientData/>
  </xdr:twoCellAnchor>
  <xdr:twoCellAnchor>
    <xdr:from>
      <xdr:col>7</xdr:col>
      <xdr:colOff>40341</xdr:colOff>
      <xdr:row>56</xdr:row>
      <xdr:rowOff>5042</xdr:rowOff>
    </xdr:from>
    <xdr:to>
      <xdr:col>7</xdr:col>
      <xdr:colOff>726141</xdr:colOff>
      <xdr:row>59</xdr:row>
      <xdr:rowOff>94130</xdr:rowOff>
    </xdr:to>
    <xdr:sp macro="" textlink="">
      <xdr:nvSpPr>
        <xdr:cNvPr id="159768" name="Line 36"/>
        <xdr:cNvSpPr>
          <a:spLocks noChangeShapeType="1"/>
        </xdr:cNvSpPr>
      </xdr:nvSpPr>
      <xdr:spPr bwMode="auto">
        <a:xfrm>
          <a:off x="5150223" y="12712513"/>
          <a:ext cx="685800" cy="705411"/>
        </a:xfrm>
        <a:prstGeom prst="line">
          <a:avLst/>
        </a:prstGeom>
        <a:noFill/>
        <a:ln w="9525">
          <a:solidFill>
            <a:srgbClr val="000000"/>
          </a:solidFill>
          <a:round/>
          <a:headEnd/>
          <a:tailEnd/>
        </a:ln>
      </xdr:spPr>
    </xdr:sp>
    <xdr:clientData/>
  </xdr:twoCellAnchor>
  <xdr:twoCellAnchor>
    <xdr:from>
      <xdr:col>7</xdr:col>
      <xdr:colOff>72278</xdr:colOff>
      <xdr:row>44</xdr:row>
      <xdr:rowOff>155761</xdr:rowOff>
    </xdr:from>
    <xdr:to>
      <xdr:col>7</xdr:col>
      <xdr:colOff>739028</xdr:colOff>
      <xdr:row>48</xdr:row>
      <xdr:rowOff>9525</xdr:rowOff>
    </xdr:to>
    <xdr:sp macro="" textlink="">
      <xdr:nvSpPr>
        <xdr:cNvPr id="159769" name="Line 35"/>
        <xdr:cNvSpPr>
          <a:spLocks noChangeShapeType="1"/>
        </xdr:cNvSpPr>
      </xdr:nvSpPr>
      <xdr:spPr bwMode="auto">
        <a:xfrm flipV="1">
          <a:off x="5182160" y="10375526"/>
          <a:ext cx="666750" cy="682999"/>
        </a:xfrm>
        <a:prstGeom prst="line">
          <a:avLst/>
        </a:prstGeom>
        <a:noFill/>
        <a:ln w="9525">
          <a:solidFill>
            <a:srgbClr val="000000"/>
          </a:solidFill>
          <a:round/>
          <a:headEnd/>
          <a:tailEnd/>
        </a:ln>
      </xdr:spPr>
    </xdr:sp>
    <xdr:clientData/>
  </xdr:twoCellAnchor>
  <xdr:twoCellAnchor>
    <xdr:from>
      <xdr:col>7</xdr:col>
      <xdr:colOff>40341</xdr:colOff>
      <xdr:row>39</xdr:row>
      <xdr:rowOff>193301</xdr:rowOff>
    </xdr:from>
    <xdr:to>
      <xdr:col>7</xdr:col>
      <xdr:colOff>726141</xdr:colOff>
      <xdr:row>43</xdr:row>
      <xdr:rowOff>67795</xdr:rowOff>
    </xdr:to>
    <xdr:sp macro="" textlink="">
      <xdr:nvSpPr>
        <xdr:cNvPr id="159770" name="Line 36"/>
        <xdr:cNvSpPr>
          <a:spLocks noChangeShapeType="1"/>
        </xdr:cNvSpPr>
      </xdr:nvSpPr>
      <xdr:spPr bwMode="auto">
        <a:xfrm>
          <a:off x="5150223" y="9370919"/>
          <a:ext cx="685800" cy="703729"/>
        </a:xfrm>
        <a:prstGeom prst="line">
          <a:avLst/>
        </a:prstGeom>
        <a:noFill/>
        <a:ln w="9525">
          <a:solidFill>
            <a:srgbClr val="000000"/>
          </a:solidFill>
          <a:round/>
          <a:headEnd/>
          <a:tailEnd/>
        </a:ln>
      </xdr:spPr>
    </xdr:sp>
    <xdr:clientData/>
  </xdr:twoCellAnchor>
  <xdr:twoCellAnchor>
    <xdr:from>
      <xdr:col>7</xdr:col>
      <xdr:colOff>46505</xdr:colOff>
      <xdr:row>28</xdr:row>
      <xdr:rowOff>155200</xdr:rowOff>
    </xdr:from>
    <xdr:to>
      <xdr:col>7</xdr:col>
      <xdr:colOff>703730</xdr:colOff>
      <xdr:row>32</xdr:row>
      <xdr:rowOff>10645</xdr:rowOff>
    </xdr:to>
    <xdr:sp macro="" textlink="">
      <xdr:nvSpPr>
        <xdr:cNvPr id="159771" name="Line 35"/>
        <xdr:cNvSpPr>
          <a:spLocks noChangeShapeType="1"/>
        </xdr:cNvSpPr>
      </xdr:nvSpPr>
      <xdr:spPr bwMode="auto">
        <a:xfrm flipV="1">
          <a:off x="5156387" y="7058024"/>
          <a:ext cx="657225" cy="684680"/>
        </a:xfrm>
        <a:prstGeom prst="line">
          <a:avLst/>
        </a:prstGeom>
        <a:noFill/>
        <a:ln w="9525">
          <a:solidFill>
            <a:srgbClr val="000000"/>
          </a:solidFill>
          <a:round/>
          <a:headEnd/>
          <a:tailEnd/>
        </a:ln>
      </xdr:spPr>
    </xdr:sp>
    <xdr:clientData/>
  </xdr:twoCellAnchor>
  <xdr:twoCellAnchor>
    <xdr:from>
      <xdr:col>7</xdr:col>
      <xdr:colOff>48186</xdr:colOff>
      <xdr:row>24</xdr:row>
      <xdr:rowOff>22972</xdr:rowOff>
    </xdr:from>
    <xdr:to>
      <xdr:col>7</xdr:col>
      <xdr:colOff>724461</xdr:colOff>
      <xdr:row>27</xdr:row>
      <xdr:rowOff>110378</xdr:rowOff>
    </xdr:to>
    <xdr:sp macro="" textlink="">
      <xdr:nvSpPr>
        <xdr:cNvPr id="159772" name="Line 36"/>
        <xdr:cNvSpPr>
          <a:spLocks noChangeShapeType="1"/>
        </xdr:cNvSpPr>
      </xdr:nvSpPr>
      <xdr:spPr bwMode="auto">
        <a:xfrm>
          <a:off x="5158068" y="6096560"/>
          <a:ext cx="676275" cy="703730"/>
        </a:xfrm>
        <a:prstGeom prst="line">
          <a:avLst/>
        </a:prstGeom>
        <a:noFill/>
        <a:ln w="9525">
          <a:solidFill>
            <a:srgbClr val="000000"/>
          </a:solidFill>
          <a:round/>
          <a:headEnd/>
          <a:tailEnd/>
        </a:ln>
      </xdr:spPr>
    </xdr:sp>
    <xdr:clientData/>
  </xdr:twoCellAnchor>
  <xdr:twoCellAnchor>
    <xdr:from>
      <xdr:col>7</xdr:col>
      <xdr:colOff>70598</xdr:colOff>
      <xdr:row>12</xdr:row>
      <xdr:rowOff>108138</xdr:rowOff>
    </xdr:from>
    <xdr:to>
      <xdr:col>7</xdr:col>
      <xdr:colOff>737348</xdr:colOff>
      <xdr:row>15</xdr:row>
      <xdr:rowOff>174812</xdr:rowOff>
    </xdr:to>
    <xdr:sp macro="" textlink="">
      <xdr:nvSpPr>
        <xdr:cNvPr id="159773" name="Line 35"/>
        <xdr:cNvSpPr>
          <a:spLocks noChangeShapeType="1"/>
        </xdr:cNvSpPr>
      </xdr:nvSpPr>
      <xdr:spPr bwMode="auto">
        <a:xfrm flipV="1">
          <a:off x="5180480" y="3694020"/>
          <a:ext cx="666750" cy="682998"/>
        </a:xfrm>
        <a:prstGeom prst="line">
          <a:avLst/>
        </a:prstGeom>
        <a:noFill/>
        <a:ln w="9525">
          <a:solidFill>
            <a:srgbClr val="000000"/>
          </a:solidFill>
          <a:round/>
          <a:headEnd/>
          <a:tailEnd/>
        </a:ln>
      </xdr:spPr>
    </xdr:sp>
    <xdr:clientData/>
  </xdr:twoCellAnchor>
  <xdr:twoCellAnchor>
    <xdr:from>
      <xdr:col>7</xdr:col>
      <xdr:colOff>27455</xdr:colOff>
      <xdr:row>8</xdr:row>
      <xdr:rowOff>38660</xdr:rowOff>
    </xdr:from>
    <xdr:to>
      <xdr:col>7</xdr:col>
      <xdr:colOff>713255</xdr:colOff>
      <xdr:row>11</xdr:row>
      <xdr:rowOff>143435</xdr:rowOff>
    </xdr:to>
    <xdr:sp macro="" textlink="">
      <xdr:nvSpPr>
        <xdr:cNvPr id="159774" name="Line 36"/>
        <xdr:cNvSpPr>
          <a:spLocks noChangeShapeType="1"/>
        </xdr:cNvSpPr>
      </xdr:nvSpPr>
      <xdr:spPr bwMode="auto">
        <a:xfrm>
          <a:off x="5137337" y="2806513"/>
          <a:ext cx="685800" cy="709893"/>
        </a:xfrm>
        <a:prstGeom prst="line">
          <a:avLst/>
        </a:prstGeom>
        <a:noFill/>
        <a:ln w="9525">
          <a:solidFill>
            <a:srgbClr val="000000"/>
          </a:solidFill>
          <a:round/>
          <a:headEnd/>
          <a:tailEnd/>
        </a:ln>
      </xdr:spPr>
    </xdr:sp>
    <xdr:clientData/>
  </xdr:twoCellAnchor>
  <xdr:twoCellAnchor>
    <xdr:from>
      <xdr:col>10</xdr:col>
      <xdr:colOff>62753</xdr:colOff>
      <xdr:row>53</xdr:row>
      <xdr:rowOff>5603</xdr:rowOff>
    </xdr:from>
    <xdr:to>
      <xdr:col>10</xdr:col>
      <xdr:colOff>719978</xdr:colOff>
      <xdr:row>59</xdr:row>
      <xdr:rowOff>142315</xdr:rowOff>
    </xdr:to>
    <xdr:sp macro="" textlink="">
      <xdr:nvSpPr>
        <xdr:cNvPr id="159775" name="Line 24"/>
        <xdr:cNvSpPr>
          <a:spLocks noChangeShapeType="1"/>
        </xdr:cNvSpPr>
      </xdr:nvSpPr>
      <xdr:spPr bwMode="auto">
        <a:xfrm flipV="1">
          <a:off x="7862047" y="12085544"/>
          <a:ext cx="657225" cy="1380565"/>
        </a:xfrm>
        <a:prstGeom prst="line">
          <a:avLst/>
        </a:prstGeom>
        <a:noFill/>
        <a:ln w="9525">
          <a:solidFill>
            <a:srgbClr val="000000"/>
          </a:solidFill>
          <a:round/>
          <a:headEnd/>
          <a:tailEnd/>
        </a:ln>
      </xdr:spPr>
    </xdr:sp>
    <xdr:clientData/>
  </xdr:twoCellAnchor>
  <xdr:twoCellAnchor>
    <xdr:from>
      <xdr:col>10</xdr:col>
      <xdr:colOff>30817</xdr:colOff>
      <xdr:row>44</xdr:row>
      <xdr:rowOff>71157</xdr:rowOff>
    </xdr:from>
    <xdr:to>
      <xdr:col>10</xdr:col>
      <xdr:colOff>697567</xdr:colOff>
      <xdr:row>51</xdr:row>
      <xdr:rowOff>52107</xdr:rowOff>
    </xdr:to>
    <xdr:sp macro="" textlink="">
      <xdr:nvSpPr>
        <xdr:cNvPr id="159776" name="Line 25"/>
        <xdr:cNvSpPr>
          <a:spLocks noChangeShapeType="1"/>
        </xdr:cNvSpPr>
      </xdr:nvSpPr>
      <xdr:spPr bwMode="auto">
        <a:xfrm>
          <a:off x="7830111" y="10290922"/>
          <a:ext cx="666750" cy="1426509"/>
        </a:xfrm>
        <a:prstGeom prst="line">
          <a:avLst/>
        </a:prstGeom>
        <a:noFill/>
        <a:ln w="9525">
          <a:solidFill>
            <a:srgbClr val="000000"/>
          </a:solidFill>
          <a:round/>
          <a:headEnd/>
          <a:tailEnd/>
        </a:ln>
      </xdr:spPr>
    </xdr:sp>
    <xdr:clientData/>
  </xdr:twoCellAnchor>
  <xdr:twoCellAnchor>
    <xdr:from>
      <xdr:col>4</xdr:col>
      <xdr:colOff>30815</xdr:colOff>
      <xdr:row>64</xdr:row>
      <xdr:rowOff>38507</xdr:rowOff>
    </xdr:from>
    <xdr:to>
      <xdr:col>4</xdr:col>
      <xdr:colOff>724460</xdr:colOff>
      <xdr:row>65</xdr:row>
      <xdr:rowOff>192538</xdr:rowOff>
    </xdr:to>
    <xdr:sp macro="" textlink="">
      <xdr:nvSpPr>
        <xdr:cNvPr id="36" name="Line 35"/>
        <xdr:cNvSpPr>
          <a:spLocks noChangeShapeType="1"/>
        </xdr:cNvSpPr>
      </xdr:nvSpPr>
      <xdr:spPr bwMode="auto">
        <a:xfrm flipV="1">
          <a:off x="2645860" y="14429916"/>
          <a:ext cx="693645" cy="344531"/>
        </a:xfrm>
        <a:prstGeom prst="line">
          <a:avLst/>
        </a:prstGeom>
        <a:noFill/>
        <a:ln w="9525">
          <a:solidFill>
            <a:srgbClr val="000000"/>
          </a:solidFill>
          <a:round/>
          <a:headEnd/>
          <a:tailEnd/>
        </a:ln>
      </xdr:spPr>
    </xdr:sp>
    <xdr:clientData/>
  </xdr:twoCellAnchor>
  <xdr:twoCellAnchor>
    <xdr:from>
      <xdr:col>4</xdr:col>
      <xdr:colOff>13497</xdr:colOff>
      <xdr:row>61</xdr:row>
      <xdr:rowOff>202318</xdr:rowOff>
    </xdr:from>
    <xdr:to>
      <xdr:col>4</xdr:col>
      <xdr:colOff>716667</xdr:colOff>
      <xdr:row>63</xdr:row>
      <xdr:rowOff>132892</xdr:rowOff>
    </xdr:to>
    <xdr:sp macro="" textlink="">
      <xdr:nvSpPr>
        <xdr:cNvPr id="37" name="Line 36"/>
        <xdr:cNvSpPr>
          <a:spLocks noChangeShapeType="1"/>
        </xdr:cNvSpPr>
      </xdr:nvSpPr>
      <xdr:spPr bwMode="auto">
        <a:xfrm>
          <a:off x="2628542" y="13987591"/>
          <a:ext cx="703170" cy="328892"/>
        </a:xfrm>
        <a:prstGeom prst="line">
          <a:avLst/>
        </a:prstGeom>
        <a:noFill/>
        <a:ln w="9525">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323850</xdr:colOff>
      <xdr:row>0</xdr:row>
      <xdr:rowOff>219075</xdr:rowOff>
    </xdr:from>
    <xdr:to>
      <xdr:col>2</xdr:col>
      <xdr:colOff>1314450</xdr:colOff>
      <xdr:row>2</xdr:row>
      <xdr:rowOff>704850</xdr:rowOff>
    </xdr:to>
    <xdr:pic>
      <xdr:nvPicPr>
        <xdr:cNvPr id="103277" name="Picture 1" descr="ffd"/>
        <xdr:cNvPicPr>
          <a:picLocks noChangeAspect="1" noChangeArrowheads="1"/>
        </xdr:cNvPicPr>
      </xdr:nvPicPr>
      <xdr:blipFill>
        <a:blip xmlns:r="http://schemas.openxmlformats.org/officeDocument/2006/relationships" r:embed="rId1" cstate="print"/>
        <a:srcRect/>
        <a:stretch>
          <a:fillRect/>
        </a:stretch>
      </xdr:blipFill>
      <xdr:spPr bwMode="auto">
        <a:xfrm>
          <a:off x="1466850" y="219075"/>
          <a:ext cx="990600" cy="1362075"/>
        </a:xfrm>
        <a:prstGeom prst="rect">
          <a:avLst/>
        </a:prstGeom>
        <a:noFill/>
        <a:ln w="9525">
          <a:noFill/>
          <a:miter lim="800000"/>
          <a:headEnd/>
          <a:tailEnd/>
        </a:ln>
      </xdr:spPr>
    </xdr:pic>
    <xdr:clientData/>
  </xdr:twoCellAnchor>
  <xdr:twoCellAnchor editAs="oneCell">
    <xdr:from>
      <xdr:col>11</xdr:col>
      <xdr:colOff>323850</xdr:colOff>
      <xdr:row>0</xdr:row>
      <xdr:rowOff>180975</xdr:rowOff>
    </xdr:from>
    <xdr:to>
      <xdr:col>11</xdr:col>
      <xdr:colOff>1428750</xdr:colOff>
      <xdr:row>2</xdr:row>
      <xdr:rowOff>742950</xdr:rowOff>
    </xdr:to>
    <xdr:pic>
      <xdr:nvPicPr>
        <xdr:cNvPr id="103278" name="Picture 2" descr="MPY"/>
        <xdr:cNvPicPr>
          <a:picLocks noChangeAspect="1" noChangeArrowheads="1"/>
        </xdr:cNvPicPr>
      </xdr:nvPicPr>
      <xdr:blipFill>
        <a:blip xmlns:r="http://schemas.openxmlformats.org/officeDocument/2006/relationships" r:embed="rId2" cstate="print"/>
        <a:srcRect/>
        <a:stretch>
          <a:fillRect/>
        </a:stretch>
      </xdr:blipFill>
      <xdr:spPr bwMode="auto">
        <a:xfrm>
          <a:off x="9134475" y="180975"/>
          <a:ext cx="1104900" cy="1438275"/>
        </a:xfrm>
        <a:prstGeom prst="rect">
          <a:avLst/>
        </a:prstGeom>
        <a:noFill/>
        <a:ln w="9525">
          <a:noFill/>
          <a:miter lim="800000"/>
          <a:headEnd/>
          <a:tailEnd/>
        </a:ln>
      </xdr:spPr>
    </xdr:pic>
    <xdr:clientData/>
  </xdr:twoCellAnchor>
  <xdr:twoCellAnchor>
    <xdr:from>
      <xdr:col>6</xdr:col>
      <xdr:colOff>1704975</xdr:colOff>
      <xdr:row>22</xdr:row>
      <xdr:rowOff>0</xdr:rowOff>
    </xdr:from>
    <xdr:to>
      <xdr:col>9</xdr:col>
      <xdr:colOff>0</xdr:colOff>
      <xdr:row>36</xdr:row>
      <xdr:rowOff>19050</xdr:rowOff>
    </xdr:to>
    <xdr:sp macro="" textlink="">
      <xdr:nvSpPr>
        <xdr:cNvPr id="103279" name="Line 17"/>
        <xdr:cNvSpPr>
          <a:spLocks noChangeShapeType="1"/>
        </xdr:cNvSpPr>
      </xdr:nvSpPr>
      <xdr:spPr bwMode="auto">
        <a:xfrm>
          <a:off x="5124450" y="5553075"/>
          <a:ext cx="990600" cy="2838450"/>
        </a:xfrm>
        <a:prstGeom prst="line">
          <a:avLst/>
        </a:prstGeom>
        <a:noFill/>
        <a:ln w="9525">
          <a:solidFill>
            <a:srgbClr val="000000"/>
          </a:solidFill>
          <a:round/>
          <a:headEnd/>
          <a:tailEnd/>
        </a:ln>
      </xdr:spPr>
    </xdr:sp>
    <xdr:clientData/>
  </xdr:twoCellAnchor>
  <xdr:twoCellAnchor>
    <xdr:from>
      <xdr:col>6</xdr:col>
      <xdr:colOff>1704975</xdr:colOff>
      <xdr:row>35</xdr:row>
      <xdr:rowOff>190500</xdr:rowOff>
    </xdr:from>
    <xdr:to>
      <xdr:col>8</xdr:col>
      <xdr:colOff>781050</xdr:colOff>
      <xdr:row>50</xdr:row>
      <xdr:rowOff>0</xdr:rowOff>
    </xdr:to>
    <xdr:sp macro="" textlink="">
      <xdr:nvSpPr>
        <xdr:cNvPr id="103280" name="Line 18"/>
        <xdr:cNvSpPr>
          <a:spLocks noChangeShapeType="1"/>
        </xdr:cNvSpPr>
      </xdr:nvSpPr>
      <xdr:spPr bwMode="auto">
        <a:xfrm flipV="1">
          <a:off x="5124450" y="8353425"/>
          <a:ext cx="971550" cy="2857500"/>
        </a:xfrm>
        <a:prstGeom prst="line">
          <a:avLst/>
        </a:prstGeom>
        <a:noFill/>
        <a:ln w="9525">
          <a:solidFill>
            <a:srgbClr val="000000"/>
          </a:solidFill>
          <a:round/>
          <a:headEnd/>
          <a:tailEnd/>
        </a:ln>
      </xdr:spPr>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323850</xdr:colOff>
      <xdr:row>0</xdr:row>
      <xdr:rowOff>219075</xdr:rowOff>
    </xdr:from>
    <xdr:to>
      <xdr:col>2</xdr:col>
      <xdr:colOff>1314450</xdr:colOff>
      <xdr:row>2</xdr:row>
      <xdr:rowOff>704850</xdr:rowOff>
    </xdr:to>
    <xdr:pic>
      <xdr:nvPicPr>
        <xdr:cNvPr id="2" name="Picture 1" descr="ffd"/>
        <xdr:cNvPicPr>
          <a:picLocks noChangeAspect="1" noChangeArrowheads="1"/>
        </xdr:cNvPicPr>
      </xdr:nvPicPr>
      <xdr:blipFill>
        <a:blip xmlns:r="http://schemas.openxmlformats.org/officeDocument/2006/relationships" r:embed="rId1" cstate="print"/>
        <a:srcRect/>
        <a:stretch>
          <a:fillRect/>
        </a:stretch>
      </xdr:blipFill>
      <xdr:spPr bwMode="auto">
        <a:xfrm>
          <a:off x="1400175" y="219075"/>
          <a:ext cx="990600" cy="1362075"/>
        </a:xfrm>
        <a:prstGeom prst="rect">
          <a:avLst/>
        </a:prstGeom>
        <a:noFill/>
        <a:ln w="9525">
          <a:noFill/>
          <a:miter lim="800000"/>
          <a:headEnd/>
          <a:tailEnd/>
        </a:ln>
      </xdr:spPr>
    </xdr:pic>
    <xdr:clientData/>
  </xdr:twoCellAnchor>
  <xdr:twoCellAnchor editAs="oneCell">
    <xdr:from>
      <xdr:col>11</xdr:col>
      <xdr:colOff>323850</xdr:colOff>
      <xdr:row>0</xdr:row>
      <xdr:rowOff>180975</xdr:rowOff>
    </xdr:from>
    <xdr:to>
      <xdr:col>11</xdr:col>
      <xdr:colOff>1428750</xdr:colOff>
      <xdr:row>2</xdr:row>
      <xdr:rowOff>742950</xdr:rowOff>
    </xdr:to>
    <xdr:pic>
      <xdr:nvPicPr>
        <xdr:cNvPr id="3" name="Picture 2" descr="MPY"/>
        <xdr:cNvPicPr>
          <a:picLocks noChangeAspect="1" noChangeArrowheads="1"/>
        </xdr:cNvPicPr>
      </xdr:nvPicPr>
      <xdr:blipFill>
        <a:blip xmlns:r="http://schemas.openxmlformats.org/officeDocument/2006/relationships" r:embed="rId2" cstate="print"/>
        <a:srcRect/>
        <a:stretch>
          <a:fillRect/>
        </a:stretch>
      </xdr:blipFill>
      <xdr:spPr bwMode="auto">
        <a:xfrm>
          <a:off x="9001125" y="180975"/>
          <a:ext cx="1104900" cy="1438275"/>
        </a:xfrm>
        <a:prstGeom prst="rect">
          <a:avLst/>
        </a:prstGeom>
        <a:noFill/>
        <a:ln w="9525">
          <a:noFill/>
          <a:miter lim="800000"/>
          <a:headEnd/>
          <a:tailEnd/>
        </a:ln>
      </xdr:spPr>
    </xdr:pic>
    <xdr:clientData/>
  </xdr:twoCellAnchor>
  <xdr:twoCellAnchor>
    <xdr:from>
      <xdr:col>6</xdr:col>
      <xdr:colOff>1704975</xdr:colOff>
      <xdr:row>22</xdr:row>
      <xdr:rowOff>0</xdr:rowOff>
    </xdr:from>
    <xdr:to>
      <xdr:col>9</xdr:col>
      <xdr:colOff>0</xdr:colOff>
      <xdr:row>36</xdr:row>
      <xdr:rowOff>19050</xdr:rowOff>
    </xdr:to>
    <xdr:sp macro="" textlink="">
      <xdr:nvSpPr>
        <xdr:cNvPr id="4" name="Line 17"/>
        <xdr:cNvSpPr>
          <a:spLocks noChangeShapeType="1"/>
        </xdr:cNvSpPr>
      </xdr:nvSpPr>
      <xdr:spPr bwMode="auto">
        <a:xfrm>
          <a:off x="5791200" y="5581650"/>
          <a:ext cx="990600" cy="2867025"/>
        </a:xfrm>
        <a:prstGeom prst="line">
          <a:avLst/>
        </a:prstGeom>
        <a:noFill/>
        <a:ln w="9525">
          <a:solidFill>
            <a:srgbClr val="000000"/>
          </a:solidFill>
          <a:round/>
          <a:headEnd/>
          <a:tailEnd/>
        </a:ln>
      </xdr:spPr>
    </xdr:sp>
    <xdr:clientData/>
  </xdr:twoCellAnchor>
  <xdr:twoCellAnchor>
    <xdr:from>
      <xdr:col>6</xdr:col>
      <xdr:colOff>1704975</xdr:colOff>
      <xdr:row>35</xdr:row>
      <xdr:rowOff>190500</xdr:rowOff>
    </xdr:from>
    <xdr:to>
      <xdr:col>8</xdr:col>
      <xdr:colOff>781050</xdr:colOff>
      <xdr:row>50</xdr:row>
      <xdr:rowOff>0</xdr:rowOff>
    </xdr:to>
    <xdr:sp macro="" textlink="">
      <xdr:nvSpPr>
        <xdr:cNvPr id="5" name="Line 18"/>
        <xdr:cNvSpPr>
          <a:spLocks noChangeShapeType="1"/>
        </xdr:cNvSpPr>
      </xdr:nvSpPr>
      <xdr:spPr bwMode="auto">
        <a:xfrm flipV="1">
          <a:off x="5791200" y="8410575"/>
          <a:ext cx="971550" cy="2867025"/>
        </a:xfrm>
        <a:prstGeom prst="line">
          <a:avLst/>
        </a:prstGeom>
        <a:noFill/>
        <a:ln w="9525">
          <a:solidFill>
            <a:srgbClr val="000000"/>
          </a:solidFill>
          <a:round/>
          <a:headEnd/>
          <a:tailEnd/>
        </a:ln>
      </xdr:spPr>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23</xdr:col>
      <xdr:colOff>104775</xdr:colOff>
      <xdr:row>0</xdr:row>
      <xdr:rowOff>0</xdr:rowOff>
    </xdr:from>
    <xdr:to>
      <xdr:col>27</xdr:col>
      <xdr:colOff>333375</xdr:colOff>
      <xdr:row>2</xdr:row>
      <xdr:rowOff>857250</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7991475" y="0"/>
          <a:ext cx="1600200" cy="1981200"/>
        </a:xfrm>
        <a:prstGeom prst="rect">
          <a:avLst/>
        </a:prstGeom>
        <a:noFill/>
      </xdr:spPr>
    </xdr:pic>
    <xdr:clientData/>
  </xdr:twoCellAnchor>
  <xdr:twoCellAnchor editAs="oneCell">
    <xdr:from>
      <xdr:col>1</xdr:col>
      <xdr:colOff>180975</xdr:colOff>
      <xdr:row>0</xdr:row>
      <xdr:rowOff>38100</xdr:rowOff>
    </xdr:from>
    <xdr:to>
      <xdr:col>5</xdr:col>
      <xdr:colOff>238125</xdr:colOff>
      <xdr:row>2</xdr:row>
      <xdr:rowOff>828675</xdr:rowOff>
    </xdr:to>
    <xdr:pic>
      <xdr:nvPicPr>
        <xdr:cNvPr id="3" name="Picture 3"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523875" y="38100"/>
          <a:ext cx="1428750" cy="1914525"/>
        </a:xfrm>
        <a:prstGeom prst="rect">
          <a:avLst/>
        </a:prstGeom>
        <a:solidFill>
          <a:srgbClr val="FFFFFF"/>
        </a:solid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24</xdr:col>
      <xdr:colOff>38100</xdr:colOff>
      <xdr:row>0</xdr:row>
      <xdr:rowOff>0</xdr:rowOff>
    </xdr:from>
    <xdr:to>
      <xdr:col>28</xdr:col>
      <xdr:colOff>0</xdr:colOff>
      <xdr:row>2</xdr:row>
      <xdr:rowOff>914400</xdr:rowOff>
    </xdr:to>
    <xdr:pic>
      <xdr:nvPicPr>
        <xdr:cNvPr id="2" name="Picture 5"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9867900" y="0"/>
          <a:ext cx="1600200" cy="1971675"/>
        </a:xfrm>
        <a:prstGeom prst="rect">
          <a:avLst/>
        </a:prstGeom>
        <a:noFill/>
      </xdr:spPr>
    </xdr:pic>
    <xdr:clientData/>
  </xdr:twoCellAnchor>
  <xdr:twoCellAnchor editAs="oneCell">
    <xdr:from>
      <xdr:col>1</xdr:col>
      <xdr:colOff>104775</xdr:colOff>
      <xdr:row>0</xdr:row>
      <xdr:rowOff>0</xdr:rowOff>
    </xdr:from>
    <xdr:to>
      <xdr:col>4</xdr:col>
      <xdr:colOff>304800</xdr:colOff>
      <xdr:row>2</xdr:row>
      <xdr:rowOff>857250</xdr:rowOff>
    </xdr:to>
    <xdr:pic>
      <xdr:nvPicPr>
        <xdr:cNvPr id="3" name="Picture 6"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514350" y="0"/>
          <a:ext cx="1428750" cy="1914525"/>
        </a:xfrm>
        <a:prstGeom prst="rect">
          <a:avLst/>
        </a:prstGeom>
        <a:solidFill>
          <a:srgbClr val="FFFFFF"/>
        </a:solid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266700</xdr:colOff>
      <xdr:row>2</xdr:row>
      <xdr:rowOff>781050</xdr:rowOff>
    </xdr:to>
    <xdr:pic>
      <xdr:nvPicPr>
        <xdr:cNvPr id="2" name="Picture 3"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81200" cy="2438400"/>
        </a:xfrm>
        <a:prstGeom prst="rect">
          <a:avLst/>
        </a:prstGeom>
        <a:noFill/>
      </xdr:spPr>
    </xdr:pic>
    <xdr:clientData/>
  </xdr:twoCellAnchor>
  <xdr:twoCellAnchor editAs="oneCell">
    <xdr:from>
      <xdr:col>1</xdr:col>
      <xdr:colOff>219075</xdr:colOff>
      <xdr:row>0</xdr:row>
      <xdr:rowOff>76200</xdr:rowOff>
    </xdr:from>
    <xdr:to>
      <xdr:col>5</xdr:col>
      <xdr:colOff>285750</xdr:colOff>
      <xdr:row>2</xdr:row>
      <xdr:rowOff>619125</xdr:rowOff>
    </xdr:to>
    <xdr:pic>
      <xdr:nvPicPr>
        <xdr:cNvPr id="3" name="Picture 4"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04975" cy="2276475"/>
        </a:xfrm>
        <a:prstGeom prst="rect">
          <a:avLst/>
        </a:prstGeom>
        <a:solidFill>
          <a:srgbClr val="FFFFFF"/>
        </a:solid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27</xdr:col>
      <xdr:colOff>333375</xdr:colOff>
      <xdr:row>0</xdr:row>
      <xdr:rowOff>76200</xdr:rowOff>
    </xdr:from>
    <xdr:to>
      <xdr:col>32</xdr:col>
      <xdr:colOff>257175</xdr:colOff>
      <xdr:row>2</xdr:row>
      <xdr:rowOff>1133475</xdr:rowOff>
    </xdr:to>
    <xdr:pic>
      <xdr:nvPicPr>
        <xdr:cNvPr id="2" name="Picture 1" descr="logo comité"/>
        <xdr:cNvPicPr>
          <a:picLocks noChangeAspect="1" noChangeArrowheads="1"/>
        </xdr:cNvPicPr>
      </xdr:nvPicPr>
      <xdr:blipFill>
        <a:blip xmlns:r="http://schemas.openxmlformats.org/officeDocument/2006/relationships" r:embed="rId1" cstate="print"/>
        <a:srcRect l="24797" t="18970" r="24390" b="17751"/>
        <a:stretch>
          <a:fillRect/>
        </a:stretch>
      </xdr:blipFill>
      <xdr:spPr bwMode="auto">
        <a:xfrm>
          <a:off x="11391900" y="76200"/>
          <a:ext cx="1971675" cy="2438400"/>
        </a:xfrm>
        <a:prstGeom prst="rect">
          <a:avLst/>
        </a:prstGeom>
        <a:noFill/>
      </xdr:spPr>
    </xdr:pic>
    <xdr:clientData/>
  </xdr:twoCellAnchor>
  <xdr:twoCellAnchor editAs="oneCell">
    <xdr:from>
      <xdr:col>1</xdr:col>
      <xdr:colOff>219075</xdr:colOff>
      <xdr:row>0</xdr:row>
      <xdr:rowOff>76200</xdr:rowOff>
    </xdr:from>
    <xdr:to>
      <xdr:col>5</xdr:col>
      <xdr:colOff>295275</xdr:colOff>
      <xdr:row>2</xdr:row>
      <xdr:rowOff>971550</xdr:rowOff>
    </xdr:to>
    <xdr:pic>
      <xdr:nvPicPr>
        <xdr:cNvPr id="3" name="Picture 2" descr="logo FFD"/>
        <xdr:cNvPicPr>
          <a:picLocks noChangeAspect="1" noChangeArrowheads="1"/>
        </xdr:cNvPicPr>
      </xdr:nvPicPr>
      <xdr:blipFill>
        <a:blip xmlns:r="http://schemas.openxmlformats.org/officeDocument/2006/relationships" r:embed="rId2" cstate="print">
          <a:clrChange>
            <a:clrFrom>
              <a:srgbClr val="CCFFFF"/>
            </a:clrFrom>
            <a:clrTo>
              <a:srgbClr val="CCFFFF">
                <a:alpha val="0"/>
              </a:srgbClr>
            </a:clrTo>
          </a:clrChange>
        </a:blip>
        <a:srcRect l="39697" r="38434"/>
        <a:stretch>
          <a:fillRect/>
        </a:stretch>
      </xdr:blipFill>
      <xdr:spPr bwMode="auto">
        <a:xfrm>
          <a:off x="628650" y="76200"/>
          <a:ext cx="1714500" cy="2276475"/>
        </a:xfrm>
        <a:prstGeom prst="rect">
          <a:avLst/>
        </a:prstGeom>
        <a:solidFill>
          <a:srgbClr val="FFFFFF"/>
        </a:solidFill>
        <a:ln w="9525">
          <a:noFill/>
          <a:miter lim="800000"/>
          <a:headEnd/>
          <a:tailEnd/>
        </a:ln>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sheetPr codeName="Feuil13"/>
  <dimension ref="A1:J113"/>
  <sheetViews>
    <sheetView workbookViewId="0">
      <selection activeCell="G2" sqref="G2"/>
    </sheetView>
  </sheetViews>
  <sheetFormatPr baseColWidth="10" defaultRowHeight="12.75"/>
  <cols>
    <col min="1" max="1" width="19.42578125" customWidth="1"/>
    <col min="2" max="2" width="14.85546875" customWidth="1"/>
    <col min="3" max="3" width="14.7109375" customWidth="1"/>
    <col min="10" max="10" width="114.28515625" customWidth="1"/>
  </cols>
  <sheetData>
    <row r="1" spans="1:10">
      <c r="B1">
        <f>COUNTIF(G:G,"x")</f>
        <v>37</v>
      </c>
    </row>
    <row r="2" spans="1:10" ht="12.75" customHeight="1">
      <c r="J2" s="62" t="s">
        <v>300</v>
      </c>
    </row>
    <row r="3" spans="1:10" ht="12.75" customHeight="1">
      <c r="A3" s="69" t="str">
        <f t="shared" ref="A3:A34" si="0">CONCATENATE(B3," ",LEFT(C3,1))</f>
        <v>NOM P</v>
      </c>
      <c r="B3" s="70" t="s">
        <v>170</v>
      </c>
      <c r="C3" s="70" t="s">
        <v>171</v>
      </c>
      <c r="D3" s="71" t="s">
        <v>172</v>
      </c>
      <c r="E3" s="70" t="s">
        <v>173</v>
      </c>
      <c r="F3" s="70" t="s">
        <v>261</v>
      </c>
      <c r="G3" s="70" t="s">
        <v>237</v>
      </c>
    </row>
    <row r="4" spans="1:10" s="130" customFormat="1" ht="12.75" customHeight="1">
      <c r="A4" s="68" t="str">
        <f t="shared" si="0"/>
        <v>BARUTON M</v>
      </c>
      <c r="B4" s="176" t="s">
        <v>314</v>
      </c>
      <c r="C4" s="65" t="s">
        <v>315</v>
      </c>
      <c r="D4" s="66">
        <v>13011046</v>
      </c>
      <c r="E4" s="67" t="s">
        <v>68</v>
      </c>
      <c r="F4" s="67" t="s">
        <v>262</v>
      </c>
      <c r="G4" s="177" t="s">
        <v>433</v>
      </c>
      <c r="H4" s="132"/>
    </row>
    <row r="5" spans="1:10" ht="13.5" thickBot="1">
      <c r="A5" s="68" t="str">
        <f>CONCATENATE(B5," ",LEFT(C5,1))</f>
        <v>CABROL M</v>
      </c>
      <c r="B5" s="176" t="s">
        <v>335</v>
      </c>
      <c r="C5" s="65" t="s">
        <v>336</v>
      </c>
      <c r="D5" s="66">
        <v>13011048</v>
      </c>
      <c r="E5" s="67" t="s">
        <v>15</v>
      </c>
      <c r="F5" s="67" t="s">
        <v>262</v>
      </c>
      <c r="G5" s="177" t="s">
        <v>433</v>
      </c>
      <c r="H5" s="62"/>
    </row>
    <row r="6" spans="1:10" ht="12.75" customHeight="1">
      <c r="A6" s="68" t="str">
        <f t="shared" si="0"/>
        <v>CONTIN C</v>
      </c>
      <c r="B6" s="176" t="s">
        <v>115</v>
      </c>
      <c r="C6" s="65" t="s">
        <v>185</v>
      </c>
      <c r="D6" s="66">
        <v>13011047</v>
      </c>
      <c r="E6" s="67" t="s">
        <v>68</v>
      </c>
      <c r="F6" s="67" t="s">
        <v>262</v>
      </c>
      <c r="G6" s="177" t="s">
        <v>433</v>
      </c>
      <c r="H6" s="132"/>
      <c r="J6" s="232" t="s">
        <v>301</v>
      </c>
    </row>
    <row r="7" spans="1:10">
      <c r="A7" s="68" t="str">
        <f t="shared" si="0"/>
        <v>CYRUS P</v>
      </c>
      <c r="B7" s="176" t="s">
        <v>118</v>
      </c>
      <c r="C7" s="65" t="s">
        <v>179</v>
      </c>
      <c r="D7" s="66">
        <v>13011044</v>
      </c>
      <c r="E7" s="67" t="s">
        <v>68</v>
      </c>
      <c r="F7" s="67" t="s">
        <v>262</v>
      </c>
      <c r="G7" s="177" t="s">
        <v>433</v>
      </c>
      <c r="H7" s="62"/>
      <c r="J7" s="233"/>
    </row>
    <row r="8" spans="1:10">
      <c r="A8" s="68" t="str">
        <f t="shared" si="0"/>
        <v>DELAGE C</v>
      </c>
      <c r="B8" s="176" t="s">
        <v>119</v>
      </c>
      <c r="C8" s="65" t="s">
        <v>185</v>
      </c>
      <c r="D8" s="66">
        <v>13011002</v>
      </c>
      <c r="E8" s="67" t="s">
        <v>68</v>
      </c>
      <c r="F8" s="67" t="s">
        <v>262</v>
      </c>
      <c r="G8" s="177" t="s">
        <v>433</v>
      </c>
      <c r="J8" s="233"/>
    </row>
    <row r="9" spans="1:10">
      <c r="A9" s="68" t="str">
        <f t="shared" si="0"/>
        <v>DZIURA S</v>
      </c>
      <c r="B9" s="176" t="s">
        <v>326</v>
      </c>
      <c r="C9" s="65" t="s">
        <v>176</v>
      </c>
      <c r="D9" s="66">
        <v>13011039</v>
      </c>
      <c r="E9" s="67" t="s">
        <v>68</v>
      </c>
      <c r="F9" s="67" t="s">
        <v>262</v>
      </c>
      <c r="G9" s="177" t="s">
        <v>433</v>
      </c>
      <c r="J9" s="233"/>
    </row>
    <row r="10" spans="1:10">
      <c r="A10" s="68" t="str">
        <f t="shared" si="0"/>
        <v>MALLET R</v>
      </c>
      <c r="B10" s="176" t="s">
        <v>337</v>
      </c>
      <c r="C10" s="65" t="s">
        <v>247</v>
      </c>
      <c r="D10" s="66">
        <v>13011049</v>
      </c>
      <c r="E10" s="67" t="s">
        <v>68</v>
      </c>
      <c r="F10" s="67" t="s">
        <v>262</v>
      </c>
      <c r="G10" s="177" t="s">
        <v>433</v>
      </c>
      <c r="H10" s="132"/>
      <c r="J10" s="233"/>
    </row>
    <row r="11" spans="1:10">
      <c r="A11" s="68" t="str">
        <f t="shared" si="0"/>
        <v>MARIGNAC S</v>
      </c>
      <c r="B11" s="176" t="s">
        <v>242</v>
      </c>
      <c r="C11" s="65" t="s">
        <v>243</v>
      </c>
      <c r="D11" s="66">
        <v>13011042</v>
      </c>
      <c r="E11" s="67" t="s">
        <v>68</v>
      </c>
      <c r="F11" s="67" t="s">
        <v>262</v>
      </c>
      <c r="G11" s="177" t="s">
        <v>433</v>
      </c>
      <c r="H11" s="132"/>
      <c r="J11" s="233"/>
    </row>
    <row r="12" spans="1:10">
      <c r="A12" s="68" t="str">
        <f t="shared" si="0"/>
        <v>RUMEAU S</v>
      </c>
      <c r="B12" s="176" t="s">
        <v>299</v>
      </c>
      <c r="C12" s="65" t="s">
        <v>327</v>
      </c>
      <c r="D12" s="66">
        <v>13011045</v>
      </c>
      <c r="E12" s="67" t="s">
        <v>68</v>
      </c>
      <c r="F12" s="67" t="s">
        <v>262</v>
      </c>
      <c r="G12" s="177" t="s">
        <v>433</v>
      </c>
      <c r="H12" s="132"/>
      <c r="J12" s="233"/>
    </row>
    <row r="13" spans="1:10">
      <c r="A13" s="83" t="str">
        <f t="shared" si="0"/>
        <v>CASH F</v>
      </c>
      <c r="B13" s="176" t="s">
        <v>109</v>
      </c>
      <c r="C13" s="65" t="s">
        <v>180</v>
      </c>
      <c r="D13" s="66">
        <v>13007076</v>
      </c>
      <c r="E13" s="67" t="s">
        <v>68</v>
      </c>
      <c r="F13" s="67" t="s">
        <v>263</v>
      </c>
      <c r="G13" s="177" t="s">
        <v>433</v>
      </c>
      <c r="J13" s="233"/>
    </row>
    <row r="14" spans="1:10">
      <c r="A14" s="68" t="str">
        <f t="shared" si="0"/>
        <v>CORBIERES S</v>
      </c>
      <c r="B14" s="176" t="s">
        <v>116</v>
      </c>
      <c r="C14" s="65" t="s">
        <v>176</v>
      </c>
      <c r="D14" s="66">
        <v>13007086</v>
      </c>
      <c r="E14" s="67" t="s">
        <v>68</v>
      </c>
      <c r="F14" s="67" t="s">
        <v>263</v>
      </c>
      <c r="G14" s="177" t="s">
        <v>433</v>
      </c>
      <c r="H14" s="132"/>
      <c r="J14" s="233"/>
    </row>
    <row r="15" spans="1:10">
      <c r="A15" s="68" t="str">
        <f t="shared" si="0"/>
        <v>LABORIE I</v>
      </c>
      <c r="B15" s="176" t="s">
        <v>152</v>
      </c>
      <c r="C15" s="65" t="s">
        <v>192</v>
      </c>
      <c r="D15" s="66">
        <v>13007096</v>
      </c>
      <c r="E15" s="67" t="s">
        <v>68</v>
      </c>
      <c r="F15" s="67" t="s">
        <v>263</v>
      </c>
      <c r="G15" s="177" t="s">
        <v>433</v>
      </c>
      <c r="J15" s="233"/>
    </row>
    <row r="16" spans="1:10">
      <c r="A16" s="68" t="str">
        <f t="shared" si="0"/>
        <v>LAMORISSE G</v>
      </c>
      <c r="B16" s="176" t="s">
        <v>153</v>
      </c>
      <c r="C16" s="176" t="s">
        <v>328</v>
      </c>
      <c r="D16" s="66">
        <v>13007097</v>
      </c>
      <c r="E16" s="67" t="s">
        <v>15</v>
      </c>
      <c r="F16" s="67" t="s">
        <v>263</v>
      </c>
      <c r="G16" s="177" t="s">
        <v>433</v>
      </c>
      <c r="J16" s="233"/>
    </row>
    <row r="17" spans="1:10">
      <c r="A17" s="68" t="str">
        <f t="shared" si="0"/>
        <v>LAMORISSE M</v>
      </c>
      <c r="B17" s="176" t="s">
        <v>153</v>
      </c>
      <c r="C17" s="65" t="s">
        <v>193</v>
      </c>
      <c r="D17" s="66">
        <v>13007095</v>
      </c>
      <c r="E17" s="67" t="s">
        <v>68</v>
      </c>
      <c r="F17" s="67" t="s">
        <v>263</v>
      </c>
      <c r="G17" s="177" t="s">
        <v>433</v>
      </c>
      <c r="J17" s="233"/>
    </row>
    <row r="18" spans="1:10" ht="13.5" thickBot="1">
      <c r="A18" s="68" t="str">
        <f t="shared" si="0"/>
        <v>LEONARD I</v>
      </c>
      <c r="B18" s="176" t="s">
        <v>156</v>
      </c>
      <c r="C18" s="65" t="s">
        <v>201</v>
      </c>
      <c r="D18" s="66">
        <v>13007084</v>
      </c>
      <c r="E18" s="67" t="s">
        <v>15</v>
      </c>
      <c r="F18" s="67" t="s">
        <v>263</v>
      </c>
      <c r="G18" s="177" t="s">
        <v>433</v>
      </c>
      <c r="J18" s="234"/>
    </row>
    <row r="19" spans="1:10">
      <c r="A19" s="68" t="str">
        <f t="shared" si="0"/>
        <v>LEVEILLE C</v>
      </c>
      <c r="B19" s="176" t="s">
        <v>130</v>
      </c>
      <c r="C19" s="65" t="s">
        <v>203</v>
      </c>
      <c r="D19" s="66">
        <v>13007046</v>
      </c>
      <c r="E19" s="67" t="s">
        <v>68</v>
      </c>
      <c r="F19" s="67" t="s">
        <v>263</v>
      </c>
      <c r="G19" s="177" t="s">
        <v>433</v>
      </c>
    </row>
    <row r="20" spans="1:10">
      <c r="A20" s="68" t="str">
        <f t="shared" si="0"/>
        <v>ROUDEY E</v>
      </c>
      <c r="B20" s="176" t="s">
        <v>252</v>
      </c>
      <c r="C20" s="65" t="s">
        <v>207</v>
      </c>
      <c r="D20" s="66">
        <v>13007093</v>
      </c>
      <c r="E20" s="67" t="s">
        <v>68</v>
      </c>
      <c r="F20" s="67" t="s">
        <v>263</v>
      </c>
      <c r="G20" s="177" t="s">
        <v>433</v>
      </c>
      <c r="H20" s="132"/>
    </row>
    <row r="21" spans="1:10">
      <c r="A21" s="68" t="str">
        <f t="shared" si="0"/>
        <v>SANDRINI P</v>
      </c>
      <c r="B21" s="176" t="s">
        <v>169</v>
      </c>
      <c r="C21" s="65" t="s">
        <v>177</v>
      </c>
      <c r="D21" s="66">
        <v>13007094</v>
      </c>
      <c r="E21" s="67" t="s">
        <v>68</v>
      </c>
      <c r="F21" s="67" t="s">
        <v>263</v>
      </c>
      <c r="G21" s="177" t="s">
        <v>433</v>
      </c>
    </row>
    <row r="22" spans="1:10">
      <c r="A22" s="68" t="str">
        <f t="shared" si="0"/>
        <v>SIROT J</v>
      </c>
      <c r="B22" s="176" t="s">
        <v>219</v>
      </c>
      <c r="C22" s="65" t="s">
        <v>220</v>
      </c>
      <c r="D22" s="66">
        <v>13007091</v>
      </c>
      <c r="E22" s="67" t="s">
        <v>68</v>
      </c>
      <c r="F22" s="67" t="s">
        <v>263</v>
      </c>
      <c r="G22" s="177" t="s">
        <v>433</v>
      </c>
    </row>
    <row r="23" spans="1:10">
      <c r="A23" s="68" t="str">
        <f t="shared" si="0"/>
        <v>AOU K</v>
      </c>
      <c r="B23" s="176" t="s">
        <v>338</v>
      </c>
      <c r="C23" s="65" t="s">
        <v>339</v>
      </c>
      <c r="D23" s="66">
        <v>13016003</v>
      </c>
      <c r="E23" s="67" t="s">
        <v>68</v>
      </c>
      <c r="F23" s="67" t="s">
        <v>340</v>
      </c>
      <c r="G23" s="177" t="s">
        <v>433</v>
      </c>
      <c r="H23" s="132"/>
    </row>
    <row r="24" spans="1:10">
      <c r="A24" s="68" t="str">
        <f t="shared" si="0"/>
        <v>BRIET P</v>
      </c>
      <c r="B24" s="176" t="s">
        <v>341</v>
      </c>
      <c r="C24" s="65" t="s">
        <v>342</v>
      </c>
      <c r="D24" s="66">
        <v>13016008</v>
      </c>
      <c r="E24" s="67" t="s">
        <v>68</v>
      </c>
      <c r="F24" s="67" t="s">
        <v>340</v>
      </c>
      <c r="G24" s="177" t="s">
        <v>433</v>
      </c>
      <c r="H24" s="132"/>
    </row>
    <row r="25" spans="1:10">
      <c r="A25" s="68" t="str">
        <f t="shared" si="0"/>
        <v>DJELOUAT T</v>
      </c>
      <c r="B25" s="176" t="s">
        <v>343</v>
      </c>
      <c r="C25" s="65" t="s">
        <v>344</v>
      </c>
      <c r="D25" s="66">
        <v>13016005</v>
      </c>
      <c r="E25" s="67" t="s">
        <v>68</v>
      </c>
      <c r="F25" s="67" t="s">
        <v>340</v>
      </c>
      <c r="G25" s="177" t="s">
        <v>433</v>
      </c>
      <c r="H25" s="132"/>
    </row>
    <row r="26" spans="1:10">
      <c r="A26" s="68" t="str">
        <f t="shared" si="0"/>
        <v>FRERE G</v>
      </c>
      <c r="B26" s="176" t="s">
        <v>345</v>
      </c>
      <c r="C26" s="65" t="s">
        <v>346</v>
      </c>
      <c r="D26" s="66">
        <v>13016004</v>
      </c>
      <c r="E26" s="67" t="s">
        <v>68</v>
      </c>
      <c r="F26" s="67" t="s">
        <v>340</v>
      </c>
      <c r="G26" s="177" t="s">
        <v>433</v>
      </c>
    </row>
    <row r="27" spans="1:10">
      <c r="A27" s="68" t="str">
        <f t="shared" si="0"/>
        <v>PLACIDO H</v>
      </c>
      <c r="B27" s="176" t="s">
        <v>347</v>
      </c>
      <c r="C27" s="65" t="s">
        <v>348</v>
      </c>
      <c r="D27" s="66">
        <v>13016006</v>
      </c>
      <c r="E27" s="67" t="s">
        <v>68</v>
      </c>
      <c r="F27" s="67" t="s">
        <v>340</v>
      </c>
      <c r="G27" s="177" t="s">
        <v>433</v>
      </c>
    </row>
    <row r="28" spans="1:10">
      <c r="A28" s="68" t="str">
        <f t="shared" si="0"/>
        <v>QUINQUANDON S</v>
      </c>
      <c r="B28" s="176" t="s">
        <v>349</v>
      </c>
      <c r="C28" s="65" t="s">
        <v>176</v>
      </c>
      <c r="D28" s="66">
        <v>13016002</v>
      </c>
      <c r="E28" s="67" t="s">
        <v>68</v>
      </c>
      <c r="F28" s="67" t="s">
        <v>340</v>
      </c>
      <c r="G28" s="177" t="s">
        <v>433</v>
      </c>
      <c r="H28" s="132"/>
    </row>
    <row r="29" spans="1:10">
      <c r="A29" s="68" t="str">
        <f t="shared" si="0"/>
        <v>RUCHOT F</v>
      </c>
      <c r="B29" s="176" t="s">
        <v>350</v>
      </c>
      <c r="C29" s="65" t="s">
        <v>351</v>
      </c>
      <c r="D29" s="66">
        <v>13016001</v>
      </c>
      <c r="E29" s="67" t="s">
        <v>68</v>
      </c>
      <c r="F29" s="67" t="s">
        <v>340</v>
      </c>
      <c r="G29" s="177" t="s">
        <v>433</v>
      </c>
      <c r="H29" s="132"/>
    </row>
    <row r="30" spans="1:10">
      <c r="A30" s="68" t="str">
        <f t="shared" si="0"/>
        <v>TRICOLE T</v>
      </c>
      <c r="B30" s="176" t="s">
        <v>352</v>
      </c>
      <c r="C30" s="65" t="s">
        <v>353</v>
      </c>
      <c r="D30" s="66">
        <v>13016007</v>
      </c>
      <c r="E30" s="67" t="s">
        <v>68</v>
      </c>
      <c r="F30" s="67" t="s">
        <v>340</v>
      </c>
      <c r="G30" s="177" t="s">
        <v>433</v>
      </c>
    </row>
    <row r="31" spans="1:10">
      <c r="A31" s="68" t="str">
        <f t="shared" si="0"/>
        <v>VACHER B</v>
      </c>
      <c r="B31" s="176" t="s">
        <v>354</v>
      </c>
      <c r="C31" s="65" t="s">
        <v>355</v>
      </c>
      <c r="D31" s="66">
        <v>13016009</v>
      </c>
      <c r="E31" s="67" t="s">
        <v>68</v>
      </c>
      <c r="F31" s="67" t="s">
        <v>340</v>
      </c>
      <c r="G31" s="177" t="s">
        <v>433</v>
      </c>
    </row>
    <row r="32" spans="1:10">
      <c r="A32" s="68" t="str">
        <f t="shared" si="0"/>
        <v>CAZES F</v>
      </c>
      <c r="B32" s="176" t="s">
        <v>111</v>
      </c>
      <c r="C32" s="65" t="s">
        <v>180</v>
      </c>
      <c r="D32" s="66">
        <v>13001030</v>
      </c>
      <c r="E32" s="67" t="s">
        <v>68</v>
      </c>
      <c r="F32" s="67" t="s">
        <v>264</v>
      </c>
      <c r="G32" s="177" t="s">
        <v>433</v>
      </c>
    </row>
    <row r="33" spans="1:8">
      <c r="A33" s="68" t="str">
        <f t="shared" si="0"/>
        <v>CERISIER C</v>
      </c>
      <c r="B33" s="176" t="s">
        <v>112</v>
      </c>
      <c r="C33" s="65" t="s">
        <v>182</v>
      </c>
      <c r="D33" s="66">
        <v>13001031</v>
      </c>
      <c r="E33" s="67" t="s">
        <v>68</v>
      </c>
      <c r="F33" s="67" t="s">
        <v>264</v>
      </c>
      <c r="G33" s="177" t="s">
        <v>433</v>
      </c>
    </row>
    <row r="34" spans="1:8">
      <c r="A34" s="68" t="str">
        <f t="shared" si="0"/>
        <v>COWMAN T</v>
      </c>
      <c r="B34" s="176" t="s">
        <v>117</v>
      </c>
      <c r="C34" s="65" t="s">
        <v>186</v>
      </c>
      <c r="D34" s="66">
        <v>13001019</v>
      </c>
      <c r="E34" s="67" t="s">
        <v>68</v>
      </c>
      <c r="F34" s="67" t="s">
        <v>264</v>
      </c>
      <c r="G34" s="177" t="s">
        <v>433</v>
      </c>
      <c r="H34" s="132"/>
    </row>
    <row r="35" spans="1:8">
      <c r="A35" s="68" t="str">
        <f t="shared" ref="A35:A68" si="1">CONCATENATE(B35," ",LEFT(C35,1))</f>
        <v>GOODIN M</v>
      </c>
      <c r="B35" s="176" t="s">
        <v>121</v>
      </c>
      <c r="C35" s="65" t="s">
        <v>187</v>
      </c>
      <c r="D35" s="66">
        <v>13001029</v>
      </c>
      <c r="E35" s="67" t="s">
        <v>68</v>
      </c>
      <c r="F35" s="67" t="s">
        <v>264</v>
      </c>
      <c r="G35" s="177" t="s">
        <v>433</v>
      </c>
      <c r="H35" s="132"/>
    </row>
    <row r="36" spans="1:8">
      <c r="A36" s="68" t="str">
        <f t="shared" si="1"/>
        <v>GOUEL S</v>
      </c>
      <c r="B36" s="176" t="s">
        <v>123</v>
      </c>
      <c r="C36" s="65" t="s">
        <v>189</v>
      </c>
      <c r="D36" s="66">
        <v>13001013</v>
      </c>
      <c r="E36" s="67" t="s">
        <v>15</v>
      </c>
      <c r="F36" s="67" t="s">
        <v>264</v>
      </c>
      <c r="G36" s="177" t="s">
        <v>433</v>
      </c>
    </row>
    <row r="37" spans="1:8">
      <c r="A37" s="68" t="str">
        <f t="shared" si="1"/>
        <v>LANSOY D</v>
      </c>
      <c r="B37" s="176" t="s">
        <v>154</v>
      </c>
      <c r="C37" s="65" t="s">
        <v>194</v>
      </c>
      <c r="D37" s="66">
        <v>13001001</v>
      </c>
      <c r="E37" s="67" t="s">
        <v>68</v>
      </c>
      <c r="F37" s="67" t="s">
        <v>264</v>
      </c>
      <c r="G37" s="177" t="s">
        <v>433</v>
      </c>
    </row>
    <row r="38" spans="1:8">
      <c r="A38" s="68" t="str">
        <f t="shared" si="1"/>
        <v>LANSOY H</v>
      </c>
      <c r="B38" s="176" t="s">
        <v>154</v>
      </c>
      <c r="C38" s="65" t="s">
        <v>195</v>
      </c>
      <c r="D38" s="66">
        <v>13001028</v>
      </c>
      <c r="E38" s="67" t="s">
        <v>196</v>
      </c>
      <c r="F38" s="67" t="s">
        <v>264</v>
      </c>
      <c r="G38" s="177" t="s">
        <v>433</v>
      </c>
    </row>
    <row r="39" spans="1:8">
      <c r="A39" s="68" t="str">
        <f t="shared" si="1"/>
        <v>SAILLOUR L</v>
      </c>
      <c r="B39" s="176" t="s">
        <v>215</v>
      </c>
      <c r="C39" s="65" t="s">
        <v>216</v>
      </c>
      <c r="D39" s="66">
        <v>13001018</v>
      </c>
      <c r="E39" s="67" t="s">
        <v>68</v>
      </c>
      <c r="F39" s="67" t="s">
        <v>264</v>
      </c>
      <c r="G39" s="177" t="s">
        <v>433</v>
      </c>
    </row>
    <row r="40" spans="1:8">
      <c r="A40" s="68" t="str">
        <f t="shared" si="1"/>
        <v>SCARPATO D</v>
      </c>
      <c r="B40" s="176" t="s">
        <v>217</v>
      </c>
      <c r="C40" s="65" t="s">
        <v>218</v>
      </c>
      <c r="D40" s="66">
        <v>13001005</v>
      </c>
      <c r="E40" s="67" t="s">
        <v>68</v>
      </c>
      <c r="F40" s="67" t="s">
        <v>264</v>
      </c>
      <c r="G40" s="177" t="s">
        <v>433</v>
      </c>
    </row>
    <row r="41" spans="1:8">
      <c r="A41" s="83" t="str">
        <f t="shared" si="1"/>
        <v>VALVERDE S</v>
      </c>
      <c r="B41" s="176" t="s">
        <v>221</v>
      </c>
      <c r="C41" s="65" t="s">
        <v>222</v>
      </c>
      <c r="D41" s="66">
        <v>13001033</v>
      </c>
      <c r="E41" s="67" t="s">
        <v>15</v>
      </c>
      <c r="F41" s="67" t="s">
        <v>264</v>
      </c>
      <c r="G41" s="177"/>
    </row>
    <row r="42" spans="1:8">
      <c r="A42" s="68" t="str">
        <f t="shared" si="1"/>
        <v>WERNDORFER Y</v>
      </c>
      <c r="B42" s="176" t="s">
        <v>259</v>
      </c>
      <c r="C42" s="65" t="s">
        <v>260</v>
      </c>
      <c r="D42" s="66">
        <v>13001034</v>
      </c>
      <c r="E42" s="67" t="s">
        <v>15</v>
      </c>
      <c r="F42" s="67" t="s">
        <v>264</v>
      </c>
      <c r="G42" s="177"/>
    </row>
    <row r="43" spans="1:8">
      <c r="A43" s="68" t="str">
        <f t="shared" si="1"/>
        <v>AGARD T</v>
      </c>
      <c r="B43" s="176" t="s">
        <v>106</v>
      </c>
      <c r="C43" s="65" t="s">
        <v>174</v>
      </c>
      <c r="D43" s="66">
        <v>13013004</v>
      </c>
      <c r="E43" s="67" t="s">
        <v>68</v>
      </c>
      <c r="F43" s="67" t="s">
        <v>265</v>
      </c>
      <c r="G43" s="177"/>
    </row>
    <row r="44" spans="1:8">
      <c r="A44" s="68" t="str">
        <f t="shared" si="1"/>
        <v>BUFFA C</v>
      </c>
      <c r="B44" s="176" t="s">
        <v>108</v>
      </c>
      <c r="C44" s="65" t="s">
        <v>178</v>
      </c>
      <c r="D44" s="66">
        <v>13013021</v>
      </c>
      <c r="E44" s="67" t="s">
        <v>15</v>
      </c>
      <c r="F44" s="67" t="s">
        <v>265</v>
      </c>
      <c r="G44" s="177"/>
    </row>
    <row r="45" spans="1:8">
      <c r="A45" s="68" t="str">
        <f t="shared" si="1"/>
        <v>CHARTIER L</v>
      </c>
      <c r="B45" s="176" t="s">
        <v>113</v>
      </c>
      <c r="C45" s="65" t="s">
        <v>183</v>
      </c>
      <c r="D45" s="66">
        <v>13013002</v>
      </c>
      <c r="E45" s="67" t="s">
        <v>68</v>
      </c>
      <c r="F45" s="67" t="s">
        <v>265</v>
      </c>
      <c r="G45" s="177"/>
      <c r="H45" s="132"/>
    </row>
    <row r="46" spans="1:8">
      <c r="A46" s="68" t="str">
        <f t="shared" si="1"/>
        <v>DHAP P</v>
      </c>
      <c r="B46" s="176" t="s">
        <v>120</v>
      </c>
      <c r="C46" s="65" t="s">
        <v>179</v>
      </c>
      <c r="D46" s="66">
        <v>13013020</v>
      </c>
      <c r="E46" s="67" t="s">
        <v>68</v>
      </c>
      <c r="F46" s="67" t="s">
        <v>265</v>
      </c>
      <c r="G46" s="177"/>
      <c r="H46" s="132"/>
    </row>
    <row r="47" spans="1:8">
      <c r="A47" s="68" t="str">
        <f t="shared" si="1"/>
        <v>FORT T</v>
      </c>
      <c r="B47" s="176" t="s">
        <v>150</v>
      </c>
      <c r="C47" s="65" t="s">
        <v>174</v>
      </c>
      <c r="D47" s="66">
        <v>13013006</v>
      </c>
      <c r="E47" s="67" t="s">
        <v>68</v>
      </c>
      <c r="F47" s="67" t="s">
        <v>265</v>
      </c>
      <c r="G47" s="177"/>
      <c r="H47" s="132"/>
    </row>
    <row r="48" spans="1:8">
      <c r="A48" s="68" t="str">
        <f t="shared" si="1"/>
        <v>MAHIEU G</v>
      </c>
      <c r="B48" s="176" t="s">
        <v>329</v>
      </c>
      <c r="C48" s="65" t="s">
        <v>330</v>
      </c>
      <c r="D48" s="66">
        <v>13013022</v>
      </c>
      <c r="E48" s="67" t="s">
        <v>68</v>
      </c>
      <c r="F48" s="67" t="s">
        <v>265</v>
      </c>
      <c r="G48" s="177"/>
    </row>
    <row r="49" spans="1:8">
      <c r="A49" s="83" t="str">
        <f t="shared" si="1"/>
        <v>MASURE H</v>
      </c>
      <c r="B49" s="176" t="s">
        <v>331</v>
      </c>
      <c r="C49" s="65" t="s">
        <v>205</v>
      </c>
      <c r="D49" s="66">
        <v>13013001</v>
      </c>
      <c r="E49" s="67" t="s">
        <v>68</v>
      </c>
      <c r="F49" s="67" t="s">
        <v>265</v>
      </c>
      <c r="G49" s="177"/>
      <c r="H49" s="132"/>
    </row>
    <row r="50" spans="1:8">
      <c r="A50" s="83" t="str">
        <f t="shared" si="1"/>
        <v>NAMARTRE C</v>
      </c>
      <c r="B50" s="176" t="s">
        <v>132</v>
      </c>
      <c r="C50" s="65" t="s">
        <v>197</v>
      </c>
      <c r="D50" s="66">
        <v>13013019</v>
      </c>
      <c r="E50" s="67" t="s">
        <v>68</v>
      </c>
      <c r="F50" s="67" t="s">
        <v>265</v>
      </c>
      <c r="G50" s="177"/>
    </row>
    <row r="51" spans="1:8">
      <c r="A51" s="68" t="str">
        <f t="shared" si="1"/>
        <v>PETREL A</v>
      </c>
      <c r="B51" s="176" t="s">
        <v>210</v>
      </c>
      <c r="C51" s="65" t="s">
        <v>211</v>
      </c>
      <c r="D51" s="66">
        <v>13013017</v>
      </c>
      <c r="E51" s="67" t="s">
        <v>68</v>
      </c>
      <c r="F51" s="67" t="s">
        <v>265</v>
      </c>
      <c r="G51" s="177"/>
      <c r="H51" s="132"/>
    </row>
    <row r="52" spans="1:8" s="128" customFormat="1">
      <c r="A52" s="68" t="str">
        <f t="shared" si="1"/>
        <v>TORTAGLIA N</v>
      </c>
      <c r="B52" s="176" t="s">
        <v>332</v>
      </c>
      <c r="C52" s="65" t="s">
        <v>333</v>
      </c>
      <c r="D52" s="66">
        <v>13013026</v>
      </c>
      <c r="E52" s="67" t="s">
        <v>68</v>
      </c>
      <c r="F52" s="67" t="s">
        <v>265</v>
      </c>
      <c r="G52" s="177"/>
      <c r="H52" s="132"/>
    </row>
    <row r="53" spans="1:8">
      <c r="A53" s="68" t="str">
        <f t="shared" si="1"/>
        <v>BUFFO C</v>
      </c>
      <c r="B53" s="176" t="s">
        <v>239</v>
      </c>
      <c r="C53" s="65" t="s">
        <v>182</v>
      </c>
      <c r="D53" s="66">
        <v>13015010</v>
      </c>
      <c r="E53" s="67" t="s">
        <v>68</v>
      </c>
      <c r="F53" s="67" t="s">
        <v>266</v>
      </c>
      <c r="G53" s="177"/>
      <c r="H53" s="132"/>
    </row>
    <row r="54" spans="1:8">
      <c r="A54" s="68" t="str">
        <f t="shared" si="1"/>
        <v>CHAUSSARD F</v>
      </c>
      <c r="B54" s="176" t="s">
        <v>240</v>
      </c>
      <c r="C54" s="65" t="s">
        <v>241</v>
      </c>
      <c r="D54" s="66">
        <v>13015011</v>
      </c>
      <c r="E54" s="67" t="s">
        <v>68</v>
      </c>
      <c r="F54" s="67" t="s">
        <v>266</v>
      </c>
      <c r="G54" s="177"/>
      <c r="H54" s="132"/>
    </row>
    <row r="55" spans="1:8" s="128" customFormat="1">
      <c r="A55" s="68" t="str">
        <f t="shared" si="1"/>
        <v>LASSERRE F</v>
      </c>
      <c r="B55" s="176" t="s">
        <v>322</v>
      </c>
      <c r="C55" s="65" t="s">
        <v>291</v>
      </c>
      <c r="D55" s="66">
        <v>13015013</v>
      </c>
      <c r="E55" s="67" t="s">
        <v>68</v>
      </c>
      <c r="F55" s="67" t="s">
        <v>266</v>
      </c>
      <c r="G55" s="177"/>
      <c r="H55" s="132"/>
    </row>
    <row r="56" spans="1:8" s="131" customFormat="1">
      <c r="A56" s="68" t="str">
        <f t="shared" si="1"/>
        <v>PERRIER A</v>
      </c>
      <c r="B56" s="176" t="s">
        <v>248</v>
      </c>
      <c r="C56" s="65" t="s">
        <v>292</v>
      </c>
      <c r="D56" s="66">
        <v>13015012</v>
      </c>
      <c r="E56" s="67" t="s">
        <v>68</v>
      </c>
      <c r="F56" s="67" t="s">
        <v>266</v>
      </c>
      <c r="G56" s="177"/>
      <c r="H56" s="132"/>
    </row>
    <row r="57" spans="1:8">
      <c r="A57" s="68" t="str">
        <f t="shared" si="1"/>
        <v>PERRIER L</v>
      </c>
      <c r="B57" s="176" t="s">
        <v>248</v>
      </c>
      <c r="C57" s="65" t="s">
        <v>249</v>
      </c>
      <c r="D57" s="66">
        <v>13015003</v>
      </c>
      <c r="E57" s="67" t="s">
        <v>15</v>
      </c>
      <c r="F57" s="67" t="s">
        <v>266</v>
      </c>
      <c r="G57" s="177"/>
    </row>
    <row r="58" spans="1:8">
      <c r="A58" s="68" t="str">
        <f t="shared" si="1"/>
        <v>POUNAUD J</v>
      </c>
      <c r="B58" s="176" t="s">
        <v>310</v>
      </c>
      <c r="C58" s="65" t="s">
        <v>311</v>
      </c>
      <c r="D58" s="66">
        <v>13015015</v>
      </c>
      <c r="E58" s="67" t="s">
        <v>68</v>
      </c>
      <c r="F58" s="67" t="s">
        <v>266</v>
      </c>
      <c r="G58" s="177"/>
    </row>
    <row r="59" spans="1:8">
      <c r="A59" s="68" t="str">
        <f t="shared" si="1"/>
        <v>QUERO F</v>
      </c>
      <c r="B59" s="176" t="s">
        <v>212</v>
      </c>
      <c r="C59" s="65" t="s">
        <v>213</v>
      </c>
      <c r="D59" s="66">
        <v>13015002</v>
      </c>
      <c r="E59" s="67" t="s">
        <v>68</v>
      </c>
      <c r="F59" s="67" t="s">
        <v>266</v>
      </c>
      <c r="G59" s="177"/>
      <c r="H59" s="132"/>
    </row>
    <row r="60" spans="1:8">
      <c r="A60" s="68" t="str">
        <f t="shared" si="1"/>
        <v>QUERO J</v>
      </c>
      <c r="B60" s="176" t="s">
        <v>212</v>
      </c>
      <c r="C60" s="65" t="s">
        <v>214</v>
      </c>
      <c r="D60" s="66">
        <v>13015001</v>
      </c>
      <c r="E60" s="67" t="s">
        <v>68</v>
      </c>
      <c r="F60" s="67" t="s">
        <v>266</v>
      </c>
      <c r="G60" s="177"/>
      <c r="H60" s="132"/>
    </row>
    <row r="61" spans="1:8">
      <c r="A61" s="68" t="str">
        <f t="shared" si="1"/>
        <v>RICHARD A</v>
      </c>
      <c r="B61" s="176" t="s">
        <v>308</v>
      </c>
      <c r="C61" s="65" t="s">
        <v>309</v>
      </c>
      <c r="D61" s="66">
        <v>13015014</v>
      </c>
      <c r="E61" s="67" t="s">
        <v>68</v>
      </c>
      <c r="F61" s="67" t="s">
        <v>266</v>
      </c>
      <c r="G61" s="177"/>
      <c r="H61" s="132"/>
    </row>
    <row r="62" spans="1:8">
      <c r="A62" s="68" t="str">
        <f t="shared" si="1"/>
        <v>ROURE F</v>
      </c>
      <c r="B62" s="176" t="s">
        <v>253</v>
      </c>
      <c r="C62" s="65" t="s">
        <v>180</v>
      </c>
      <c r="D62" s="66">
        <v>13015007</v>
      </c>
      <c r="E62" s="67" t="s">
        <v>68</v>
      </c>
      <c r="F62" s="67" t="s">
        <v>266</v>
      </c>
      <c r="G62" s="177"/>
      <c r="H62" s="132"/>
    </row>
    <row r="63" spans="1:8">
      <c r="A63" s="68" t="str">
        <f t="shared" si="1"/>
        <v>SAULET J</v>
      </c>
      <c r="B63" s="176" t="s">
        <v>254</v>
      </c>
      <c r="C63" s="65" t="s">
        <v>255</v>
      </c>
      <c r="D63" s="66">
        <v>13015008</v>
      </c>
      <c r="E63" s="67" t="s">
        <v>68</v>
      </c>
      <c r="F63" s="67" t="s">
        <v>266</v>
      </c>
      <c r="G63" s="177"/>
    </row>
    <row r="64" spans="1:8">
      <c r="A64" s="68" t="str">
        <f t="shared" si="1"/>
        <v>SOFFE L</v>
      </c>
      <c r="B64" s="176" t="s">
        <v>256</v>
      </c>
      <c r="C64" s="65" t="s">
        <v>257</v>
      </c>
      <c r="D64" s="66">
        <v>13015004</v>
      </c>
      <c r="E64" s="67" t="s">
        <v>196</v>
      </c>
      <c r="F64" s="67" t="s">
        <v>266</v>
      </c>
      <c r="G64" s="177"/>
    </row>
    <row r="65" spans="1:8">
      <c r="A65" s="68" t="str">
        <f t="shared" si="1"/>
        <v>SOFFE N</v>
      </c>
      <c r="B65" s="176" t="s">
        <v>256</v>
      </c>
      <c r="C65" s="65" t="s">
        <v>258</v>
      </c>
      <c r="D65" s="66">
        <v>13015005</v>
      </c>
      <c r="E65" s="67" t="s">
        <v>68</v>
      </c>
      <c r="F65" s="67" t="s">
        <v>266</v>
      </c>
      <c r="G65" s="177"/>
      <c r="H65" s="132"/>
    </row>
    <row r="66" spans="1:8">
      <c r="A66" s="68" t="str">
        <f t="shared" si="1"/>
        <v>ANDURAND M</v>
      </c>
      <c r="B66" s="176" t="s">
        <v>107</v>
      </c>
      <c r="C66" s="65" t="s">
        <v>175</v>
      </c>
      <c r="D66" s="66">
        <v>13008021</v>
      </c>
      <c r="E66" s="67" t="s">
        <v>68</v>
      </c>
      <c r="F66" s="67" t="s">
        <v>267</v>
      </c>
      <c r="G66" s="177"/>
    </row>
    <row r="67" spans="1:8">
      <c r="A67" s="83" t="str">
        <f t="shared" si="1"/>
        <v>COLLET A</v>
      </c>
      <c r="B67" s="176" t="s">
        <v>114</v>
      </c>
      <c r="C67" s="65" t="s">
        <v>184</v>
      </c>
      <c r="D67" s="66">
        <v>13008049</v>
      </c>
      <c r="E67" s="67" t="s">
        <v>15</v>
      </c>
      <c r="F67" s="67" t="s">
        <v>267</v>
      </c>
      <c r="G67" s="177"/>
      <c r="H67" s="132"/>
    </row>
    <row r="68" spans="1:8">
      <c r="A68" s="68" t="str">
        <f t="shared" si="1"/>
        <v>GAYRAL C</v>
      </c>
      <c r="B68" s="176" t="s">
        <v>151</v>
      </c>
      <c r="C68" s="65" t="s">
        <v>178</v>
      </c>
      <c r="D68" s="66">
        <v>13008029</v>
      </c>
      <c r="E68" s="67" t="s">
        <v>15</v>
      </c>
      <c r="F68" s="67" t="s">
        <v>267</v>
      </c>
      <c r="G68" s="177"/>
      <c r="H68" s="132"/>
    </row>
    <row r="69" spans="1:8">
      <c r="A69" s="83" t="str">
        <f t="shared" ref="A69:A89" si="2">CONCATENATE(B69," ",LEFT(C69,1))</f>
        <v>GAYRAL K</v>
      </c>
      <c r="B69" s="176" t="s">
        <v>151</v>
      </c>
      <c r="C69" s="65" t="s">
        <v>383</v>
      </c>
      <c r="D69" s="66">
        <v>13008013</v>
      </c>
      <c r="E69" s="67" t="s">
        <v>68</v>
      </c>
      <c r="F69" s="67" t="s">
        <v>267</v>
      </c>
      <c r="G69" s="177"/>
      <c r="H69" s="132"/>
    </row>
    <row r="70" spans="1:8">
      <c r="A70" s="68" t="str">
        <f t="shared" si="2"/>
        <v>KOCH J</v>
      </c>
      <c r="B70" s="176" t="s">
        <v>125</v>
      </c>
      <c r="C70" s="65" t="s">
        <v>191</v>
      </c>
      <c r="D70" s="66">
        <v>13008044</v>
      </c>
      <c r="E70" s="67" t="s">
        <v>68</v>
      </c>
      <c r="F70" s="67" t="s">
        <v>267</v>
      </c>
      <c r="G70" s="177"/>
      <c r="H70" s="132"/>
    </row>
    <row r="71" spans="1:8">
      <c r="A71" s="68" t="str">
        <f t="shared" si="2"/>
        <v>LALLIAUD A</v>
      </c>
      <c r="B71" s="176" t="s">
        <v>293</v>
      </c>
      <c r="C71" s="65" t="s">
        <v>294</v>
      </c>
      <c r="D71" s="66">
        <v>13008048</v>
      </c>
      <c r="E71" s="67" t="s">
        <v>15</v>
      </c>
      <c r="F71" s="67" t="s">
        <v>267</v>
      </c>
      <c r="G71" s="177"/>
      <c r="H71" s="132"/>
    </row>
    <row r="72" spans="1:8">
      <c r="A72" s="68" t="str">
        <f t="shared" si="2"/>
        <v>LE TORRIELEC G</v>
      </c>
      <c r="B72" s="176" t="s">
        <v>126</v>
      </c>
      <c r="C72" s="65" t="s">
        <v>200</v>
      </c>
      <c r="D72" s="66">
        <v>13008026</v>
      </c>
      <c r="E72" s="67" t="s">
        <v>68</v>
      </c>
      <c r="F72" s="67" t="s">
        <v>267</v>
      </c>
      <c r="G72" s="177"/>
    </row>
    <row r="73" spans="1:8">
      <c r="A73" s="68" t="str">
        <f t="shared" si="2"/>
        <v>LEGAL S</v>
      </c>
      <c r="B73" s="176" t="s">
        <v>270</v>
      </c>
      <c r="C73" s="65" t="s">
        <v>271</v>
      </c>
      <c r="D73" s="66">
        <v>13008047</v>
      </c>
      <c r="E73" s="67" t="s">
        <v>15</v>
      </c>
      <c r="F73" s="67" t="s">
        <v>267</v>
      </c>
      <c r="G73" s="177"/>
    </row>
    <row r="74" spans="1:8">
      <c r="A74" s="68" t="str">
        <f t="shared" si="2"/>
        <v>LESCURE R</v>
      </c>
      <c r="B74" s="176" t="s">
        <v>129</v>
      </c>
      <c r="C74" s="65" t="s">
        <v>202</v>
      </c>
      <c r="D74" s="66">
        <v>13008020</v>
      </c>
      <c r="E74" s="67" t="s">
        <v>68</v>
      </c>
      <c r="F74" s="67" t="s">
        <v>267</v>
      </c>
      <c r="G74" s="177"/>
      <c r="H74" s="132"/>
    </row>
    <row r="75" spans="1:8">
      <c r="A75" s="68" t="str">
        <f t="shared" si="2"/>
        <v>LOULIER J</v>
      </c>
      <c r="B75" s="176" t="s">
        <v>131</v>
      </c>
      <c r="C75" s="65" t="s">
        <v>204</v>
      </c>
      <c r="D75" s="66">
        <v>13008041</v>
      </c>
      <c r="E75" s="67" t="s">
        <v>68</v>
      </c>
      <c r="F75" s="67" t="s">
        <v>267</v>
      </c>
      <c r="G75" s="177"/>
      <c r="H75" s="132"/>
    </row>
    <row r="76" spans="1:8">
      <c r="A76" s="68" t="str">
        <f t="shared" si="2"/>
        <v>NICOLLE S</v>
      </c>
      <c r="B76" s="176" t="s">
        <v>133</v>
      </c>
      <c r="C76" s="65" t="s">
        <v>206</v>
      </c>
      <c r="D76" s="66">
        <v>13008032</v>
      </c>
      <c r="E76" s="67" t="s">
        <v>68</v>
      </c>
      <c r="F76" s="67" t="s">
        <v>267</v>
      </c>
      <c r="G76" s="177"/>
    </row>
    <row r="77" spans="1:8">
      <c r="A77" s="68" t="str">
        <f t="shared" si="2"/>
        <v>NUGOU R</v>
      </c>
      <c r="B77" s="176" t="s">
        <v>246</v>
      </c>
      <c r="C77" s="65" t="s">
        <v>247</v>
      </c>
      <c r="D77" s="66">
        <v>13008037</v>
      </c>
      <c r="E77" s="67" t="s">
        <v>68</v>
      </c>
      <c r="F77" s="67" t="s">
        <v>267</v>
      </c>
      <c r="G77" s="177"/>
    </row>
    <row r="78" spans="1:8">
      <c r="A78" s="68" t="str">
        <f t="shared" si="2"/>
        <v>OUSSET C</v>
      </c>
      <c r="B78" s="176" t="s">
        <v>134</v>
      </c>
      <c r="C78" s="176" t="s">
        <v>182</v>
      </c>
      <c r="D78" s="66">
        <v>13008050</v>
      </c>
      <c r="E78" s="67" t="s">
        <v>68</v>
      </c>
      <c r="F78" s="67" t="s">
        <v>267</v>
      </c>
      <c r="G78" s="177"/>
    </row>
    <row r="79" spans="1:8">
      <c r="A79" s="68" t="str">
        <f t="shared" si="2"/>
        <v>BELIARD P</v>
      </c>
      <c r="B79" s="176" t="s">
        <v>382</v>
      </c>
      <c r="C79" s="65" t="s">
        <v>177</v>
      </c>
      <c r="D79" s="66">
        <v>13005045</v>
      </c>
      <c r="E79" s="67" t="s">
        <v>68</v>
      </c>
      <c r="F79" s="67" t="s">
        <v>268</v>
      </c>
      <c r="G79" s="177"/>
    </row>
    <row r="80" spans="1:8">
      <c r="A80" s="68" t="str">
        <f t="shared" si="2"/>
        <v>BONNET P</v>
      </c>
      <c r="B80" s="176" t="s">
        <v>238</v>
      </c>
      <c r="C80" s="65" t="s">
        <v>179</v>
      </c>
      <c r="D80" s="66">
        <v>13005049</v>
      </c>
      <c r="E80" s="67" t="s">
        <v>68</v>
      </c>
      <c r="F80" s="67" t="s">
        <v>268</v>
      </c>
      <c r="G80" s="177"/>
    </row>
    <row r="81" spans="1:8">
      <c r="A81" s="68" t="str">
        <f t="shared" si="2"/>
        <v>CASTEX J</v>
      </c>
      <c r="B81" s="176" t="s">
        <v>110</v>
      </c>
      <c r="C81" s="65" t="s">
        <v>181</v>
      </c>
      <c r="D81" s="66">
        <v>13005034</v>
      </c>
      <c r="E81" s="67" t="s">
        <v>68</v>
      </c>
      <c r="F81" s="67" t="s">
        <v>268</v>
      </c>
      <c r="G81" s="177"/>
      <c r="H81" s="132"/>
    </row>
    <row r="82" spans="1:8">
      <c r="A82" s="68" t="str">
        <f t="shared" si="2"/>
        <v>GOUAZE J</v>
      </c>
      <c r="B82" s="176" t="s">
        <v>122</v>
      </c>
      <c r="C82" s="65" t="s">
        <v>188</v>
      </c>
      <c r="D82" s="66">
        <v>13005037</v>
      </c>
      <c r="E82" s="67" t="s">
        <v>68</v>
      </c>
      <c r="F82" s="67" t="s">
        <v>268</v>
      </c>
      <c r="G82" s="177"/>
    </row>
    <row r="83" spans="1:8">
      <c r="A83" s="68" t="str">
        <f t="shared" si="2"/>
        <v>GUERY J</v>
      </c>
      <c r="B83" s="176" t="s">
        <v>124</v>
      </c>
      <c r="C83" s="176" t="s">
        <v>190</v>
      </c>
      <c r="D83" s="66">
        <v>13005039</v>
      </c>
      <c r="E83" s="67" t="s">
        <v>15</v>
      </c>
      <c r="F83" s="67" t="s">
        <v>268</v>
      </c>
      <c r="G83" s="177"/>
    </row>
    <row r="84" spans="1:8">
      <c r="A84" s="68" t="str">
        <f t="shared" si="2"/>
        <v>LE PIETEC A</v>
      </c>
      <c r="B84" s="176" t="s">
        <v>155</v>
      </c>
      <c r="C84" s="65" t="s">
        <v>198</v>
      </c>
      <c r="D84" s="66">
        <v>13005029</v>
      </c>
      <c r="E84" s="67" t="s">
        <v>68</v>
      </c>
      <c r="F84" s="67" t="s">
        <v>268</v>
      </c>
      <c r="G84" s="177"/>
    </row>
    <row r="85" spans="1:8">
      <c r="A85" s="68" t="str">
        <f t="shared" si="2"/>
        <v>LE PIETEC C</v>
      </c>
      <c r="B85" s="176" t="s">
        <v>155</v>
      </c>
      <c r="C85" s="65" t="s">
        <v>334</v>
      </c>
      <c r="D85" s="66">
        <v>13005012</v>
      </c>
      <c r="E85" s="67" t="s">
        <v>15</v>
      </c>
      <c r="F85" s="67" t="s">
        <v>268</v>
      </c>
      <c r="G85" s="177"/>
    </row>
    <row r="86" spans="1:8">
      <c r="A86" s="68" t="str">
        <f t="shared" si="2"/>
        <v>LE PIETEC P</v>
      </c>
      <c r="B86" s="178" t="s">
        <v>155</v>
      </c>
      <c r="C86" s="84" t="s">
        <v>199</v>
      </c>
      <c r="D86" s="177">
        <v>13005006</v>
      </c>
      <c r="E86" s="85" t="s">
        <v>68</v>
      </c>
      <c r="F86" s="179" t="s">
        <v>268</v>
      </c>
      <c r="G86" s="177"/>
    </row>
    <row r="87" spans="1:8">
      <c r="A87" s="68" t="str">
        <f t="shared" si="2"/>
        <v>NAUDY G</v>
      </c>
      <c r="B87" s="178" t="s">
        <v>244</v>
      </c>
      <c r="C87" s="84" t="s">
        <v>245</v>
      </c>
      <c r="D87" s="177">
        <v>13005048</v>
      </c>
      <c r="E87" s="85" t="s">
        <v>68</v>
      </c>
      <c r="F87" s="179" t="s">
        <v>268</v>
      </c>
      <c r="G87" s="177"/>
    </row>
    <row r="88" spans="1:8">
      <c r="A88" s="68" t="str">
        <f t="shared" si="2"/>
        <v>PERPEY J</v>
      </c>
      <c r="B88" s="178" t="s">
        <v>208</v>
      </c>
      <c r="C88" s="84" t="s">
        <v>209</v>
      </c>
      <c r="D88" s="180">
        <v>13005042</v>
      </c>
      <c r="E88" s="85" t="s">
        <v>68</v>
      </c>
      <c r="F88" s="179" t="s">
        <v>268</v>
      </c>
      <c r="G88" s="177"/>
    </row>
    <row r="89" spans="1:8">
      <c r="A89" s="68" t="str">
        <f t="shared" si="2"/>
        <v>ROBERT H</v>
      </c>
      <c r="B89" s="178" t="s">
        <v>250</v>
      </c>
      <c r="C89" s="84" t="s">
        <v>205</v>
      </c>
      <c r="D89" s="177">
        <v>13005017</v>
      </c>
      <c r="E89" s="85" t="s">
        <v>68</v>
      </c>
      <c r="F89" s="179" t="s">
        <v>268</v>
      </c>
      <c r="G89" s="177"/>
    </row>
    <row r="90" spans="1:8">
      <c r="A90" s="83" t="str">
        <f t="shared" ref="A90:A105" si="3">CONCATENATE(B90," ",LEFT(C90,1))</f>
        <v>ROBERT M</v>
      </c>
      <c r="B90" s="178" t="s">
        <v>250</v>
      </c>
      <c r="C90" s="84" t="s">
        <v>251</v>
      </c>
      <c r="D90" s="177">
        <v>13005050</v>
      </c>
      <c r="E90" s="85" t="s">
        <v>15</v>
      </c>
      <c r="F90" s="85" t="s">
        <v>268</v>
      </c>
      <c r="G90" s="177"/>
    </row>
    <row r="91" spans="1:8">
      <c r="A91" s="83" t="str">
        <f t="shared" si="3"/>
        <v>BARC S</v>
      </c>
      <c r="B91" s="178" t="s">
        <v>356</v>
      </c>
      <c r="C91" s="84" t="s">
        <v>176</v>
      </c>
      <c r="D91" s="180"/>
      <c r="E91" s="85" t="s">
        <v>68</v>
      </c>
      <c r="F91" s="85"/>
      <c r="G91" s="177"/>
    </row>
    <row r="92" spans="1:8">
      <c r="A92" s="83" t="str">
        <f t="shared" si="3"/>
        <v>DARCHE R</v>
      </c>
      <c r="B92" s="178" t="s">
        <v>357</v>
      </c>
      <c r="C92" s="84" t="s">
        <v>73</v>
      </c>
      <c r="D92" s="177"/>
      <c r="E92" s="85" t="s">
        <v>15</v>
      </c>
      <c r="F92" s="85"/>
      <c r="G92" s="177"/>
    </row>
    <row r="93" spans="1:8">
      <c r="A93" s="83" t="str">
        <f t="shared" si="3"/>
        <v>JACQUIER C</v>
      </c>
      <c r="B93" s="178" t="s">
        <v>358</v>
      </c>
      <c r="C93" s="84" t="s">
        <v>2</v>
      </c>
      <c r="D93" s="180"/>
      <c r="E93" s="85" t="s">
        <v>15</v>
      </c>
      <c r="F93" s="85"/>
      <c r="G93" s="177"/>
    </row>
    <row r="94" spans="1:8">
      <c r="A94" s="83" t="str">
        <f t="shared" si="3"/>
        <v>BERNARD S</v>
      </c>
      <c r="B94" s="178" t="s">
        <v>359</v>
      </c>
      <c r="C94" s="84" t="s">
        <v>393</v>
      </c>
      <c r="D94" s="177"/>
      <c r="E94" s="85" t="s">
        <v>68</v>
      </c>
      <c r="F94" s="85"/>
      <c r="G94" s="177"/>
    </row>
    <row r="95" spans="1:8">
      <c r="A95" s="83" t="str">
        <f t="shared" si="3"/>
        <v>RIHOUEY S</v>
      </c>
      <c r="B95" s="178" t="s">
        <v>361</v>
      </c>
      <c r="C95" s="84" t="s">
        <v>392</v>
      </c>
      <c r="D95" s="180"/>
      <c r="E95" s="85" t="s">
        <v>68</v>
      </c>
      <c r="F95" s="85"/>
      <c r="G95" s="177"/>
    </row>
    <row r="96" spans="1:8">
      <c r="A96" s="83" t="str">
        <f t="shared" si="3"/>
        <v>SPIGA C</v>
      </c>
      <c r="B96" s="178" t="s">
        <v>362</v>
      </c>
      <c r="C96" s="84" t="s">
        <v>2</v>
      </c>
      <c r="D96" s="177"/>
      <c r="E96" s="85" t="s">
        <v>15</v>
      </c>
      <c r="F96" s="85"/>
      <c r="G96" s="177"/>
    </row>
    <row r="97" spans="1:7">
      <c r="A97" s="83" t="str">
        <f t="shared" si="3"/>
        <v>ZUERAS A</v>
      </c>
      <c r="B97" s="178" t="s">
        <v>363</v>
      </c>
      <c r="C97" s="84" t="s">
        <v>0</v>
      </c>
      <c r="D97" s="180"/>
      <c r="E97" s="85" t="s">
        <v>15</v>
      </c>
      <c r="F97" s="85"/>
      <c r="G97" s="177"/>
    </row>
    <row r="98" spans="1:7">
      <c r="A98" s="83" t="str">
        <f t="shared" si="3"/>
        <v>GRANET P</v>
      </c>
      <c r="B98" s="178" t="s">
        <v>387</v>
      </c>
      <c r="C98" s="84" t="s">
        <v>342</v>
      </c>
      <c r="D98" s="177"/>
      <c r="E98" s="85" t="s">
        <v>68</v>
      </c>
      <c r="F98" s="67" t="s">
        <v>266</v>
      </c>
      <c r="G98" s="177"/>
    </row>
    <row r="99" spans="1:7">
      <c r="A99" s="83" t="str">
        <f t="shared" si="3"/>
        <v>DURAND P</v>
      </c>
      <c r="B99" s="178" t="s">
        <v>394</v>
      </c>
      <c r="C99" s="84" t="s">
        <v>71</v>
      </c>
      <c r="D99" s="180"/>
      <c r="E99" s="85" t="s">
        <v>68</v>
      </c>
      <c r="F99" s="85"/>
      <c r="G99" s="177"/>
    </row>
    <row r="100" spans="1:7">
      <c r="A100" s="83" t="str">
        <f t="shared" si="3"/>
        <v>QUERO G</v>
      </c>
      <c r="B100" s="178" t="s">
        <v>212</v>
      </c>
      <c r="C100" s="84" t="s">
        <v>399</v>
      </c>
      <c r="D100" s="177"/>
      <c r="E100" s="85" t="s">
        <v>15</v>
      </c>
      <c r="F100" s="67" t="s">
        <v>266</v>
      </c>
      <c r="G100" s="177"/>
    </row>
    <row r="101" spans="1:7">
      <c r="A101" s="83" t="str">
        <f t="shared" si="3"/>
        <v>RODRIGUES E</v>
      </c>
      <c r="B101" s="178" t="s">
        <v>400</v>
      </c>
      <c r="C101" s="84" t="s">
        <v>401</v>
      </c>
      <c r="D101" s="180"/>
      <c r="E101" s="85" t="s">
        <v>15</v>
      </c>
      <c r="F101" s="67" t="s">
        <v>266</v>
      </c>
      <c r="G101" s="177"/>
    </row>
    <row r="102" spans="1:7">
      <c r="A102" s="83" t="str">
        <f t="shared" si="3"/>
        <v>RODRIGUES C</v>
      </c>
      <c r="B102" s="178" t="s">
        <v>400</v>
      </c>
      <c r="C102" s="84" t="s">
        <v>197</v>
      </c>
      <c r="D102" s="177"/>
      <c r="E102" s="85" t="s">
        <v>68</v>
      </c>
      <c r="F102" s="67" t="s">
        <v>266</v>
      </c>
      <c r="G102" s="177"/>
    </row>
    <row r="103" spans="1:7">
      <c r="A103" s="83" t="str">
        <f t="shared" si="3"/>
        <v xml:space="preserve"> </v>
      </c>
      <c r="B103" s="178"/>
      <c r="C103" s="84"/>
      <c r="D103" s="180"/>
      <c r="E103" s="85"/>
      <c r="F103" s="85"/>
      <c r="G103" s="177"/>
    </row>
    <row r="104" spans="1:7">
      <c r="A104" s="83" t="str">
        <f t="shared" si="3"/>
        <v xml:space="preserve"> </v>
      </c>
      <c r="B104" s="178"/>
      <c r="C104" s="84"/>
      <c r="D104" s="177"/>
      <c r="E104" s="85"/>
      <c r="F104" s="85"/>
      <c r="G104" s="177"/>
    </row>
    <row r="105" spans="1:7">
      <c r="A105" s="83" t="str">
        <f t="shared" si="3"/>
        <v xml:space="preserve"> </v>
      </c>
      <c r="B105" s="178"/>
      <c r="C105" s="84"/>
      <c r="D105" s="180"/>
      <c r="E105" s="85"/>
      <c r="F105" s="85"/>
      <c r="G105" s="177"/>
    </row>
    <row r="106" spans="1:7">
      <c r="A106" s="83" t="str">
        <f t="shared" ref="A106" si="4">CONCATENATE(B106," ",LEFT(C106,1))</f>
        <v xml:space="preserve"> </v>
      </c>
      <c r="B106" s="178"/>
      <c r="C106" s="84"/>
      <c r="D106" s="180"/>
      <c r="E106" s="85"/>
      <c r="F106" s="85"/>
      <c r="G106" s="177"/>
    </row>
    <row r="107" spans="1:7">
      <c r="A107" s="83" t="str">
        <f t="shared" ref="A107" si="5">CONCATENATE(B107," ",LEFT(C107,1))</f>
        <v xml:space="preserve"> </v>
      </c>
      <c r="B107" s="178"/>
      <c r="C107" s="84"/>
      <c r="D107" s="180"/>
      <c r="E107" s="85"/>
      <c r="F107" s="85"/>
      <c r="G107" s="177"/>
    </row>
    <row r="108" spans="1:7">
      <c r="A108" s="83" t="str">
        <f t="shared" ref="A108:A113" si="6">CONCATENATE(B108," ",LEFT(C108,1))</f>
        <v xml:space="preserve"> </v>
      </c>
      <c r="B108" s="178"/>
      <c r="C108" s="84"/>
      <c r="D108" s="180"/>
      <c r="E108" s="85"/>
      <c r="F108" s="85"/>
      <c r="G108" s="177"/>
    </row>
    <row r="109" spans="1:7">
      <c r="A109" s="83" t="str">
        <f t="shared" si="6"/>
        <v xml:space="preserve"> </v>
      </c>
      <c r="B109" s="178"/>
      <c r="C109" s="84"/>
      <c r="D109" s="180"/>
      <c r="E109" s="85"/>
      <c r="F109" s="85"/>
      <c r="G109" s="177"/>
    </row>
    <row r="110" spans="1:7">
      <c r="A110" s="83" t="str">
        <f t="shared" si="6"/>
        <v xml:space="preserve"> </v>
      </c>
      <c r="B110" s="178"/>
      <c r="C110" s="84"/>
      <c r="D110" s="180"/>
      <c r="E110" s="85"/>
      <c r="F110" s="85"/>
      <c r="G110" s="177"/>
    </row>
    <row r="111" spans="1:7">
      <c r="A111" s="83" t="str">
        <f t="shared" si="6"/>
        <v xml:space="preserve"> </v>
      </c>
      <c r="B111" s="178"/>
      <c r="C111" s="84"/>
      <c r="D111" s="180"/>
      <c r="E111" s="85"/>
      <c r="F111" s="85"/>
      <c r="G111" s="177"/>
    </row>
    <row r="112" spans="1:7">
      <c r="A112" s="83" t="str">
        <f t="shared" si="6"/>
        <v xml:space="preserve"> </v>
      </c>
      <c r="B112" s="178"/>
      <c r="C112" s="84"/>
      <c r="D112" s="180"/>
      <c r="E112" s="85"/>
      <c r="F112" s="85"/>
      <c r="G112" s="177"/>
    </row>
    <row r="113" spans="1:7">
      <c r="A113" s="83" t="str">
        <f t="shared" si="6"/>
        <v xml:space="preserve"> </v>
      </c>
      <c r="B113" s="178"/>
      <c r="C113" s="84"/>
      <c r="D113" s="180"/>
      <c r="E113" s="85"/>
      <c r="F113" s="85"/>
      <c r="G113" s="177"/>
    </row>
  </sheetData>
  <mergeCells count="1">
    <mergeCell ref="J6:J18"/>
  </mergeCells>
  <phoneticPr fontId="27" type="noConversion"/>
  <conditionalFormatting sqref="B13:B80">
    <cfRule type="expression" dxfId="17" priority="7" stopIfTrue="1">
      <formula>(OR(L12="NL",L12="NLJ"))</formula>
    </cfRule>
    <cfRule type="expression" dxfId="16" priority="8" stopIfTrue="1">
      <formula>(OR(L12="RL",L12="RLJ"))</formula>
    </cfRule>
    <cfRule type="expression" dxfId="15" priority="9" stopIfTrue="1">
      <formula>(L12="MO")</formula>
    </cfRule>
  </conditionalFormatting>
  <conditionalFormatting sqref="B12">
    <cfRule type="expression" dxfId="14" priority="1" stopIfTrue="1">
      <formula>(OR(L5="NL",L5="NLJ"))</formula>
    </cfRule>
    <cfRule type="expression" dxfId="13" priority="2" stopIfTrue="1">
      <formula>(OR(L5="RL",L5="RLJ"))</formula>
    </cfRule>
    <cfRule type="expression" dxfId="12" priority="3" stopIfTrue="1">
      <formula>(L5="MO")</formula>
    </cfRule>
  </conditionalFormatting>
  <pageMargins left="0.78740157499999996" right="0.78740157499999996" top="0.984251969" bottom="0.984251969" header="0.4921259845" footer="0.4921259845"/>
  <pageSetup paperSize="9" orientation="portrait" r:id="rId1"/>
  <headerFooter alignWithMargins="0"/>
  <legacyDrawing r:id="rId2"/>
  <controls>
    <control shapeId="58371" r:id="rId3" name="CheckBox1"/>
  </controls>
</worksheet>
</file>

<file path=xl/worksheets/sheet2.xml><?xml version="1.0" encoding="utf-8"?>
<worksheet xmlns="http://schemas.openxmlformats.org/spreadsheetml/2006/main" xmlns:r="http://schemas.openxmlformats.org/officeDocument/2006/relationships">
  <sheetPr codeName="Feuil26"/>
  <dimension ref="A1:I73"/>
  <sheetViews>
    <sheetView workbookViewId="0">
      <selection activeCell="F5" sqref="F5"/>
    </sheetView>
  </sheetViews>
  <sheetFormatPr baseColWidth="10" defaultRowHeight="12.75"/>
  <cols>
    <col min="1" max="2" width="19.42578125" customWidth="1"/>
    <col min="3" max="3" width="30.7109375" bestFit="1" customWidth="1"/>
    <col min="4" max="4" width="23.85546875" style="137" bestFit="1" customWidth="1"/>
    <col min="9" max="9" width="114.28515625" customWidth="1"/>
  </cols>
  <sheetData>
    <row r="1" spans="1:9">
      <c r="B1" s="110">
        <f>COUNTIF(E:E,"x")</f>
        <v>0</v>
      </c>
    </row>
    <row r="2" spans="1:9">
      <c r="I2" s="62" t="s">
        <v>300</v>
      </c>
    </row>
    <row r="3" spans="1:9" ht="12.75" customHeight="1" thickBot="1">
      <c r="A3" s="90" t="s">
        <v>273</v>
      </c>
      <c r="B3" s="91" t="s">
        <v>274</v>
      </c>
      <c r="C3" s="91" t="s">
        <v>276</v>
      </c>
      <c r="D3" s="91" t="s">
        <v>325</v>
      </c>
      <c r="E3" s="91" t="s">
        <v>237</v>
      </c>
    </row>
    <row r="4" spans="1:9" ht="12.75" customHeight="1">
      <c r="A4" s="181" t="s">
        <v>224</v>
      </c>
      <c r="B4" s="181" t="s">
        <v>135</v>
      </c>
      <c r="C4" s="92" t="str">
        <f>CONCATENATE(A4," / ",B4)</f>
        <v>CERISIER C / LANSOY D</v>
      </c>
      <c r="D4" s="92" t="str">
        <f>IF(ISNA(VLOOKUP('List Double'!A4,'List Simple'!$A$4:$F$107,6,FALSE)),"",VLOOKUP('List Double'!A4,'List Simple'!$A$4:$F$107,6,FALSE))&amp;" / "&amp;IF(ISNA(VLOOKUP('List Double'!B4,'List Simple'!$A$4:$F$107,6,FALSE)),"",VLOOKUP('List Double'!B4,'List Simple'!$A$4:$F$107,6,FALSE))</f>
        <v>Double As / Double As</v>
      </c>
      <c r="E4" s="82"/>
      <c r="I4" s="232" t="s">
        <v>302</v>
      </c>
    </row>
    <row r="5" spans="1:9">
      <c r="A5" s="181" t="s">
        <v>235</v>
      </c>
      <c r="B5" s="182" t="s">
        <v>236</v>
      </c>
      <c r="C5" s="92" t="str">
        <f t="shared" ref="C5:C55" si="0">CONCATENATE(A5," / ",B5)</f>
        <v>BUFFO C / SOFFE N</v>
      </c>
      <c r="D5" s="92" t="str">
        <f>IF(ISNA(VLOOKUP('List Double'!A5,'List Simple'!$A$4:$F$107,6,FALSE)),"",VLOOKUP('List Double'!A5,'List Simple'!$A$4:$F$107,6,FALSE))&amp;" / "&amp;IF(ISNA(VLOOKUP('List Double'!B5,'List Simple'!$A$4:$F$107,6,FALSE)),"",VLOOKUP('List Double'!B5,'List Simple'!$A$4:$F$107,6,FALSE))</f>
        <v>O'Neill's / O'Neill's</v>
      </c>
      <c r="E5" s="82"/>
      <c r="I5" s="233"/>
    </row>
    <row r="6" spans="1:9">
      <c r="A6" s="182" t="s">
        <v>298</v>
      </c>
      <c r="B6" s="182" t="s">
        <v>312</v>
      </c>
      <c r="C6" s="92" t="str">
        <f t="shared" si="0"/>
        <v>LASSERRE F / RICHARD A</v>
      </c>
      <c r="D6" s="92" t="str">
        <f>IF(ISNA(VLOOKUP('List Double'!A6,'List Simple'!$A$4:$F$107,6,FALSE)),"",VLOOKUP('List Double'!A6,'List Simple'!$A$4:$F$107,6,FALSE))&amp;" / "&amp;IF(ISNA(VLOOKUP('List Double'!B6,'List Simple'!$A$4:$F$107,6,FALSE)),"",VLOOKUP('List Double'!B6,'List Simple'!$A$4:$F$107,6,FALSE))</f>
        <v>O'Neill's / O'Neill's</v>
      </c>
      <c r="E6" s="82"/>
      <c r="I6" s="233"/>
    </row>
    <row r="7" spans="1:9">
      <c r="A7" s="181" t="s">
        <v>168</v>
      </c>
      <c r="B7" s="181" t="s">
        <v>167</v>
      </c>
      <c r="C7" s="92" t="str">
        <f t="shared" si="0"/>
        <v>QUERO F / QUERO J</v>
      </c>
      <c r="D7" s="92" t="str">
        <f>IF(ISNA(VLOOKUP('List Double'!A7,'List Simple'!$A$4:$F$107,6,FALSE)),"",VLOOKUP('List Double'!A7,'List Simple'!$A$4:$F$107,6,FALSE))&amp;" / "&amp;IF(ISNA(VLOOKUP('List Double'!B7,'List Simple'!$A$4:$F$107,6,FALSE)),"",VLOOKUP('List Double'!B7,'List Simple'!$A$4:$F$107,6,FALSE))</f>
        <v>O'Neill's / O'Neill's</v>
      </c>
      <c r="E7" s="82"/>
      <c r="I7" s="233"/>
    </row>
    <row r="8" spans="1:9">
      <c r="A8" s="182" t="s">
        <v>233</v>
      </c>
      <c r="B8" s="182" t="s">
        <v>313</v>
      </c>
      <c r="C8" s="92" t="str">
        <f t="shared" si="0"/>
        <v>SAULET J / POUNAUD J</v>
      </c>
      <c r="D8" s="92" t="str">
        <f>IF(ISNA(VLOOKUP('List Double'!A8,'List Simple'!$A$4:$F$107,6,FALSE)),"",VLOOKUP('List Double'!A8,'List Simple'!$A$4:$F$107,6,FALSE))&amp;" / "&amp;IF(ISNA(VLOOKUP('List Double'!B8,'List Simple'!$A$4:$F$107,6,FALSE)),"",VLOOKUP('List Double'!B8,'List Simple'!$A$4:$F$107,6,FALSE))</f>
        <v>O'Neill's / O'Neill's</v>
      </c>
      <c r="E8" s="82"/>
      <c r="I8" s="233"/>
    </row>
    <row r="9" spans="1:9">
      <c r="A9" s="181" t="s">
        <v>269</v>
      </c>
      <c r="B9" s="182" t="s">
        <v>234</v>
      </c>
      <c r="C9" s="92" t="str">
        <f t="shared" si="0"/>
        <v>SOFFE L / CHAUSSARD F</v>
      </c>
      <c r="D9" s="92" t="str">
        <f>IF(ISNA(VLOOKUP('List Double'!A9,'List Simple'!$A$4:$F$107,6,FALSE)),"",VLOOKUP('List Double'!A9,'List Simple'!$A$4:$F$107,6,FALSE))&amp;" / "&amp;IF(ISNA(VLOOKUP('List Double'!B9,'List Simple'!$A$4:$F$107,6,FALSE)),"",VLOOKUP('List Double'!B9,'List Simple'!$A$4:$F$107,6,FALSE))</f>
        <v>O'Neill's / O'Neill's</v>
      </c>
      <c r="E9" s="82"/>
      <c r="I9" s="233"/>
    </row>
    <row r="10" spans="1:9">
      <c r="A10" s="181" t="s">
        <v>160</v>
      </c>
      <c r="B10" s="181" t="s">
        <v>165</v>
      </c>
      <c r="C10" s="92" t="str">
        <f t="shared" si="0"/>
        <v>ANDURAND M / LE TORRIELEC G</v>
      </c>
      <c r="D10" s="92" t="str">
        <f>IF(ISNA(VLOOKUP('List Double'!A10,'List Simple'!$A$4:$F$107,6,FALSE)),"",VLOOKUP('List Double'!A10,'List Simple'!$A$4:$F$107,6,FALSE))&amp;" / "&amp;IF(ISNA(VLOOKUP('List Double'!B10,'List Simple'!$A$4:$F$107,6,FALSE)),"",VLOOKUP('List Double'!B10,'List Simple'!$A$4:$F$107,6,FALSE))</f>
        <v>Rocco 6 / Rocco 6</v>
      </c>
      <c r="E10" s="82"/>
      <c r="I10" s="233"/>
    </row>
    <row r="11" spans="1:9">
      <c r="A11" s="181" t="s">
        <v>275</v>
      </c>
      <c r="B11" s="181" t="s">
        <v>225</v>
      </c>
      <c r="C11" s="92" t="str">
        <f t="shared" si="0"/>
        <v>GAYRAL K / LOULIER J</v>
      </c>
      <c r="D11" s="92" t="str">
        <f>IF(ISNA(VLOOKUP('List Double'!A11,'List Simple'!$A$4:$F$107,6,FALSE)),"",VLOOKUP('List Double'!A11,'List Simple'!$A$4:$F$107,6,FALSE))&amp;" / "&amp;IF(ISNA(VLOOKUP('List Double'!B11,'List Simple'!$A$4:$F$107,6,FALSE)),"",VLOOKUP('List Double'!B11,'List Simple'!$A$4:$F$107,6,FALSE))</f>
        <v>Rocco 6 / Rocco 6</v>
      </c>
      <c r="E11" s="82"/>
      <c r="I11" s="233"/>
    </row>
    <row r="12" spans="1:9">
      <c r="A12" s="182" t="s">
        <v>323</v>
      </c>
      <c r="B12" s="181" t="s">
        <v>227</v>
      </c>
      <c r="C12" s="92" t="str">
        <f t="shared" si="0"/>
        <v>BELIARD P / LE PIETEC P</v>
      </c>
      <c r="D12" s="92" t="str">
        <f>IF(ISNA(VLOOKUP('List Double'!A12,'List Simple'!$A$4:$F$107,6,FALSE)),"",VLOOKUP('List Double'!A12,'List Simple'!$A$4:$F$107,6,FALSE))&amp;" / "&amp;IF(ISNA(VLOOKUP('List Double'!B12,'List Simple'!$A$4:$F$107,6,FALSE)),"",VLOOKUP('List Double'!B12,'List Simple'!$A$4:$F$107,6,FALSE))</f>
        <v>Woodpecker / Woodpecker</v>
      </c>
      <c r="E12" s="82"/>
      <c r="I12" s="233"/>
    </row>
    <row r="13" spans="1:9">
      <c r="A13" s="181" t="s">
        <v>231</v>
      </c>
      <c r="B13" s="182" t="s">
        <v>295</v>
      </c>
      <c r="C13" s="92" t="str">
        <f t="shared" si="0"/>
        <v>WERNDORFER Y / LANSOY H</v>
      </c>
      <c r="D13" s="92" t="str">
        <f>IF(ISNA(VLOOKUP('List Double'!A13,'List Simple'!$A$4:$F$107,6,FALSE)),"",VLOOKUP('List Double'!A13,'List Simple'!$A$4:$F$107,6,FALSE))&amp;" / "&amp;IF(ISNA(VLOOKUP('List Double'!B13,'List Simple'!$A$4:$F$107,6,FALSE)),"",VLOOKUP('List Double'!B13,'List Simple'!$A$4:$F$107,6,FALSE))</f>
        <v>Double As / Double As</v>
      </c>
      <c r="E13" s="82"/>
      <c r="I13" s="233"/>
    </row>
    <row r="14" spans="1:9">
      <c r="A14" s="181" t="s">
        <v>232</v>
      </c>
      <c r="B14" s="182" t="s">
        <v>296</v>
      </c>
      <c r="C14" s="92" t="str">
        <f t="shared" si="0"/>
        <v>LEGAL S / LALLIAUD A</v>
      </c>
      <c r="D14" s="92" t="str">
        <f>IF(ISNA(VLOOKUP('List Double'!A14,'List Simple'!$A$4:$F$107,6,FALSE)),"",VLOOKUP('List Double'!A14,'List Simple'!$A$4:$F$107,6,FALSE))&amp;" / "&amp;IF(ISNA(VLOOKUP('List Double'!B14,'List Simple'!$A$4:$F$107,6,FALSE)),"",VLOOKUP('List Double'!B14,'List Simple'!$A$4:$F$107,6,FALSE))</f>
        <v>Rocco 6 / Rocco 6</v>
      </c>
      <c r="E14" s="82"/>
      <c r="I14" s="233"/>
    </row>
    <row r="15" spans="1:9">
      <c r="A15" s="181" t="s">
        <v>166</v>
      </c>
      <c r="B15" s="182" t="s">
        <v>321</v>
      </c>
      <c r="C15" s="92" t="str">
        <f t="shared" si="0"/>
        <v>LESCURE R / OUSSET C</v>
      </c>
      <c r="D15" s="92" t="str">
        <f>IF(ISNA(VLOOKUP('List Double'!A15,'List Simple'!$A$4:$F$107,6,FALSE)),"",VLOOKUP('List Double'!A15,'List Simple'!$A$4:$F$107,6,FALSE))&amp;" / "&amp;IF(ISNA(VLOOKUP('List Double'!B15,'List Simple'!$A$4:$F$107,6,FALSE)),"",VLOOKUP('List Double'!B15,'List Simple'!$A$4:$F$107,6,FALSE))</f>
        <v>Rocco 6 / Rocco 6</v>
      </c>
      <c r="E15" s="82"/>
      <c r="I15" s="233"/>
    </row>
    <row r="16" spans="1:9" ht="13.5" thickBot="1">
      <c r="A16" s="181" t="s">
        <v>318</v>
      </c>
      <c r="B16" s="182" t="s">
        <v>316</v>
      </c>
      <c r="C16" s="92" t="str">
        <f>CONCATENATE(A16," / ",B16)</f>
        <v>DELAGE C / BARUTON M</v>
      </c>
      <c r="D16" s="92" t="str">
        <f>IF(ISNA(VLOOKUP('List Double'!A16,'List Simple'!$A$4:$F$107,6,FALSE)),"",VLOOKUP('List Double'!A16,'List Simple'!$A$4:$F$107,6,FALSE))&amp;" / "&amp;IF(ISNA(VLOOKUP('List Double'!B16,'List Simple'!$A$4:$F$107,6,FALSE)),"",VLOOKUP('List Double'!B16,'List Simple'!$A$4:$F$107,6,FALSE))</f>
        <v>Coch / Coch</v>
      </c>
      <c r="E16" s="82"/>
      <c r="I16" s="234"/>
    </row>
    <row r="17" spans="1:5">
      <c r="A17" s="181" t="s">
        <v>319</v>
      </c>
      <c r="B17" s="182" t="s">
        <v>320</v>
      </c>
      <c r="C17" s="92" t="str">
        <f t="shared" si="0"/>
        <v>PERRIER L / RODRIGUES C</v>
      </c>
      <c r="D17" s="92" t="str">
        <f>IF(ISNA(VLOOKUP('List Double'!A17,'List Simple'!$A$4:$F$107,6,FALSE)),"",VLOOKUP('List Double'!A17,'List Simple'!$A$4:$F$107,6,FALSE))&amp;" / "&amp;IF(ISNA(VLOOKUP('List Double'!B17,'List Simple'!$A$4:$F$107,6,FALSE)),"",VLOOKUP('List Double'!B17,'List Simple'!$A$4:$F$107,6,FALSE))</f>
        <v>O'Neill's / O'Neill's</v>
      </c>
      <c r="E17" s="82"/>
    </row>
    <row r="18" spans="1:5">
      <c r="A18" s="181" t="s">
        <v>164</v>
      </c>
      <c r="B18" s="182" t="s">
        <v>223</v>
      </c>
      <c r="C18" s="92" t="str">
        <f t="shared" si="0"/>
        <v>COWMAN T / CAZES F</v>
      </c>
      <c r="D18" s="92" t="str">
        <f>IF(ISNA(VLOOKUP('List Double'!A18,'List Simple'!$A$4:$F$107,6,FALSE)),"",VLOOKUP('List Double'!A18,'List Simple'!$A$4:$F$107,6,FALSE))&amp;" / "&amp;IF(ISNA(VLOOKUP('List Double'!B18,'List Simple'!$A$4:$F$107,6,FALSE)),"",VLOOKUP('List Double'!B18,'List Simple'!$A$4:$F$107,6,FALSE))</f>
        <v>Double As / Double As</v>
      </c>
      <c r="E18" s="82"/>
    </row>
    <row r="19" spans="1:5">
      <c r="A19" s="181" t="s">
        <v>127</v>
      </c>
      <c r="B19" s="182" t="s">
        <v>317</v>
      </c>
      <c r="C19" s="92" t="str">
        <f t="shared" si="0"/>
        <v>LAMORISSE M / CYRUS P</v>
      </c>
      <c r="D19" s="92" t="str">
        <f>IF(ISNA(VLOOKUP('List Double'!A19,'List Simple'!$A$4:$F$107,6,FALSE)),"",VLOOKUP('List Double'!A19,'List Simple'!$A$4:$F$107,6,FALSE))&amp;" / "&amp;IF(ISNA(VLOOKUP('List Double'!B19,'List Simple'!$A$4:$F$107,6,FALSE)),"",VLOOKUP('List Double'!B19,'List Simple'!$A$4:$F$107,6,FALSE))</f>
        <v>D.D.D. / Coch</v>
      </c>
      <c r="E19" s="82"/>
    </row>
    <row r="20" spans="1:5">
      <c r="A20" s="181" t="s">
        <v>230</v>
      </c>
      <c r="B20" s="182" t="s">
        <v>159</v>
      </c>
      <c r="C20" s="92" t="str">
        <f t="shared" si="0"/>
        <v>PETREL A / AGARD T</v>
      </c>
      <c r="D20" s="92" t="str">
        <f>IF(ISNA(VLOOKUP('List Double'!A20,'List Simple'!$A$4:$F$107,6,FALSE)),"",VLOOKUP('List Double'!A20,'List Simple'!$A$4:$F$107,6,FALSE))&amp;" / "&amp;IF(ISNA(VLOOKUP('List Double'!B20,'List Simple'!$A$4:$F$107,6,FALSE)),"",VLOOKUP('List Double'!B20,'List Simple'!$A$4:$F$107,6,FALSE))</f>
        <v>Fl.Tordues / Fl.Tordues</v>
      </c>
      <c r="E20" s="82"/>
    </row>
    <row r="21" spans="1:5">
      <c r="A21" s="181" t="s">
        <v>272</v>
      </c>
      <c r="B21" s="182" t="s">
        <v>128</v>
      </c>
      <c r="C21" s="92" t="str">
        <f t="shared" si="0"/>
        <v>SANDRINI P / LABORIE I</v>
      </c>
      <c r="D21" s="92" t="str">
        <f>IF(ISNA(VLOOKUP('List Double'!A21,'List Simple'!$A$4:$F$107,6,FALSE)),"",VLOOKUP('List Double'!A21,'List Simple'!$A$4:$F$107,6,FALSE))&amp;" / "&amp;IF(ISNA(VLOOKUP('List Double'!B21,'List Simple'!$A$4:$F$107,6,FALSE)),"",VLOOKUP('List Double'!B21,'List Simple'!$A$4:$F$107,6,FALSE))</f>
        <v>D.D.D. / D.D.D.</v>
      </c>
      <c r="E21" s="82"/>
    </row>
    <row r="22" spans="1:5">
      <c r="A22" s="181" t="s">
        <v>162</v>
      </c>
      <c r="B22" s="182" t="s">
        <v>163</v>
      </c>
      <c r="C22" s="92" t="str">
        <f t="shared" si="0"/>
        <v>CASH F / CORBIERES S</v>
      </c>
      <c r="D22" s="92" t="str">
        <f>IF(ISNA(VLOOKUP('List Double'!A22,'List Simple'!$A$4:$F$107,6,FALSE)),"",VLOOKUP('List Double'!A22,'List Simple'!$A$4:$F$107,6,FALSE))&amp;" / "&amp;IF(ISNA(VLOOKUP('List Double'!B22,'List Simple'!$A$4:$F$107,6,FALSE)),"",VLOOKUP('List Double'!B22,'List Simple'!$A$4:$F$107,6,FALSE))</f>
        <v>D.D.D. / D.D.D.</v>
      </c>
      <c r="E22" s="82"/>
    </row>
    <row r="23" spans="1:5">
      <c r="A23" s="181" t="s">
        <v>161</v>
      </c>
      <c r="B23" s="182" t="s">
        <v>290</v>
      </c>
      <c r="C23" s="92" t="str">
        <f t="shared" si="0"/>
        <v>BUFFA C / LAMORISSE G</v>
      </c>
      <c r="D23" s="92" t="str">
        <f>IF(ISNA(VLOOKUP('List Double'!A23,'List Simple'!$A$4:$F$107,6,FALSE)),"",VLOOKUP('List Double'!A23,'List Simple'!$A$4:$F$107,6,FALSE))&amp;" / "&amp;IF(ISNA(VLOOKUP('List Double'!B23,'List Simple'!$A$4:$F$107,6,FALSE)),"",VLOOKUP('List Double'!B23,'List Simple'!$A$4:$F$107,6,FALSE))</f>
        <v>Fl.Tordues / D.D.D.</v>
      </c>
      <c r="E23" s="82"/>
    </row>
    <row r="24" spans="1:5">
      <c r="A24" s="181" t="s">
        <v>226</v>
      </c>
      <c r="B24" s="182" t="s">
        <v>163</v>
      </c>
      <c r="C24" s="92" t="str">
        <f t="shared" si="0"/>
        <v>MARIGNAC S / CORBIERES S</v>
      </c>
      <c r="D24" s="92" t="str">
        <f>IF(ISNA(VLOOKUP('List Double'!A24,'List Simple'!$A$4:$F$107,6,FALSE)),"",VLOOKUP('List Double'!A24,'List Simple'!$A$4:$F$107,6,FALSE))&amp;" / "&amp;IF(ISNA(VLOOKUP('List Double'!B24,'List Simple'!$A$4:$F$107,6,FALSE)),"",VLOOKUP('List Double'!B24,'List Simple'!$A$4:$F$107,6,FALSE))</f>
        <v>Coch / D.D.D.</v>
      </c>
      <c r="E24" s="82"/>
    </row>
    <row r="25" spans="1:5">
      <c r="A25" s="182" t="s">
        <v>364</v>
      </c>
      <c r="B25" s="182" t="s">
        <v>159</v>
      </c>
      <c r="C25" s="92" t="str">
        <f t="shared" si="0"/>
        <v>DHAP P / AGARD T</v>
      </c>
      <c r="D25" s="92" t="str">
        <f>IF(ISNA(VLOOKUP('List Double'!A25,'List Simple'!$A$4:$F$107,6,FALSE)),"",VLOOKUP('List Double'!A25,'List Simple'!$A$4:$F$107,6,FALSE))&amp;" / "&amp;IF(ISNA(VLOOKUP('List Double'!B25,'List Simple'!$A$4:$F$107,6,FALSE)),"",VLOOKUP('List Double'!B25,'List Simple'!$A$4:$F$107,6,FALSE))</f>
        <v>Fl.Tordues / Fl.Tordues</v>
      </c>
      <c r="E25" s="82"/>
    </row>
    <row r="26" spans="1:5">
      <c r="A26" s="182" t="s">
        <v>162</v>
      </c>
      <c r="B26" s="182" t="s">
        <v>365</v>
      </c>
      <c r="C26" s="92" t="str">
        <f t="shared" si="0"/>
        <v>CASH F / ROUDEY E</v>
      </c>
      <c r="D26" s="92" t="str">
        <f>IF(ISNA(VLOOKUP('List Double'!A26,'List Simple'!$A$4:$F$107,6,FALSE)),"",VLOOKUP('List Double'!A26,'List Simple'!$A$4:$F$107,6,FALSE))&amp;" / "&amp;IF(ISNA(VLOOKUP('List Double'!B26,'List Simple'!$A$4:$F$107,6,FALSE)),"",VLOOKUP('List Double'!B26,'List Simple'!$A$4:$F$107,6,FALSE))</f>
        <v>D.D.D. / D.D.D.</v>
      </c>
      <c r="E26" s="82"/>
    </row>
    <row r="27" spans="1:5">
      <c r="A27" s="182" t="s">
        <v>366</v>
      </c>
      <c r="B27" s="182" t="s">
        <v>367</v>
      </c>
      <c r="C27" s="92" t="str">
        <f t="shared" si="0"/>
        <v>GOODIN M / VALVERDE S</v>
      </c>
      <c r="D27" s="92" t="str">
        <f>IF(ISNA(VLOOKUP('List Double'!A27,'List Simple'!$A$4:$F$107,6,FALSE)),"",VLOOKUP('List Double'!A27,'List Simple'!$A$4:$F$107,6,FALSE))&amp;" / "&amp;IF(ISNA(VLOOKUP('List Double'!B27,'List Simple'!$A$4:$F$107,6,FALSE)),"",VLOOKUP('List Double'!B27,'List Simple'!$A$4:$F$107,6,FALSE))</f>
        <v>Double As / Double As</v>
      </c>
      <c r="E27" s="82"/>
    </row>
    <row r="28" spans="1:5">
      <c r="A28" s="182" t="s">
        <v>166</v>
      </c>
      <c r="B28" s="182" t="s">
        <v>225</v>
      </c>
      <c r="C28" s="92" t="str">
        <f t="shared" si="0"/>
        <v>LESCURE R / LOULIER J</v>
      </c>
      <c r="D28" s="92" t="str">
        <f>IF(ISNA(VLOOKUP('List Double'!A28,'List Simple'!$A$4:$F$107,6,FALSE)),"",VLOOKUP('List Double'!A28,'List Simple'!$A$4:$F$107,6,FALSE))&amp;" / "&amp;IF(ISNA(VLOOKUP('List Double'!B28,'List Simple'!$A$4:$F$107,6,FALSE)),"",VLOOKUP('List Double'!B28,'List Simple'!$A$4:$F$107,6,FALSE))</f>
        <v>Rocco 6 / Rocco 6</v>
      </c>
      <c r="E28" s="82"/>
    </row>
    <row r="29" spans="1:5">
      <c r="A29" s="182" t="s">
        <v>230</v>
      </c>
      <c r="B29" s="182" t="s">
        <v>368</v>
      </c>
      <c r="C29" s="92" t="str">
        <f t="shared" si="0"/>
        <v>PETREL A / FORT T</v>
      </c>
      <c r="D29" s="92" t="str">
        <f>IF(ISNA(VLOOKUP('List Double'!A29,'List Simple'!$A$4:$F$107,6,FALSE)),"",VLOOKUP('List Double'!A29,'List Simple'!$A$4:$F$107,6,FALSE))&amp;" / "&amp;IF(ISNA(VLOOKUP('List Double'!B29,'List Simple'!$A$4:$F$107,6,FALSE)),"",VLOOKUP('List Double'!B29,'List Simple'!$A$4:$F$107,6,FALSE))</f>
        <v>Fl.Tordues / Fl.Tordues</v>
      </c>
      <c r="E29" s="82"/>
    </row>
    <row r="30" spans="1:5">
      <c r="A30" s="183" t="s">
        <v>167</v>
      </c>
      <c r="B30" s="182" t="s">
        <v>319</v>
      </c>
      <c r="C30" s="92" t="str">
        <f t="shared" si="0"/>
        <v>QUERO J / PERRIER L</v>
      </c>
      <c r="D30" s="92" t="str">
        <f>IF(ISNA(VLOOKUP('List Double'!A30,'List Simple'!$A$4:$F$107,6,FALSE)),"",VLOOKUP('List Double'!A30,'List Simple'!$A$4:$F$107,6,FALSE))&amp;" / "&amp;IF(ISNA(VLOOKUP('List Double'!B30,'List Simple'!$A$4:$F$107,6,FALSE)),"",VLOOKUP('List Double'!B30,'List Simple'!$A$4:$F$107,6,FALSE))</f>
        <v>O'Neill's / O'Neill's</v>
      </c>
      <c r="E30" s="82"/>
    </row>
    <row r="31" spans="1:5">
      <c r="A31" s="182" t="s">
        <v>360</v>
      </c>
      <c r="B31" s="182" t="s">
        <v>323</v>
      </c>
      <c r="C31" s="93" t="str">
        <f t="shared" si="0"/>
        <v>RIHOUEY S / BELIARD P</v>
      </c>
      <c r="D31" s="92" t="str">
        <f>IF(ISNA(VLOOKUP('List Double'!A31,'List Simple'!$A$4:$F$107,6,FALSE)),"",VLOOKUP('List Double'!A31,'List Simple'!$A$4:$F$107,6,FALSE))&amp;" / "&amp;IF(ISNA(VLOOKUP('List Double'!B31,'List Simple'!$A$4:$F$107,6,FALSE)),"",VLOOKUP('List Double'!B31,'List Simple'!$A$4:$F$107,6,FALSE))</f>
        <v xml:space="preserve"> / Woodpecker</v>
      </c>
      <c r="E31" s="82"/>
    </row>
    <row r="32" spans="1:5">
      <c r="A32" s="182" t="s">
        <v>369</v>
      </c>
      <c r="B32" s="182" t="s">
        <v>370</v>
      </c>
      <c r="C32" s="93" t="str">
        <f t="shared" si="0"/>
        <v>ROBERT H / CASTEX J</v>
      </c>
      <c r="D32" s="92" t="str">
        <f>IF(ISNA(VLOOKUP('List Double'!A32,'List Simple'!$A$4:$F$107,6,FALSE)),"",VLOOKUP('List Double'!A32,'List Simple'!$A$4:$F$107,6,FALSE))&amp;" / "&amp;IF(ISNA(VLOOKUP('List Double'!B32,'List Simple'!$A$4:$F$107,6,FALSE)),"",VLOOKUP('List Double'!B32,'List Simple'!$A$4:$F$107,6,FALSE))</f>
        <v>Woodpecker / Woodpecker</v>
      </c>
      <c r="E32" s="82"/>
    </row>
    <row r="33" spans="1:5">
      <c r="A33" s="182" t="s">
        <v>371</v>
      </c>
      <c r="B33" s="182" t="s">
        <v>163</v>
      </c>
      <c r="C33" s="93" t="str">
        <f t="shared" si="0"/>
        <v>SIROT J / CORBIERES S</v>
      </c>
      <c r="D33" s="92" t="str">
        <f>IF(ISNA(VLOOKUP('List Double'!A33,'List Simple'!$A$4:$F$107,6,FALSE)),"",VLOOKUP('List Double'!A33,'List Simple'!$A$4:$F$107,6,FALSE))&amp;" / "&amp;IF(ISNA(VLOOKUP('List Double'!B33,'List Simple'!$A$4:$F$107,6,FALSE)),"",VLOOKUP('List Double'!B33,'List Simple'!$A$4:$F$107,6,FALSE))</f>
        <v>D.D.D. / D.D.D.</v>
      </c>
      <c r="E33" s="82"/>
    </row>
    <row r="34" spans="1:5">
      <c r="A34" s="182" t="s">
        <v>161</v>
      </c>
      <c r="B34" s="182" t="s">
        <v>372</v>
      </c>
      <c r="C34" s="93" t="str">
        <f t="shared" si="0"/>
        <v>BUFFA C / COLLET A</v>
      </c>
      <c r="D34" s="92" t="str">
        <f>IF(ISNA(VLOOKUP('List Double'!A34,'List Simple'!$A$4:$F$107,6,FALSE)),"",VLOOKUP('List Double'!A34,'List Simple'!$A$4:$F$107,6,FALSE))&amp;" / "&amp;IF(ISNA(VLOOKUP('List Double'!B34,'List Simple'!$A$4:$F$107,6,FALSE)),"",VLOOKUP('List Double'!B34,'List Simple'!$A$4:$F$107,6,FALSE))</f>
        <v>Fl.Tordues / Rocco 6</v>
      </c>
      <c r="E34" s="82"/>
    </row>
    <row r="35" spans="1:5">
      <c r="A35" s="182" t="s">
        <v>373</v>
      </c>
      <c r="B35" s="182" t="s">
        <v>226</v>
      </c>
      <c r="C35" s="93" t="str">
        <f t="shared" si="0"/>
        <v>CONTIN C / MARIGNAC S</v>
      </c>
      <c r="D35" s="92" t="str">
        <f>IF(ISNA(VLOOKUP('List Double'!A35,'List Simple'!$A$4:$F$107,6,FALSE)),"",VLOOKUP('List Double'!A35,'List Simple'!$A$4:$F$107,6,FALSE))&amp;" / "&amp;IF(ISNA(VLOOKUP('List Double'!B35,'List Simple'!$A$4:$F$107,6,FALSE)),"",VLOOKUP('List Double'!B35,'List Simple'!$A$4:$F$107,6,FALSE))</f>
        <v>Coch / Coch</v>
      </c>
      <c r="E35" s="82"/>
    </row>
    <row r="36" spans="1:5">
      <c r="A36" s="182" t="s">
        <v>318</v>
      </c>
      <c r="B36" s="182" t="s">
        <v>374</v>
      </c>
      <c r="C36" s="93" t="str">
        <f t="shared" si="0"/>
        <v>DELAGE C / CABROL R</v>
      </c>
      <c r="D36" s="92" t="str">
        <f>IF(ISNA(VLOOKUP('List Double'!A36,'List Simple'!$A$4:$F$107,6,FALSE)),"",VLOOKUP('List Double'!A36,'List Simple'!$A$4:$F$107,6,FALSE))&amp;" / "&amp;IF(ISNA(VLOOKUP('List Double'!B36,'List Simple'!$A$4:$F$107,6,FALSE)),"",VLOOKUP('List Double'!B36,'List Simple'!$A$4:$F$107,6,FALSE))</f>
        <v xml:space="preserve">Coch / </v>
      </c>
      <c r="E36" s="82"/>
    </row>
    <row r="37" spans="1:5">
      <c r="A37" s="182" t="s">
        <v>375</v>
      </c>
      <c r="B37" s="182" t="s">
        <v>376</v>
      </c>
      <c r="C37" s="93" t="str">
        <f t="shared" si="0"/>
        <v>GOUEL S / BARC S</v>
      </c>
      <c r="D37" s="92" t="str">
        <f>IF(ISNA(VLOOKUP('List Double'!A37,'List Simple'!$A$4:$F$107,6,FALSE)),"",VLOOKUP('List Double'!A37,'List Simple'!$A$4:$F$107,6,FALSE))&amp;" / "&amp;IF(ISNA(VLOOKUP('List Double'!B37,'List Simple'!$A$4:$F$107,6,FALSE)),"",VLOOKUP('List Double'!B37,'List Simple'!$A$4:$F$107,6,FALSE))</f>
        <v xml:space="preserve">Double As / </v>
      </c>
      <c r="E37" s="82"/>
    </row>
    <row r="38" spans="1:5">
      <c r="A38" s="182" t="s">
        <v>377</v>
      </c>
      <c r="B38" s="182" t="s">
        <v>378</v>
      </c>
      <c r="C38" s="93" t="str">
        <f t="shared" si="0"/>
        <v>JACQUIER C / DARCHE R</v>
      </c>
      <c r="D38" s="92" t="str">
        <f>IF(ISNA(VLOOKUP('List Double'!A38,'List Simple'!$A$4:$F$107,6,FALSE)),"",VLOOKUP('List Double'!A38,'List Simple'!$A$4:$F$107,6,FALSE))&amp;" / "&amp;IF(ISNA(VLOOKUP('List Double'!B38,'List Simple'!$A$4:$F$107,6,FALSE)),"",VLOOKUP('List Double'!B38,'List Simple'!$A$4:$F$107,6,FALSE))</f>
        <v xml:space="preserve"> / </v>
      </c>
      <c r="E38" s="82"/>
    </row>
    <row r="39" spans="1:5">
      <c r="A39" s="182" t="s">
        <v>290</v>
      </c>
      <c r="B39" s="182" t="s">
        <v>379</v>
      </c>
      <c r="C39" s="93" t="str">
        <f t="shared" si="0"/>
        <v>LAMORISSE G / LEONARD I</v>
      </c>
      <c r="D39" s="92" t="str">
        <f>IF(ISNA(VLOOKUP('List Double'!A39,'List Simple'!$A$4:$F$107,6,FALSE)),"",VLOOKUP('List Double'!A39,'List Simple'!$A$4:$F$107,6,FALSE))&amp;" / "&amp;IF(ISNA(VLOOKUP('List Double'!B39,'List Simple'!$A$4:$F$107,6,FALSE)),"",VLOOKUP('List Double'!B39,'List Simple'!$A$4:$F$107,6,FALSE))</f>
        <v>D.D.D. / D.D.D.</v>
      </c>
      <c r="E39" s="82"/>
    </row>
    <row r="40" spans="1:5">
      <c r="A40" s="182" t="s">
        <v>127</v>
      </c>
      <c r="B40" s="182" t="s">
        <v>371</v>
      </c>
      <c r="C40" s="93" t="str">
        <f t="shared" si="0"/>
        <v>LAMORISSE M / SIROT J</v>
      </c>
      <c r="D40" s="92" t="str">
        <f>IF(ISNA(VLOOKUP('List Double'!A40,'List Simple'!$A$4:$F$107,6,FALSE)),"",VLOOKUP('List Double'!A40,'List Simple'!$A$4:$F$107,6,FALSE))&amp;" / "&amp;IF(ISNA(VLOOKUP('List Double'!B40,'List Simple'!$A$4:$F$107,6,FALSE)),"",VLOOKUP('List Double'!B40,'List Simple'!$A$4:$F$107,6,FALSE))</f>
        <v>D.D.D. / D.D.D.</v>
      </c>
      <c r="E40" s="82"/>
    </row>
    <row r="41" spans="1:5">
      <c r="A41" s="182" t="s">
        <v>379</v>
      </c>
      <c r="B41" s="182" t="s">
        <v>321</v>
      </c>
      <c r="C41" s="93" t="str">
        <f t="shared" si="0"/>
        <v>LEONARD I / OUSSET C</v>
      </c>
      <c r="D41" s="92" t="str">
        <f>IF(ISNA(VLOOKUP('List Double'!A41,'List Simple'!$A$4:$F$107,6,FALSE)),"",VLOOKUP('List Double'!A41,'List Simple'!$A$4:$F$107,6,FALSE))&amp;" / "&amp;IF(ISNA(VLOOKUP('List Double'!B41,'List Simple'!$A$4:$F$107,6,FALSE)),"",VLOOKUP('List Double'!B41,'List Simple'!$A$4:$F$107,6,FALSE))</f>
        <v>D.D.D. / Rocco 6</v>
      </c>
      <c r="E41" s="82"/>
    </row>
    <row r="42" spans="1:5">
      <c r="A42" s="182" t="s">
        <v>312</v>
      </c>
      <c r="B42" s="182" t="s">
        <v>319</v>
      </c>
      <c r="C42" s="93" t="str">
        <f t="shared" si="0"/>
        <v>RICHARD A / PERRIER L</v>
      </c>
      <c r="D42" s="92" t="str">
        <f>IF(ISNA(VLOOKUP('List Double'!A42,'List Simple'!$A$4:$F$107,6,FALSE)),"",VLOOKUP('List Double'!A42,'List Simple'!$A$4:$F$107,6,FALSE))&amp;" / "&amp;IF(ISNA(VLOOKUP('List Double'!B42,'List Simple'!$A$4:$F$107,6,FALSE)),"",VLOOKUP('List Double'!B42,'List Simple'!$A$4:$F$107,6,FALSE))</f>
        <v>O'Neill's / O'Neill's</v>
      </c>
      <c r="E42" s="82"/>
    </row>
    <row r="43" spans="1:5">
      <c r="A43" s="182" t="s">
        <v>380</v>
      </c>
      <c r="B43" s="182" t="s">
        <v>381</v>
      </c>
      <c r="C43" s="93" t="str">
        <f t="shared" si="0"/>
        <v>ZUERAS A / SPIGA C</v>
      </c>
      <c r="D43" s="92" t="str">
        <f>IF(ISNA(VLOOKUP('List Double'!A43,'List Simple'!$A$4:$F$107,6,FALSE)),"",VLOOKUP('List Double'!A43,'List Simple'!$A$4:$F$107,6,FALSE))&amp;" / "&amp;IF(ISNA(VLOOKUP('List Double'!B43,'List Simple'!$A$4:$F$107,6,FALSE)),"",VLOOKUP('List Double'!B43,'List Simple'!$A$4:$F$107,6,FALSE))</f>
        <v xml:space="preserve"> / </v>
      </c>
      <c r="E43" s="82"/>
    </row>
    <row r="44" spans="1:5">
      <c r="A44" s="182" t="s">
        <v>323</v>
      </c>
      <c r="B44" s="182" t="s">
        <v>318</v>
      </c>
      <c r="C44" s="93" t="str">
        <f t="shared" si="0"/>
        <v>BELIARD P / DELAGE C</v>
      </c>
      <c r="D44" s="92" t="str">
        <f>IF(ISNA(VLOOKUP('List Double'!A44,'List Simple'!$A$4:$F$107,6,FALSE)),"",VLOOKUP('List Double'!A44,'List Simple'!$A$4:$F$107,6,FALSE))&amp;" / "&amp;IF(ISNA(VLOOKUP('List Double'!B44,'List Simple'!$A$4:$F$107,6,FALSE)),"",VLOOKUP('List Double'!B44,'List Simple'!$A$4:$F$107,6,FALSE))</f>
        <v>Woodpecker / Coch</v>
      </c>
      <c r="E44" s="82"/>
    </row>
    <row r="45" spans="1:5">
      <c r="A45" s="182" t="s">
        <v>384</v>
      </c>
      <c r="B45" s="182" t="s">
        <v>385</v>
      </c>
      <c r="C45" s="93" t="str">
        <f t="shared" si="0"/>
        <v>BONNET P / ROBERT M</v>
      </c>
      <c r="D45" s="92" t="str">
        <f>IF(ISNA(VLOOKUP('List Double'!A45,'List Simple'!$A$4:$F$107,6,FALSE)),"",VLOOKUP('List Double'!A45,'List Simple'!$A$4:$F$107,6,FALSE))&amp;" / "&amp;IF(ISNA(VLOOKUP('List Double'!B45,'List Simple'!$A$4:$F$107,6,FALSE)),"",VLOOKUP('List Double'!B45,'List Simple'!$A$4:$F$107,6,FALSE))</f>
        <v>Woodpecker / Woodpecker</v>
      </c>
      <c r="E45" s="82"/>
    </row>
    <row r="46" spans="1:5">
      <c r="A46" s="182" t="s">
        <v>235</v>
      </c>
      <c r="B46" s="182" t="s">
        <v>386</v>
      </c>
      <c r="C46" s="93" t="str">
        <f t="shared" si="0"/>
        <v>BUFFO C / GRANET P</v>
      </c>
      <c r="D46" s="92" t="str">
        <f>IF(ISNA(VLOOKUP('List Double'!A46,'List Simple'!$A$4:$F$107,6,FALSE)),"",VLOOKUP('List Double'!A46,'List Simple'!$A$4:$F$107,6,FALSE))&amp;" / "&amp;IF(ISNA(VLOOKUP('List Double'!B46,'List Simple'!$A$4:$F$107,6,FALSE)),"",VLOOKUP('List Double'!B46,'List Simple'!$A$4:$F$107,6,FALSE))</f>
        <v>O'Neill's / O'Neill's</v>
      </c>
      <c r="E46" s="82"/>
    </row>
    <row r="47" spans="1:5">
      <c r="A47" s="182" t="s">
        <v>162</v>
      </c>
      <c r="B47" s="182" t="s">
        <v>163</v>
      </c>
      <c r="C47" s="93" t="str">
        <f t="shared" si="0"/>
        <v>CASH F / CORBIERES S</v>
      </c>
      <c r="D47" s="92" t="str">
        <f>IF(ISNA(VLOOKUP('List Double'!A47,'List Simple'!$A$4:$F$107,6,FALSE)),"",VLOOKUP('List Double'!A47,'List Simple'!$A$4:$F$107,6,FALSE))&amp;" / "&amp;IF(ISNA(VLOOKUP('List Double'!B47,'List Simple'!$A$4:$F$107,6,FALSE)),"",VLOOKUP('List Double'!B47,'List Simple'!$A$4:$F$107,6,FALSE))</f>
        <v>D.D.D. / D.D.D.</v>
      </c>
      <c r="E47" s="82"/>
    </row>
    <row r="48" spans="1:5">
      <c r="A48" s="182" t="s">
        <v>388</v>
      </c>
      <c r="B48" s="182" t="s">
        <v>323</v>
      </c>
      <c r="C48" s="93" t="str">
        <f t="shared" si="0"/>
        <v>DURAND P / BELIARD P</v>
      </c>
      <c r="D48" s="92" t="str">
        <f>IF(ISNA(VLOOKUP('List Double'!A48,'List Simple'!$A$4:$F$107,6,FALSE)),"",VLOOKUP('List Double'!A48,'List Simple'!$A$4:$F$107,6,FALSE))&amp;" / "&amp;IF(ISNA(VLOOKUP('List Double'!B48,'List Simple'!$A$4:$F$107,6,FALSE)),"",VLOOKUP('List Double'!B48,'List Simple'!$A$4:$F$107,6,FALSE))</f>
        <v xml:space="preserve"> / Woodpecker</v>
      </c>
      <c r="E48" s="82"/>
    </row>
    <row r="49" spans="1:5">
      <c r="A49" s="182" t="s">
        <v>386</v>
      </c>
      <c r="B49" s="182" t="s">
        <v>389</v>
      </c>
      <c r="C49" s="93" t="str">
        <f t="shared" si="0"/>
        <v>GRANET P / BERNARD S</v>
      </c>
      <c r="D49" s="92" t="str">
        <f>IF(ISNA(VLOOKUP('List Double'!A49,'List Simple'!$A$4:$F$107,6,FALSE)),"",VLOOKUP('List Double'!A49,'List Simple'!$A$4:$F$107,6,FALSE))&amp;" / "&amp;IF(ISNA(VLOOKUP('List Double'!B49,'List Simple'!$A$4:$F$107,6,FALSE)),"",VLOOKUP('List Double'!B49,'List Simple'!$A$4:$F$107,6,FALSE))</f>
        <v xml:space="preserve">O'Neill's / </v>
      </c>
      <c r="E49" s="82"/>
    </row>
    <row r="50" spans="1:5">
      <c r="A50" s="182" t="s">
        <v>390</v>
      </c>
      <c r="B50" s="182" t="s">
        <v>160</v>
      </c>
      <c r="C50" s="93" t="str">
        <f t="shared" si="0"/>
        <v>LEVEILLE C / ANDURAND M</v>
      </c>
      <c r="D50" s="92" t="str">
        <f>IF(ISNA(VLOOKUP('List Double'!A50,'List Simple'!$A$4:$F$107,6,FALSE)),"",VLOOKUP('List Double'!A50,'List Simple'!$A$4:$F$107,6,FALSE))&amp;" / "&amp;IF(ISNA(VLOOKUP('List Double'!B50,'List Simple'!$A$4:$F$107,6,FALSE)),"",VLOOKUP('List Double'!B50,'List Simple'!$A$4:$F$107,6,FALSE))</f>
        <v>D.D.D. / Rocco 6</v>
      </c>
      <c r="E50" s="82"/>
    </row>
    <row r="51" spans="1:5">
      <c r="A51" s="182" t="s">
        <v>391</v>
      </c>
      <c r="B51" s="182" t="s">
        <v>395</v>
      </c>
      <c r="C51" s="93" t="str">
        <f t="shared" si="0"/>
        <v>NAMARTRE C / TORTAGLIA N</v>
      </c>
      <c r="D51" s="92" t="str">
        <f>IF(ISNA(VLOOKUP('List Double'!A51,'List Simple'!$A$4:$F$107,6,FALSE)),"",VLOOKUP('List Double'!A51,'List Simple'!$A$4:$F$107,6,FALSE))&amp;" / "&amp;IF(ISNA(VLOOKUP('List Double'!B51,'List Simple'!$A$4:$F$107,6,FALSE)),"",VLOOKUP('List Double'!B51,'List Simple'!$A$4:$F$107,6,FALSE))</f>
        <v>Fl.Tordues / Fl.Tordues</v>
      </c>
      <c r="E51" s="82"/>
    </row>
    <row r="52" spans="1:5">
      <c r="A52" s="181" t="s">
        <v>396</v>
      </c>
      <c r="B52" s="182" t="s">
        <v>397</v>
      </c>
      <c r="C52" s="93" t="str">
        <f t="shared" si="0"/>
        <v>SCARPATO D / SAILLOUR L</v>
      </c>
      <c r="D52" s="92" t="str">
        <f>IF(ISNA(VLOOKUP('List Double'!A52,'List Simple'!$A$4:$F$107,6,FALSE)),"",VLOOKUP('List Double'!A52,'List Simple'!$A$4:$F$107,6,FALSE))&amp;" / "&amp;IF(ISNA(VLOOKUP('List Double'!B52,'List Simple'!$A$4:$F$107,6,FALSE)),"",VLOOKUP('List Double'!B52,'List Simple'!$A$4:$F$107,6,FALSE))</f>
        <v>Double As / Double As</v>
      </c>
      <c r="E52" s="82"/>
    </row>
    <row r="53" spans="1:5">
      <c r="A53" s="181" t="s">
        <v>390</v>
      </c>
      <c r="B53" s="182" t="s">
        <v>321</v>
      </c>
      <c r="C53" s="93" t="str">
        <f t="shared" si="0"/>
        <v>LEVEILLE C / OUSSET C</v>
      </c>
      <c r="D53" s="92" t="str">
        <f>IF(ISNA(VLOOKUP('List Double'!A53,'List Simple'!$A$4:$F$107,6,FALSE)),"",VLOOKUP('List Double'!A53,'List Simple'!$A$4:$F$107,6,FALSE))&amp;" / "&amp;IF(ISNA(VLOOKUP('List Double'!B53,'List Simple'!$A$4:$F$107,6,FALSE)),"",VLOOKUP('List Double'!B53,'List Simple'!$A$4:$F$107,6,FALSE))</f>
        <v>D.D.D. / Rocco 6</v>
      </c>
      <c r="E53" s="82"/>
    </row>
    <row r="54" spans="1:5">
      <c r="A54" s="181" t="s">
        <v>398</v>
      </c>
      <c r="B54" s="182" t="s">
        <v>318</v>
      </c>
      <c r="C54" s="93" t="str">
        <f t="shared" si="0"/>
        <v>MALLET R / DELAGE C</v>
      </c>
      <c r="D54" s="92" t="str">
        <f>IF(ISNA(VLOOKUP('List Double'!A54,'List Simple'!$A$4:$F$107,6,FALSE)),"",VLOOKUP('List Double'!A54,'List Simple'!$A$4:$F$107,6,FALSE))&amp;" / "&amp;IF(ISNA(VLOOKUP('List Double'!B54,'List Simple'!$A$4:$F$107,6,FALSE)),"",VLOOKUP('List Double'!B54,'List Simple'!$A$4:$F$107,6,FALSE))</f>
        <v>Coch / Coch</v>
      </c>
      <c r="E54" s="82"/>
    </row>
    <row r="55" spans="1:5">
      <c r="A55" s="181" t="s">
        <v>313</v>
      </c>
      <c r="B55" s="182" t="s">
        <v>386</v>
      </c>
      <c r="C55" s="93" t="str">
        <f t="shared" si="0"/>
        <v>POUNAUD J / GRANET P</v>
      </c>
      <c r="D55" s="92" t="str">
        <f>IF(ISNA(VLOOKUP('List Double'!A55,'List Simple'!$A$4:$F$107,6,FALSE)),"",VLOOKUP('List Double'!A55,'List Simple'!$A$4:$F$107,6,FALSE))&amp;" / "&amp;IF(ISNA(VLOOKUP('List Double'!B55,'List Simple'!$A$4:$F$107,6,FALSE)),"",VLOOKUP('List Double'!B55,'List Simple'!$A$4:$F$107,6,FALSE))</f>
        <v>O'Neill's / O'Neill's</v>
      </c>
      <c r="E55" s="82"/>
    </row>
    <row r="56" spans="1:5">
      <c r="A56" s="181" t="s">
        <v>379</v>
      </c>
      <c r="B56" s="182" t="s">
        <v>375</v>
      </c>
      <c r="C56" s="93" t="str">
        <f t="shared" ref="C56:C73" si="1">CONCATENATE(A56," / ",B56)</f>
        <v>LEONARD I / GOUEL S</v>
      </c>
      <c r="D56" s="92" t="str">
        <f>IF(ISNA(VLOOKUP('List Double'!A56,'List Simple'!$A$4:$F$107,6,FALSE)),"",VLOOKUP('List Double'!A56,'List Simple'!$A$4:$F$107,6,FALSE))&amp;" / "&amp;IF(ISNA(VLOOKUP('List Double'!B56,'List Simple'!$A$4:$F$107,6,FALSE)),"",VLOOKUP('List Double'!B56,'List Simple'!$A$4:$F$107,6,FALSE))</f>
        <v>D.D.D. / Double As</v>
      </c>
      <c r="E56" s="82"/>
    </row>
    <row r="57" spans="1:5">
      <c r="A57" s="181" t="s">
        <v>317</v>
      </c>
      <c r="B57" s="182" t="s">
        <v>377</v>
      </c>
      <c r="C57" s="93" t="str">
        <f t="shared" si="1"/>
        <v>CYRUS P / JACQUIER C</v>
      </c>
      <c r="D57" s="92" t="str">
        <f>IF(ISNA(VLOOKUP('List Double'!A57,'List Simple'!$A$4:$F$107,6,FALSE)),"",VLOOKUP('List Double'!A57,'List Simple'!$A$4:$F$107,6,FALSE))&amp;" / "&amp;IF(ISNA(VLOOKUP('List Double'!B57,'List Simple'!$A$4:$F$107,6,FALSE)),"",VLOOKUP('List Double'!B57,'List Simple'!$A$4:$F$107,6,FALSE))</f>
        <v xml:space="preserve">Coch / </v>
      </c>
      <c r="E57" s="82"/>
    </row>
    <row r="58" spans="1:5">
      <c r="A58" s="93" t="s">
        <v>269</v>
      </c>
      <c r="B58" s="93" t="s">
        <v>321</v>
      </c>
      <c r="C58" s="93" t="str">
        <f t="shared" si="1"/>
        <v>SOFFE L / OUSSET C</v>
      </c>
      <c r="D58" s="92" t="str">
        <f>IF(ISNA(VLOOKUP('List Double'!A58,'List Simple'!$A$4:$F$107,6,FALSE)),"",VLOOKUP('List Double'!A58,'List Simple'!$A$4:$F$107,6,FALSE))&amp;" / "&amp;IF(ISNA(VLOOKUP('List Double'!B58,'List Simple'!$A$4:$F$107,6,FALSE)),"",VLOOKUP('List Double'!B58,'List Simple'!$A$4:$F$107,6,FALSE))</f>
        <v>O'Neill's / Rocco 6</v>
      </c>
      <c r="E58" s="82"/>
    </row>
    <row r="59" spans="1:5">
      <c r="A59" s="93" t="s">
        <v>166</v>
      </c>
      <c r="B59" s="93" t="s">
        <v>234</v>
      </c>
      <c r="C59" s="93" t="str">
        <f t="shared" si="1"/>
        <v>LESCURE R / CHAUSSARD F</v>
      </c>
      <c r="D59" s="92" t="str">
        <f>IF(ISNA(VLOOKUP('List Double'!A59,'List Simple'!$A$4:$F$107,6,FALSE)),"",VLOOKUP('List Double'!A59,'List Simple'!$A$4:$F$107,6,FALSE))&amp;" / "&amp;IF(ISNA(VLOOKUP('List Double'!B59,'List Simple'!$A$4:$F$107,6,FALSE)),"",VLOOKUP('List Double'!B59,'List Simple'!$A$4:$F$107,6,FALSE))</f>
        <v>Rocco 6 / O'Neill's</v>
      </c>
      <c r="E59" s="82"/>
    </row>
    <row r="60" spans="1:5">
      <c r="A60" s="93" t="s">
        <v>275</v>
      </c>
      <c r="B60" s="93" t="s">
        <v>427</v>
      </c>
      <c r="C60" s="93" t="str">
        <f t="shared" si="1"/>
        <v>GAYRAL K / LECLERCQ M</v>
      </c>
      <c r="D60" s="92" t="str">
        <f>IF(ISNA(VLOOKUP('List Double'!A60,'List Simple'!$A$4:$F$107,6,FALSE)),"",VLOOKUP('List Double'!A60,'List Simple'!$A$4:$F$107,6,FALSE))&amp;" / "&amp;IF(ISNA(VLOOKUP('List Double'!B60,'List Simple'!$A$4:$F$107,6,FALSE)),"",VLOOKUP('List Double'!B60,'List Simple'!$A$4:$F$107,6,FALSE))</f>
        <v xml:space="preserve">Rocco 6 / </v>
      </c>
      <c r="E60" s="82"/>
    </row>
    <row r="61" spans="1:5">
      <c r="A61" s="93" t="s">
        <v>428</v>
      </c>
      <c r="B61" s="93" t="s">
        <v>225</v>
      </c>
      <c r="C61" s="93" t="str">
        <f t="shared" si="1"/>
        <v>NICOLLE S / LOULIER J</v>
      </c>
      <c r="D61" s="92" t="str">
        <f>IF(ISNA(VLOOKUP('List Double'!A61,'List Simple'!$A$4:$F$107,6,FALSE)),"",VLOOKUP('List Double'!A61,'List Simple'!$A$4:$F$107,6,FALSE))&amp;" / "&amp;IF(ISNA(VLOOKUP('List Double'!B61,'List Simple'!$A$4:$F$107,6,FALSE)),"",VLOOKUP('List Double'!B61,'List Simple'!$A$4:$F$107,6,FALSE))</f>
        <v>Rocco 6 / Rocco 6</v>
      </c>
      <c r="E61" s="82"/>
    </row>
    <row r="62" spans="1:5">
      <c r="A62" s="93" t="s">
        <v>372</v>
      </c>
      <c r="B62" s="93" t="s">
        <v>429</v>
      </c>
      <c r="C62" s="93" t="str">
        <f t="shared" si="1"/>
        <v>COLLET A / LOULIER G</v>
      </c>
      <c r="D62" s="92" t="str">
        <f>IF(ISNA(VLOOKUP('List Double'!A62,'List Simple'!$A$4:$F$107,6,FALSE)),"",VLOOKUP('List Double'!A62,'List Simple'!$A$4:$F$107,6,FALSE))&amp;" / "&amp;IF(ISNA(VLOOKUP('List Double'!B62,'List Simple'!$A$4:$F$107,6,FALSE)),"",VLOOKUP('List Double'!B62,'List Simple'!$A$4:$F$107,6,FALSE))</f>
        <v xml:space="preserve">Rocco 6 / </v>
      </c>
      <c r="E62" s="82"/>
    </row>
    <row r="63" spans="1:5">
      <c r="A63" s="93" t="s">
        <v>398</v>
      </c>
      <c r="B63" s="93" t="s">
        <v>320</v>
      </c>
      <c r="C63" s="93" t="str">
        <f t="shared" si="1"/>
        <v>MALLET R / RODRIGUES C</v>
      </c>
      <c r="D63" s="92" t="str">
        <f>IF(ISNA(VLOOKUP('List Double'!A63,'List Simple'!$A$4:$F$107,6,FALSE)),"",VLOOKUP('List Double'!A63,'List Simple'!$A$4:$F$107,6,FALSE))&amp;" / "&amp;IF(ISNA(VLOOKUP('List Double'!B63,'List Simple'!$A$4:$F$107,6,FALSE)),"",VLOOKUP('List Double'!B63,'List Simple'!$A$4:$F$107,6,FALSE))</f>
        <v>Coch / O'Neill's</v>
      </c>
      <c r="E63" s="82"/>
    </row>
    <row r="64" spans="1:5">
      <c r="A64" s="93" t="s">
        <v>290</v>
      </c>
      <c r="B64" s="93" t="s">
        <v>127</v>
      </c>
      <c r="C64" s="93" t="str">
        <f t="shared" si="1"/>
        <v>LAMORISSE G / LAMORISSE M</v>
      </c>
      <c r="D64" s="92" t="str">
        <f>IF(ISNA(VLOOKUP('List Double'!A64,'List Simple'!$A$4:$F$107,6,FALSE)),"",VLOOKUP('List Double'!A64,'List Simple'!$A$4:$F$107,6,FALSE))&amp;" / "&amp;IF(ISNA(VLOOKUP('List Double'!B64,'List Simple'!$A$4:$F$107,6,FALSE)),"",VLOOKUP('List Double'!B64,'List Simple'!$A$4:$F$107,6,FALSE))</f>
        <v>D.D.D. / D.D.D.</v>
      </c>
      <c r="E64" s="82"/>
    </row>
    <row r="65" spans="1:5">
      <c r="A65" s="93" t="s">
        <v>319</v>
      </c>
      <c r="B65" s="93" t="s">
        <v>386</v>
      </c>
      <c r="C65" s="93" t="str">
        <f t="shared" si="1"/>
        <v>PERRIER L / GRANET P</v>
      </c>
      <c r="D65" s="92" t="str">
        <f>IF(ISNA(VLOOKUP('List Double'!A65,'List Simple'!$A$4:$F$107,6,FALSE)),"",VLOOKUP('List Double'!A65,'List Simple'!$A$4:$F$107,6,FALSE))&amp;" / "&amp;IF(ISNA(VLOOKUP('List Double'!B65,'List Simple'!$A$4:$F$107,6,FALSE)),"",VLOOKUP('List Double'!B65,'List Simple'!$A$4:$F$107,6,FALSE))</f>
        <v>O'Neill's / O'Neill's</v>
      </c>
      <c r="E65" s="82"/>
    </row>
    <row r="66" spans="1:5">
      <c r="A66" s="93" t="s">
        <v>375</v>
      </c>
      <c r="B66" s="93" t="s">
        <v>224</v>
      </c>
      <c r="C66" s="93" t="str">
        <f t="shared" si="1"/>
        <v>GOUEL S / CERISIER C</v>
      </c>
      <c r="D66" s="92" t="str">
        <f>IF(ISNA(VLOOKUP('List Double'!A66,'List Simple'!$A$4:$F$107,6,FALSE)),"",VLOOKUP('List Double'!A66,'List Simple'!$A$4:$F$107,6,FALSE))&amp;" / "&amp;IF(ISNA(VLOOKUP('List Double'!B66,'List Simple'!$A$4:$F$107,6,FALSE)),"",VLOOKUP('List Double'!B66,'List Simple'!$A$4:$F$107,6,FALSE))</f>
        <v>Double As / Double As</v>
      </c>
      <c r="E66" s="82"/>
    </row>
    <row r="67" spans="1:5">
      <c r="A67" s="93" t="s">
        <v>161</v>
      </c>
      <c r="B67" s="93" t="s">
        <v>159</v>
      </c>
      <c r="C67" s="93" t="str">
        <f t="shared" si="1"/>
        <v>BUFFA C / AGARD T</v>
      </c>
      <c r="D67" s="92" t="str">
        <f>IF(ISNA(VLOOKUP('List Double'!A67,'List Simple'!$A$4:$F$107,6,FALSE)),"",VLOOKUP('List Double'!A67,'List Simple'!$A$4:$F$107,6,FALSE))&amp;" / "&amp;IF(ISNA(VLOOKUP('List Double'!B67,'List Simple'!$A$4:$F$107,6,FALSE)),"",VLOOKUP('List Double'!B67,'List Simple'!$A$4:$F$107,6,FALSE))</f>
        <v>Fl.Tordues / Fl.Tordues</v>
      </c>
      <c r="E67" s="82"/>
    </row>
    <row r="68" spans="1:5">
      <c r="A68" s="181"/>
      <c r="B68" s="182"/>
      <c r="C68" s="93" t="str">
        <f t="shared" si="1"/>
        <v xml:space="preserve"> / </v>
      </c>
      <c r="D68" s="92" t="str">
        <f>IF(ISNA(VLOOKUP('List Double'!A68,'List Simple'!$A$4:$F$107,6,FALSE)),"",VLOOKUP('List Double'!A68,'List Simple'!$A$4:$F$107,6,FALSE))&amp;" / "&amp;IF(ISNA(VLOOKUP('List Double'!B68,'List Simple'!$A$4:$F$107,6,FALSE)),"",VLOOKUP('List Double'!B68,'List Simple'!$A$4:$F$107,6,FALSE))</f>
        <v xml:space="preserve"> / </v>
      </c>
      <c r="E68" s="82"/>
    </row>
    <row r="69" spans="1:5">
      <c r="A69" s="181"/>
      <c r="B69" s="182"/>
      <c r="C69" s="93" t="str">
        <f t="shared" si="1"/>
        <v xml:space="preserve"> / </v>
      </c>
      <c r="D69" s="92" t="str">
        <f>IF(ISNA(VLOOKUP('List Double'!A69,'List Simple'!$A$4:$F$107,6,FALSE)),"",VLOOKUP('List Double'!A69,'List Simple'!$A$4:$F$107,6,FALSE))&amp;" / "&amp;IF(ISNA(VLOOKUP('List Double'!B69,'List Simple'!$A$4:$F$107,6,FALSE)),"",VLOOKUP('List Double'!B69,'List Simple'!$A$4:$F$107,6,FALSE))</f>
        <v xml:space="preserve"> / </v>
      </c>
      <c r="E69" s="82"/>
    </row>
    <row r="70" spans="1:5">
      <c r="A70" s="181"/>
      <c r="B70" s="182"/>
      <c r="C70" s="93" t="str">
        <f t="shared" si="1"/>
        <v xml:space="preserve"> / </v>
      </c>
      <c r="D70" s="92" t="str">
        <f>IF(ISNA(VLOOKUP('List Double'!A70,'List Simple'!$A$4:$F$107,6,FALSE)),"",VLOOKUP('List Double'!A70,'List Simple'!$A$4:$F$107,6,FALSE))&amp;" / "&amp;IF(ISNA(VLOOKUP('List Double'!B70,'List Simple'!$A$4:$F$107,6,FALSE)),"",VLOOKUP('List Double'!B70,'List Simple'!$A$4:$F$107,6,FALSE))</f>
        <v xml:space="preserve"> / </v>
      </c>
      <c r="E70" s="82"/>
    </row>
    <row r="71" spans="1:5">
      <c r="A71" s="181"/>
      <c r="B71" s="182"/>
      <c r="C71" s="93" t="str">
        <f t="shared" si="1"/>
        <v xml:space="preserve"> / </v>
      </c>
      <c r="D71" s="92" t="str">
        <f>IF(ISNA(VLOOKUP('List Double'!A71,'List Simple'!$A$4:$F$107,6,FALSE)),"",VLOOKUP('List Double'!A71,'List Simple'!$A$4:$F$107,6,FALSE))&amp;" / "&amp;IF(ISNA(VLOOKUP('List Double'!B71,'List Simple'!$A$4:$F$107,6,FALSE)),"",VLOOKUP('List Double'!B71,'List Simple'!$A$4:$F$107,6,FALSE))</f>
        <v xml:space="preserve"> / </v>
      </c>
      <c r="E71" s="82"/>
    </row>
    <row r="72" spans="1:5">
      <c r="A72" s="181"/>
      <c r="B72" s="182"/>
      <c r="C72" s="93" t="str">
        <f t="shared" si="1"/>
        <v xml:space="preserve"> / </v>
      </c>
      <c r="D72" s="92" t="str">
        <f>IF(ISNA(VLOOKUP('List Double'!A72,'List Simple'!$A$4:$F$107,6,FALSE)),"",VLOOKUP('List Double'!A72,'List Simple'!$A$4:$F$107,6,FALSE))&amp;" / "&amp;IF(ISNA(VLOOKUP('List Double'!B72,'List Simple'!$A$4:$F$107,6,FALSE)),"",VLOOKUP('List Double'!B72,'List Simple'!$A$4:$F$107,6,FALSE))</f>
        <v xml:space="preserve"> / </v>
      </c>
      <c r="E72" s="82"/>
    </row>
    <row r="73" spans="1:5">
      <c r="A73" s="181"/>
      <c r="B73" s="182"/>
      <c r="C73" s="93" t="str">
        <f t="shared" si="1"/>
        <v xml:space="preserve"> / </v>
      </c>
      <c r="D73" s="92" t="str">
        <f>IF(ISNA(VLOOKUP('List Double'!A73,'List Simple'!$A$4:$F$107,6,FALSE)),"",VLOOKUP('List Double'!A73,'List Simple'!$A$4:$F$107,6,FALSE))&amp;" / "&amp;IF(ISNA(VLOOKUP('List Double'!B73,'List Simple'!$A$4:$F$107,6,FALSE)),"",VLOOKUP('List Double'!B73,'List Simple'!$A$4:$F$107,6,FALSE))</f>
        <v xml:space="preserve"> / </v>
      </c>
      <c r="E73" s="82"/>
    </row>
  </sheetData>
  <dataConsolidate/>
  <mergeCells count="1">
    <mergeCell ref="I4:I16"/>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Feuil2">
    <pageSetUpPr fitToPage="1"/>
  </sheetPr>
  <dimension ref="A1:J87"/>
  <sheetViews>
    <sheetView workbookViewId="0">
      <selection activeCell="G10" sqref="G10"/>
    </sheetView>
  </sheetViews>
  <sheetFormatPr baseColWidth="10" defaultRowHeight="12.75"/>
  <cols>
    <col min="1" max="1" width="14.28515625" customWidth="1"/>
    <col min="2" max="2" width="4.7109375" style="19" customWidth="1"/>
    <col min="3" max="3" width="25.7109375" customWidth="1"/>
    <col min="4" max="4" width="12.85546875" style="136" customWidth="1"/>
    <col min="5" max="5" width="4.7109375" style="3" customWidth="1"/>
    <col min="6" max="6" width="12.7109375" style="20" bestFit="1" customWidth="1"/>
    <col min="7" max="7" width="25.7109375" customWidth="1"/>
    <col min="8" max="8" width="2.7109375" customWidth="1"/>
    <col min="9" max="9" width="12" style="32" customWidth="1"/>
    <col min="10" max="10" width="118.28515625" customWidth="1"/>
    <col min="11" max="11" width="5.7109375" customWidth="1"/>
    <col min="12" max="12" width="25.7109375" customWidth="1"/>
    <col min="13" max="13" width="12" customWidth="1"/>
    <col min="14" max="14" width="25.7109375" customWidth="1"/>
    <col min="15" max="15" width="12" customWidth="1"/>
  </cols>
  <sheetData>
    <row r="1" spans="1:10" ht="13.5" thickBot="1">
      <c r="A1" t="s">
        <v>157</v>
      </c>
      <c r="B1" s="19">
        <f>COUNTA($C$2:$C$188)</f>
        <v>0</v>
      </c>
      <c r="F1" s="100" t="s">
        <v>288</v>
      </c>
    </row>
    <row r="2" spans="1:10" ht="13.5" thickBot="1">
      <c r="B2" s="46">
        <v>1</v>
      </c>
      <c r="C2" s="87"/>
      <c r="D2" s="87"/>
      <c r="E2" s="87"/>
      <c r="F2" s="24"/>
      <c r="I2"/>
      <c r="J2" s="62" t="s">
        <v>303</v>
      </c>
    </row>
    <row r="3" spans="1:10" ht="13.5" thickBot="1">
      <c r="B3" s="46">
        <v>2</v>
      </c>
      <c r="C3" s="87"/>
      <c r="D3" s="87"/>
      <c r="E3" s="87"/>
      <c r="I3"/>
    </row>
    <row r="4" spans="1:10" ht="13.5" thickBot="1">
      <c r="B4" s="46">
        <v>3</v>
      </c>
      <c r="C4" s="87"/>
      <c r="D4" s="87"/>
      <c r="E4" s="87"/>
      <c r="F4" s="24"/>
      <c r="I4"/>
      <c r="J4" s="235" t="s">
        <v>304</v>
      </c>
    </row>
    <row r="5" spans="1:10" ht="13.5" thickBot="1">
      <c r="B5" s="46">
        <v>4</v>
      </c>
      <c r="C5" s="87"/>
      <c r="D5" s="87"/>
      <c r="E5" s="87"/>
      <c r="I5"/>
      <c r="J5" s="236"/>
    </row>
    <row r="6" spans="1:10" ht="13.5" thickBot="1">
      <c r="B6" s="46">
        <v>5</v>
      </c>
      <c r="C6" s="87"/>
      <c r="D6" s="87"/>
      <c r="E6" s="87"/>
      <c r="F6" s="24"/>
      <c r="I6"/>
      <c r="J6" s="236"/>
    </row>
    <row r="7" spans="1:10" ht="13.5" thickBot="1">
      <c r="B7" s="46">
        <v>6</v>
      </c>
      <c r="C7" s="87"/>
      <c r="D7" s="87"/>
      <c r="E7" s="87"/>
      <c r="I7"/>
      <c r="J7" s="236"/>
    </row>
    <row r="8" spans="1:10" ht="13.5" thickBot="1">
      <c r="B8" s="46">
        <v>7</v>
      </c>
      <c r="C8" s="87"/>
      <c r="D8" s="87"/>
      <c r="E8" s="87"/>
      <c r="F8" s="24"/>
      <c r="I8"/>
      <c r="J8" s="236"/>
    </row>
    <row r="9" spans="1:10" ht="13.5" thickBot="1">
      <c r="B9" s="46">
        <v>8</v>
      </c>
      <c r="C9" s="87"/>
      <c r="D9" s="87"/>
      <c r="E9" s="87"/>
      <c r="I9"/>
      <c r="J9" s="236"/>
    </row>
    <row r="10" spans="1:10" ht="13.5" thickBot="1">
      <c r="B10" s="46">
        <v>9</v>
      </c>
      <c r="C10" s="87"/>
      <c r="D10" s="87"/>
      <c r="E10" s="87"/>
      <c r="I10"/>
      <c r="J10" s="236"/>
    </row>
    <row r="11" spans="1:10" ht="13.5" thickBot="1">
      <c r="B11" s="46">
        <v>10</v>
      </c>
      <c r="C11" s="87"/>
      <c r="D11" s="87"/>
      <c r="E11" s="87"/>
      <c r="I11"/>
      <c r="J11" s="236"/>
    </row>
    <row r="12" spans="1:10" ht="13.5" thickBot="1">
      <c r="B12" s="46">
        <v>11</v>
      </c>
      <c r="C12" s="87"/>
      <c r="D12" s="87"/>
      <c r="E12" s="87"/>
      <c r="I12"/>
      <c r="J12" s="236"/>
    </row>
    <row r="13" spans="1:10" ht="13.5" thickBot="1">
      <c r="B13" s="46">
        <v>12</v>
      </c>
      <c r="C13" s="87"/>
      <c r="D13" s="87"/>
      <c r="E13" s="87"/>
      <c r="I13"/>
      <c r="J13" s="236"/>
    </row>
    <row r="14" spans="1:10" ht="13.5" thickBot="1">
      <c r="B14" s="46">
        <v>13</v>
      </c>
      <c r="C14" s="87"/>
      <c r="D14" s="87"/>
      <c r="E14" s="87"/>
      <c r="I14"/>
      <c r="J14" s="236"/>
    </row>
    <row r="15" spans="1:10" ht="13.5" thickBot="1">
      <c r="B15" s="46">
        <v>14</v>
      </c>
      <c r="C15" s="87"/>
      <c r="D15" s="87"/>
      <c r="E15" s="87"/>
      <c r="I15"/>
      <c r="J15" s="236"/>
    </row>
    <row r="16" spans="1:10" ht="13.5" thickBot="1">
      <c r="B16" s="46">
        <v>15</v>
      </c>
      <c r="C16" s="87"/>
      <c r="D16" s="87"/>
      <c r="E16" s="87"/>
      <c r="I16"/>
      <c r="J16" s="237"/>
    </row>
    <row r="17" spans="2:9" ht="13.5" thickBot="1">
      <c r="B17" s="46">
        <v>16</v>
      </c>
      <c r="C17" s="87"/>
      <c r="D17" s="87"/>
      <c r="E17" s="87"/>
      <c r="I17"/>
    </row>
    <row r="18" spans="2:9" ht="13.5" thickBot="1">
      <c r="B18" s="46">
        <v>17</v>
      </c>
      <c r="C18" s="87"/>
      <c r="D18" s="87"/>
      <c r="E18" s="87"/>
      <c r="I18"/>
    </row>
    <row r="19" spans="2:9" ht="13.5" thickBot="1">
      <c r="B19" s="46">
        <v>18</v>
      </c>
      <c r="C19" s="87"/>
      <c r="D19" s="87"/>
      <c r="E19" s="87"/>
      <c r="I19"/>
    </row>
    <row r="20" spans="2:9" ht="13.5" thickBot="1">
      <c r="B20" s="46">
        <v>19</v>
      </c>
      <c r="C20" s="87"/>
      <c r="D20" s="87"/>
      <c r="E20" s="87"/>
      <c r="I20"/>
    </row>
    <row r="21" spans="2:9" ht="13.5" thickBot="1">
      <c r="B21" s="46">
        <v>20</v>
      </c>
      <c r="C21" s="87"/>
      <c r="D21" s="87"/>
      <c r="E21" s="87"/>
      <c r="I21"/>
    </row>
    <row r="22" spans="2:9" ht="13.5" thickBot="1">
      <c r="B22" s="46">
        <v>21</v>
      </c>
      <c r="C22" s="87"/>
      <c r="D22" s="87"/>
      <c r="E22" s="87"/>
      <c r="I22"/>
    </row>
    <row r="23" spans="2:9" ht="13.5" thickBot="1">
      <c r="B23" s="46">
        <v>22</v>
      </c>
      <c r="C23" s="87"/>
      <c r="D23" s="87"/>
      <c r="E23" s="87"/>
      <c r="I23"/>
    </row>
    <row r="24" spans="2:9" ht="13.5" thickBot="1">
      <c r="B24" s="46">
        <v>23</v>
      </c>
      <c r="C24" s="87"/>
      <c r="D24" s="87"/>
      <c r="E24" s="87"/>
      <c r="I24"/>
    </row>
    <row r="25" spans="2:9" ht="13.5" thickBot="1">
      <c r="B25" s="46">
        <v>24</v>
      </c>
      <c r="C25" s="87"/>
      <c r="D25" s="87"/>
      <c r="E25" s="87"/>
      <c r="I25"/>
    </row>
    <row r="26" spans="2:9" ht="13.5" thickBot="1">
      <c r="B26" s="46">
        <v>25</v>
      </c>
      <c r="C26" s="87"/>
      <c r="D26" s="87"/>
      <c r="E26" s="87"/>
      <c r="I26"/>
    </row>
    <row r="27" spans="2:9" ht="13.5" thickBot="1">
      <c r="B27" s="46">
        <v>26</v>
      </c>
      <c r="C27" s="87"/>
      <c r="D27" s="87"/>
      <c r="E27" s="87"/>
      <c r="I27"/>
    </row>
    <row r="28" spans="2:9" ht="13.5" thickBot="1">
      <c r="B28" s="46">
        <v>27</v>
      </c>
      <c r="C28" s="87"/>
      <c r="D28" s="87"/>
      <c r="E28" s="87"/>
      <c r="I28"/>
    </row>
    <row r="29" spans="2:9" ht="13.5" thickBot="1">
      <c r="B29" s="46">
        <v>28</v>
      </c>
      <c r="C29" s="87"/>
      <c r="D29" s="87"/>
      <c r="E29" s="87"/>
      <c r="I29"/>
    </row>
    <row r="30" spans="2:9" ht="13.5" thickBot="1">
      <c r="B30" s="46">
        <v>29</v>
      </c>
      <c r="C30" s="87"/>
      <c r="D30" s="87"/>
      <c r="E30" s="87"/>
      <c r="I30"/>
    </row>
    <row r="31" spans="2:9" ht="13.5" thickBot="1">
      <c r="B31" s="46">
        <v>30</v>
      </c>
      <c r="C31" s="87"/>
      <c r="D31" s="87"/>
      <c r="E31" s="87"/>
      <c r="I31"/>
    </row>
    <row r="32" spans="2:9" ht="13.5" thickBot="1">
      <c r="B32" s="46">
        <v>31</v>
      </c>
      <c r="C32" s="87"/>
      <c r="D32" s="87"/>
      <c r="E32" s="87"/>
      <c r="I32"/>
    </row>
    <row r="33" spans="2:9" ht="13.5" thickBot="1">
      <c r="B33" s="46">
        <v>32</v>
      </c>
      <c r="C33" s="87"/>
      <c r="D33" s="87"/>
      <c r="E33" s="87"/>
      <c r="I33"/>
    </row>
    <row r="34" spans="2:9" ht="13.5" thickBot="1">
      <c r="B34" s="46">
        <v>33</v>
      </c>
      <c r="C34" s="87"/>
      <c r="D34" s="87"/>
      <c r="E34" s="87"/>
      <c r="I34"/>
    </row>
    <row r="35" spans="2:9" ht="13.5" thickBot="1">
      <c r="B35" s="46">
        <v>34</v>
      </c>
      <c r="C35" s="87"/>
      <c r="D35" s="87"/>
      <c r="E35" s="87"/>
      <c r="I35"/>
    </row>
    <row r="36" spans="2:9" ht="13.5" thickBot="1">
      <c r="B36" s="46">
        <v>35</v>
      </c>
      <c r="C36" s="87"/>
      <c r="D36" s="87"/>
      <c r="E36" s="87"/>
      <c r="I36"/>
    </row>
    <row r="37" spans="2:9" ht="13.5" thickBot="1">
      <c r="B37" s="46">
        <v>36</v>
      </c>
      <c r="C37" s="87"/>
      <c r="D37" s="87"/>
      <c r="E37" s="87"/>
      <c r="I37"/>
    </row>
    <row r="38" spans="2:9" ht="13.5" thickBot="1">
      <c r="B38" s="46">
        <v>37</v>
      </c>
      <c r="C38" s="87"/>
      <c r="D38" s="87"/>
      <c r="E38" s="87"/>
      <c r="I38"/>
    </row>
    <row r="39" spans="2:9" ht="13.5" thickBot="1">
      <c r="B39" s="46">
        <v>38</v>
      </c>
      <c r="C39" s="87"/>
      <c r="D39" s="87"/>
      <c r="E39" s="87"/>
      <c r="I39"/>
    </row>
    <row r="40" spans="2:9" ht="13.5" thickBot="1">
      <c r="B40" s="46">
        <v>39</v>
      </c>
      <c r="C40" s="87"/>
      <c r="D40" s="87"/>
      <c r="E40" s="87"/>
      <c r="I40"/>
    </row>
    <row r="41" spans="2:9" ht="13.5" thickBot="1">
      <c r="B41" s="46">
        <v>40</v>
      </c>
      <c r="C41" s="87"/>
      <c r="D41" s="87"/>
      <c r="E41" s="87"/>
      <c r="I41"/>
    </row>
    <row r="42" spans="2:9" ht="13.5" thickBot="1">
      <c r="B42" s="46">
        <v>41</v>
      </c>
      <c r="C42" s="87"/>
      <c r="D42" s="87"/>
      <c r="E42" s="87"/>
      <c r="I42"/>
    </row>
    <row r="43" spans="2:9" ht="13.5" thickBot="1">
      <c r="B43" s="46">
        <v>42</v>
      </c>
      <c r="C43" s="87"/>
      <c r="D43" s="87"/>
      <c r="E43" s="87"/>
      <c r="I43"/>
    </row>
    <row r="44" spans="2:9" ht="13.5" thickBot="1">
      <c r="B44" s="46">
        <v>43</v>
      </c>
      <c r="C44" s="87"/>
      <c r="D44" s="87"/>
      <c r="E44" s="87"/>
      <c r="I44"/>
    </row>
    <row r="45" spans="2:9" ht="13.5" thickBot="1">
      <c r="B45" s="46">
        <v>44</v>
      </c>
      <c r="C45" s="87"/>
      <c r="D45" s="87"/>
      <c r="E45" s="87"/>
      <c r="I45"/>
    </row>
    <row r="46" spans="2:9" ht="13.5" thickBot="1">
      <c r="B46" s="46">
        <v>45</v>
      </c>
      <c r="C46" s="87"/>
      <c r="D46" s="87"/>
      <c r="E46" s="87"/>
      <c r="I46"/>
    </row>
    <row r="47" spans="2:9" ht="13.5" thickBot="1">
      <c r="B47" s="46">
        <v>46</v>
      </c>
      <c r="C47" s="87"/>
      <c r="D47" s="87"/>
      <c r="E47" s="87"/>
      <c r="I47"/>
    </row>
    <row r="48" spans="2:9" ht="13.5" thickBot="1">
      <c r="B48" s="46">
        <v>47</v>
      </c>
      <c r="C48" s="87"/>
      <c r="D48" s="87"/>
      <c r="E48" s="87"/>
      <c r="I48"/>
    </row>
    <row r="49" spans="2:9" ht="13.5" thickBot="1">
      <c r="B49" s="46">
        <v>48</v>
      </c>
      <c r="C49" s="87"/>
      <c r="D49" s="87"/>
      <c r="E49" s="87"/>
      <c r="I49"/>
    </row>
    <row r="50" spans="2:9" ht="13.5" thickBot="1">
      <c r="B50" s="46">
        <v>49</v>
      </c>
      <c r="C50" s="87"/>
      <c r="D50" s="87"/>
      <c r="E50" s="87"/>
      <c r="I50"/>
    </row>
    <row r="51" spans="2:9" ht="13.5" thickBot="1">
      <c r="B51" s="46">
        <v>50</v>
      </c>
      <c r="C51" s="87"/>
      <c r="D51" s="87"/>
      <c r="E51" s="87"/>
      <c r="I51"/>
    </row>
    <row r="52" spans="2:9" ht="13.5" thickBot="1">
      <c r="B52" s="46">
        <v>51</v>
      </c>
      <c r="C52" s="87"/>
      <c r="D52" s="87"/>
      <c r="E52" s="87"/>
      <c r="I52"/>
    </row>
    <row r="53" spans="2:9" ht="13.5" thickBot="1">
      <c r="B53" s="46">
        <v>52</v>
      </c>
      <c r="C53" s="87"/>
      <c r="D53" s="87"/>
      <c r="E53" s="87"/>
      <c r="I53"/>
    </row>
    <row r="54" spans="2:9" ht="13.5" thickBot="1">
      <c r="B54" s="46">
        <v>53</v>
      </c>
      <c r="C54" s="87"/>
      <c r="D54" s="87"/>
      <c r="E54" s="87"/>
      <c r="I54"/>
    </row>
    <row r="55" spans="2:9" ht="13.5" thickBot="1">
      <c r="B55" s="46">
        <v>54</v>
      </c>
      <c r="C55" s="87"/>
      <c r="D55" s="87"/>
      <c r="E55" s="87"/>
      <c r="I55"/>
    </row>
    <row r="56" spans="2:9" ht="13.5" thickBot="1">
      <c r="B56" s="46">
        <v>55</v>
      </c>
      <c r="C56" s="87"/>
      <c r="D56" s="87"/>
      <c r="E56" s="87"/>
      <c r="I56"/>
    </row>
    <row r="57" spans="2:9" ht="13.5" thickBot="1">
      <c r="B57" s="46">
        <v>56</v>
      </c>
      <c r="C57" s="87"/>
      <c r="D57" s="87"/>
      <c r="E57" s="87"/>
      <c r="I57"/>
    </row>
    <row r="58" spans="2:9" ht="13.5" thickBot="1">
      <c r="B58" s="46">
        <v>57</v>
      </c>
      <c r="C58" s="87"/>
      <c r="D58" s="87"/>
      <c r="E58" s="87"/>
      <c r="I58"/>
    </row>
    <row r="59" spans="2:9" ht="13.5" thickBot="1">
      <c r="B59" s="46">
        <v>58</v>
      </c>
      <c r="C59" s="87"/>
      <c r="D59" s="87"/>
      <c r="E59" s="87"/>
      <c r="I59"/>
    </row>
    <row r="60" spans="2:9" ht="13.5" thickBot="1">
      <c r="B60" s="46">
        <v>59</v>
      </c>
      <c r="C60" s="87"/>
      <c r="D60" s="87"/>
      <c r="E60" s="87"/>
      <c r="I60"/>
    </row>
    <row r="61" spans="2:9" ht="13.5" thickBot="1">
      <c r="B61" s="46">
        <v>60</v>
      </c>
      <c r="C61" s="87"/>
      <c r="D61" s="87"/>
      <c r="E61" s="87"/>
      <c r="I61"/>
    </row>
    <row r="62" spans="2:9" ht="13.5" thickBot="1">
      <c r="B62" s="46">
        <v>61</v>
      </c>
      <c r="C62" s="87"/>
      <c r="D62" s="87"/>
      <c r="E62" s="87"/>
      <c r="I62"/>
    </row>
    <row r="63" spans="2:9" ht="13.5" thickBot="1">
      <c r="B63" s="46">
        <v>62</v>
      </c>
      <c r="C63" s="87"/>
      <c r="D63" s="87"/>
      <c r="E63" s="87"/>
      <c r="I63"/>
    </row>
    <row r="64" spans="2:9" ht="13.5" thickBot="1">
      <c r="B64" s="46">
        <v>63</v>
      </c>
      <c r="C64" s="87"/>
      <c r="D64" s="87"/>
      <c r="E64" s="87"/>
      <c r="I64"/>
    </row>
    <row r="65" spans="2:9" ht="13.5" thickBot="1">
      <c r="B65" s="47">
        <v>64</v>
      </c>
      <c r="C65" s="87"/>
      <c r="D65" s="87"/>
      <c r="E65" s="87"/>
      <c r="I65"/>
    </row>
    <row r="66" spans="2:9">
      <c r="C66" s="127"/>
    </row>
    <row r="67" spans="2:9">
      <c r="C67" s="127"/>
    </row>
    <row r="68" spans="2:9">
      <c r="C68" s="127"/>
    </row>
    <row r="69" spans="2:9">
      <c r="C69" s="127"/>
    </row>
    <row r="70" spans="2:9">
      <c r="C70" s="120"/>
    </row>
    <row r="71" spans="2:9">
      <c r="C71" s="120"/>
    </row>
    <row r="72" spans="2:9">
      <c r="C72" s="120"/>
    </row>
    <row r="73" spans="2:9">
      <c r="C73" s="120"/>
    </row>
    <row r="74" spans="2:9">
      <c r="C74" s="120"/>
    </row>
    <row r="75" spans="2:9">
      <c r="C75" s="120"/>
    </row>
    <row r="76" spans="2:9">
      <c r="C76" s="120"/>
    </row>
    <row r="77" spans="2:9">
      <c r="C77" s="120"/>
    </row>
    <row r="78" spans="2:9">
      <c r="C78" s="120"/>
    </row>
    <row r="79" spans="2:9">
      <c r="C79" s="120"/>
    </row>
    <row r="80" spans="2:9">
      <c r="C80" s="120"/>
    </row>
    <row r="81" spans="3:3">
      <c r="C81" s="120"/>
    </row>
    <row r="82" spans="3:3">
      <c r="C82" s="119"/>
    </row>
    <row r="83" spans="3:3">
      <c r="C83" s="119"/>
    </row>
    <row r="84" spans="3:3">
      <c r="C84" s="119"/>
    </row>
    <row r="85" spans="3:3">
      <c r="C85" s="119"/>
    </row>
    <row r="86" spans="3:3">
      <c r="C86" s="119"/>
    </row>
    <row r="87" spans="3:3">
      <c r="C87" s="119"/>
    </row>
  </sheetData>
  <mergeCells count="1">
    <mergeCell ref="J4:J16"/>
  </mergeCells>
  <phoneticPr fontId="0" type="noConversion"/>
  <printOptions horizontalCentered="1" verticalCentered="1"/>
  <pageMargins left="0" right="0" top="0" bottom="0" header="0" footer="0"/>
  <pageSetup paperSize="8" scale="98"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Feuil3">
    <pageSetUpPr fitToPage="1"/>
  </sheetPr>
  <dimension ref="A1:O77"/>
  <sheetViews>
    <sheetView zoomScaleNormal="100" workbookViewId="0">
      <selection activeCell="M6" sqref="M6:M69"/>
    </sheetView>
  </sheetViews>
  <sheetFormatPr baseColWidth="10" defaultRowHeight="12.75"/>
  <cols>
    <col min="1" max="1" width="5.7109375" style="19" customWidth="1"/>
    <col min="2" max="2" width="3.7109375" style="19" customWidth="1"/>
    <col min="3" max="3" width="25.7109375" customWidth="1"/>
    <col min="4" max="4" width="2.7109375" customWidth="1"/>
    <col min="5" max="5" width="11.42578125" style="20"/>
    <col min="6" max="6" width="25.7109375" customWidth="1"/>
    <col min="7" max="7" width="2.7109375" customWidth="1"/>
    <col min="8" max="8" width="12" style="24" customWidth="1"/>
    <col min="9" max="9" width="25.7109375" customWidth="1"/>
    <col min="10" max="10" width="2.7109375" customWidth="1"/>
    <col min="11" max="11" width="12" style="32" customWidth="1"/>
    <col min="12" max="12" width="25.7109375" customWidth="1"/>
    <col min="13" max="13" width="2.7109375" customWidth="1"/>
    <col min="14" max="14" width="5.7109375" customWidth="1"/>
    <col min="15" max="15" width="25.7109375" customWidth="1"/>
  </cols>
  <sheetData>
    <row r="1" spans="1:15" ht="34.5" customHeight="1">
      <c r="E1" s="245" t="s">
        <v>289</v>
      </c>
      <c r="F1" s="246"/>
      <c r="G1" s="246"/>
      <c r="H1" s="247"/>
      <c r="I1" s="1"/>
      <c r="J1" s="1"/>
      <c r="K1" s="30"/>
      <c r="O1" s="3"/>
    </row>
    <row r="2" spans="1:15" ht="34.5" customHeight="1" thickBot="1">
      <c r="E2" s="248" t="s">
        <v>48</v>
      </c>
      <c r="F2" s="249"/>
      <c r="G2" s="249"/>
      <c r="H2" s="250"/>
      <c r="I2" s="1"/>
      <c r="J2" s="1"/>
      <c r="K2" s="30"/>
    </row>
    <row r="3" spans="1:15" ht="71.25" customHeight="1">
      <c r="F3" s="251" t="s">
        <v>88</v>
      </c>
      <c r="G3" s="251"/>
      <c r="H3" s="251"/>
      <c r="I3" s="25"/>
      <c r="J3" s="25"/>
      <c r="K3" s="31"/>
      <c r="L3" s="2"/>
      <c r="M3" s="2"/>
      <c r="N3" s="2"/>
      <c r="O3" s="2"/>
    </row>
    <row r="4" spans="1:15" ht="15" customHeight="1">
      <c r="C4" s="7" t="s">
        <v>50</v>
      </c>
      <c r="D4" s="35"/>
      <c r="F4" s="7" t="s">
        <v>51</v>
      </c>
      <c r="G4" s="35"/>
      <c r="H4" s="22"/>
      <c r="I4" s="7" t="s">
        <v>52</v>
      </c>
      <c r="J4" s="35"/>
      <c r="K4" s="31"/>
      <c r="L4" s="7" t="s">
        <v>53</v>
      </c>
      <c r="M4" s="35"/>
      <c r="N4" s="2"/>
      <c r="O4" s="2"/>
    </row>
    <row r="5" spans="1:15" ht="15" customHeight="1" thickBot="1">
      <c r="F5" s="15"/>
      <c r="G5" s="3"/>
      <c r="H5" s="23"/>
      <c r="L5" s="2"/>
      <c r="M5" s="2"/>
      <c r="N5" s="2"/>
      <c r="O5" s="2"/>
    </row>
    <row r="6" spans="1:15" ht="15">
      <c r="A6" s="19">
        <v>1</v>
      </c>
      <c r="B6" s="48">
        <v>1</v>
      </c>
      <c r="C6" s="16" t="e">
        <f ca="1">INDIRECT(ADDRESS(MATCH(B6,'Tirage +48'!$E$2:$E$65,0)+1,3,,,"Tirage +48"),TRUE)</f>
        <v>#N/A</v>
      </c>
      <c r="D6" s="184"/>
      <c r="E6" s="20" t="s">
        <v>0</v>
      </c>
      <c r="F6" s="240" t="str">
        <f ca="1">IF(ISNA(C6),IF(ISNA(C7),"",C7),IF(ISNA(C7),C6,IF(AND(D6="",D7=""),"",IF(D6&gt;D7,C6,C7))))</f>
        <v/>
      </c>
      <c r="G6" s="241"/>
      <c r="H6" s="40" t="s">
        <v>72</v>
      </c>
      <c r="I6" s="240" t="str">
        <f ca="1">IF(ISNA(C6),"",IF(ISNA(C7),"",IF(AND(D6="",D7=""),"",IF(D6&lt;D7,C6,C7))))</f>
        <v/>
      </c>
      <c r="J6" s="241"/>
      <c r="K6" s="32" t="s">
        <v>90</v>
      </c>
      <c r="L6" s="240" t="str">
        <f>IF(AND(G6="",G8=""),"",IF(G6&lt;G8,F6,F8))</f>
        <v/>
      </c>
      <c r="M6" s="241"/>
      <c r="N6" s="8"/>
      <c r="O6" s="8"/>
    </row>
    <row r="7" spans="1:15" ht="15.75" thickBot="1">
      <c r="B7" s="49">
        <v>64</v>
      </c>
      <c r="C7" s="18" t="e">
        <f ca="1">INDIRECT(ADDRESS(MATCH(B7,'Tirage +48'!$E$2:$E$65,0)+1,3,,,"Tirage +48"),TRUE)</f>
        <v>#N/A</v>
      </c>
      <c r="D7" s="185"/>
      <c r="F7" s="238"/>
      <c r="G7" s="242"/>
      <c r="H7" s="40"/>
      <c r="I7" s="238"/>
      <c r="J7" s="242"/>
      <c r="K7" s="33"/>
      <c r="L7" s="238"/>
      <c r="M7" s="242"/>
      <c r="N7" s="8"/>
      <c r="O7" s="8"/>
    </row>
    <row r="8" spans="1:15" ht="15">
      <c r="A8" s="19">
        <v>2</v>
      </c>
      <c r="B8" s="49">
        <v>17</v>
      </c>
      <c r="C8" s="16" t="e">
        <f ca="1">INDIRECT(ADDRESS(MATCH(B8,'Tirage +48'!$E$2:$E$65,0)+1,3,,,"Tirage +48"),TRUE)</f>
        <v>#N/A</v>
      </c>
      <c r="D8" s="184"/>
      <c r="F8" s="238" t="str">
        <f ca="1">IF(ISNA(C8),IF(ISNA(C9),"",C9),IF(ISNA(C9),C8,IF(AND(D8="",D9=""),"",IF(D8&gt;D9,C8,C9))))</f>
        <v/>
      </c>
      <c r="G8" s="241"/>
      <c r="I8" s="238" t="str">
        <f ca="1">IF(ISNA(C8),"",IF(ISNA(C9),"",IF(AND(D8="",D9=""),"",IF(D8&lt;D9,C8,C9))))</f>
        <v/>
      </c>
      <c r="J8" s="241"/>
      <c r="L8" s="238" t="str">
        <f ca="1">IF(I66="",I68,IF(I68="",I66,IF(AND(J66="",J68=""),"",IF(J66&gt;J68,I66,I68))))</f>
        <v/>
      </c>
      <c r="M8" s="241"/>
      <c r="N8" s="8"/>
      <c r="O8" s="8"/>
    </row>
    <row r="9" spans="1:15" ht="15.75" thickBot="1">
      <c r="B9" s="49">
        <v>48</v>
      </c>
      <c r="C9" s="18" t="e">
        <f ca="1">INDIRECT(ADDRESS(MATCH(B9,'Tirage +48'!$E$2:$E$65,0)+1,3,,,"Tirage +48"),TRUE)</f>
        <v>#N/A</v>
      </c>
      <c r="D9" s="185"/>
      <c r="F9" s="239"/>
      <c r="G9" s="242"/>
      <c r="I9" s="239"/>
      <c r="J9" s="242"/>
      <c r="K9" s="33"/>
      <c r="L9" s="239"/>
      <c r="M9" s="242"/>
      <c r="N9" s="8"/>
      <c r="O9" s="13"/>
    </row>
    <row r="10" spans="1:15" ht="15">
      <c r="A10" s="19">
        <v>3</v>
      </c>
      <c r="B10" s="49">
        <v>25</v>
      </c>
      <c r="C10" s="16" t="e">
        <f ca="1">INDIRECT(ADDRESS(MATCH(B10,'Tirage +48'!$E$2:$E$65,0)+1,3,,,"Tirage +48"),TRUE)</f>
        <v>#N/A</v>
      </c>
      <c r="D10" s="184"/>
      <c r="E10" s="20" t="s">
        <v>1</v>
      </c>
      <c r="F10" s="240" t="str">
        <f ca="1">IF(ISNA(C10),IF(ISNA(C11),"",C11),IF(ISNA(C11),C10,IF(AND(D10="",D11=""),"",IF(D10&gt;D11,C10,C11))))</f>
        <v/>
      </c>
      <c r="G10" s="241"/>
      <c r="H10" s="24" t="s">
        <v>73</v>
      </c>
      <c r="I10" s="240" t="str">
        <f ca="1">IF(ISNA(C10),"",IF(ISNA(C11),"",IF(AND(D10="",D11=""),"",IF(D10&lt;D11,C10,C11))))</f>
        <v/>
      </c>
      <c r="J10" s="241"/>
      <c r="K10" s="33" t="s">
        <v>91</v>
      </c>
      <c r="L10" s="240" t="str">
        <f>IF(AND(G10="",G12=""),"",IF(G10&lt;G12,F10,F12))</f>
        <v/>
      </c>
      <c r="M10" s="241"/>
      <c r="N10" s="8"/>
      <c r="O10" s="13"/>
    </row>
    <row r="11" spans="1:15" ht="15.75" thickBot="1">
      <c r="B11" s="49">
        <v>40</v>
      </c>
      <c r="C11" s="18" t="e">
        <f ca="1">INDIRECT(ADDRESS(MATCH(B11,'Tirage +48'!$E$2:$E$65,0)+1,3,,,"Tirage +48"),TRUE)</f>
        <v>#N/A</v>
      </c>
      <c r="D11" s="185"/>
      <c r="F11" s="238"/>
      <c r="G11" s="242"/>
      <c r="I11" s="238"/>
      <c r="J11" s="242"/>
      <c r="K11" s="33"/>
      <c r="L11" s="238"/>
      <c r="M11" s="242"/>
      <c r="N11" s="8"/>
      <c r="O11" s="8"/>
    </row>
    <row r="12" spans="1:15" ht="15">
      <c r="A12" s="19">
        <v>4</v>
      </c>
      <c r="B12" s="49">
        <v>9</v>
      </c>
      <c r="C12" s="16" t="e">
        <f ca="1">INDIRECT(ADDRESS(MATCH(B12,'Tirage +48'!$E$2:$E$65,0)+1,3,,,"Tirage +48"),TRUE)</f>
        <v>#N/A</v>
      </c>
      <c r="D12" s="184"/>
      <c r="F12" s="238" t="str">
        <f ca="1">IF(ISNA(C12),IF(ISNA(C13),"",C13),IF(ISNA(C13),C12,IF(AND(D12="",D13=""),"",IF(D12&gt;D13,C12,C13))))</f>
        <v/>
      </c>
      <c r="G12" s="241"/>
      <c r="I12" s="238" t="str">
        <f ca="1">IF(ISNA(C12),"",IF(ISNA(C13),"",IF(AND(D12="",D13=""),"",IF(D12&lt;D13,C12,C13))))</f>
        <v/>
      </c>
      <c r="J12" s="241"/>
      <c r="K12" s="34"/>
      <c r="L12" s="238" t="str">
        <f ca="1">IF(I62="",I64,IF(I64="",I62,IF(AND(J62="",J64=""),"",IF(J62&gt;J64,I62,I64))))</f>
        <v/>
      </c>
      <c r="M12" s="241"/>
      <c r="N12" s="8"/>
      <c r="O12" s="8"/>
    </row>
    <row r="13" spans="1:15" ht="13.5" thickBot="1">
      <c r="B13" s="49">
        <v>56</v>
      </c>
      <c r="C13" s="18" t="e">
        <f ca="1">INDIRECT(ADDRESS(MATCH(B13,'Tirage +48'!$E$2:$E$65,0)+1,3,,,"Tirage +48"),TRUE)</f>
        <v>#N/A</v>
      </c>
      <c r="D13" s="185"/>
      <c r="F13" s="239"/>
      <c r="G13" s="242"/>
      <c r="I13" s="239"/>
      <c r="J13" s="242"/>
      <c r="L13" s="239"/>
      <c r="M13" s="242"/>
      <c r="N13" s="3"/>
      <c r="O13" s="3"/>
    </row>
    <row r="14" spans="1:15">
      <c r="A14" s="19">
        <v>5</v>
      </c>
      <c r="B14" s="49">
        <v>13</v>
      </c>
      <c r="C14" s="16" t="e">
        <f ca="1">INDIRECT(ADDRESS(MATCH(B14,'Tirage +48'!$E$2:$E$65,0)+1,3,,,"Tirage +48"),TRUE)</f>
        <v>#N/A</v>
      </c>
      <c r="D14" s="184"/>
      <c r="E14" s="20" t="s">
        <v>2</v>
      </c>
      <c r="F14" s="240" t="str">
        <f ca="1">IF(ISNA(C14),IF(ISNA(C15),"",C15),IF(ISNA(C15),C14,IF(AND(D14="",D15=""),"",IF(D14&gt;D15,C14,C15))))</f>
        <v/>
      </c>
      <c r="G14" s="241"/>
      <c r="H14" s="24" t="s">
        <v>74</v>
      </c>
      <c r="I14" s="240" t="str">
        <f ca="1">IF(ISNA(C14),"",IF(ISNA(C15),"",IF(AND(D14="",D15=""),"",IF(D14&lt;D15,C14,C15))))</f>
        <v/>
      </c>
      <c r="J14" s="241"/>
      <c r="K14" s="32" t="s">
        <v>92</v>
      </c>
      <c r="L14" s="240" t="str">
        <f>IF(AND(G14="",G16=""),"",IF(G14&lt;G16,F14,F16))</f>
        <v/>
      </c>
      <c r="M14" s="241"/>
    </row>
    <row r="15" spans="1:15" ht="13.5" thickBot="1">
      <c r="B15" s="49">
        <v>52</v>
      </c>
      <c r="C15" s="18" t="e">
        <f ca="1">INDIRECT(ADDRESS(MATCH(B15,'Tirage +48'!$E$2:$E$65,0)+1,3,,,"Tirage +48"),TRUE)</f>
        <v>#N/A</v>
      </c>
      <c r="D15" s="185"/>
      <c r="F15" s="238"/>
      <c r="G15" s="242"/>
      <c r="I15" s="238"/>
      <c r="J15" s="242"/>
      <c r="L15" s="238"/>
      <c r="M15" s="242"/>
    </row>
    <row r="16" spans="1:15">
      <c r="A16" s="19">
        <v>6</v>
      </c>
      <c r="B16" s="49">
        <v>19</v>
      </c>
      <c r="C16" s="16" t="e">
        <f ca="1">INDIRECT(ADDRESS(MATCH(B16,'Tirage +48'!$E$2:$E$65,0)+1,3,,,"Tirage +48"),TRUE)</f>
        <v>#N/A</v>
      </c>
      <c r="D16" s="184"/>
      <c r="F16" s="238" t="str">
        <f ca="1">IF(ISNA(C16),IF(ISNA(C17),"",C17),IF(ISNA(C17),C16,IF(AND(D16="",D17=""),"",IF(D16&gt;D17,C16,C17))))</f>
        <v/>
      </c>
      <c r="G16" s="241"/>
      <c r="I16" s="238" t="str">
        <f ca="1">IF(ISNA(C16),"",IF(ISNA(C17),"",IF(AND(D16="",D17=""),"",IF(D16&lt;D17,C16,C17))))</f>
        <v/>
      </c>
      <c r="J16" s="241"/>
      <c r="L16" s="238" t="str">
        <f ca="1">IF(I58="",I60,IF(I60="",I58,IF(AND(J58="",J60=""),"",IF(J58&gt;J60,I58,I60))))</f>
        <v/>
      </c>
      <c r="M16" s="241"/>
    </row>
    <row r="17" spans="1:13" ht="13.5" thickBot="1">
      <c r="B17" s="49">
        <v>46</v>
      </c>
      <c r="C17" s="18" t="e">
        <f ca="1">INDIRECT(ADDRESS(MATCH(B17,'Tirage +48'!$E$2:$E$65,0)+1,3,,,"Tirage +48"),TRUE)</f>
        <v>#N/A</v>
      </c>
      <c r="D17" s="185"/>
      <c r="F17" s="239"/>
      <c r="G17" s="242"/>
      <c r="I17" s="239"/>
      <c r="J17" s="242"/>
      <c r="L17" s="239"/>
      <c r="M17" s="242"/>
    </row>
    <row r="18" spans="1:13">
      <c r="A18" s="19">
        <v>7</v>
      </c>
      <c r="B18" s="49">
        <v>27</v>
      </c>
      <c r="C18" s="16" t="e">
        <f ca="1">INDIRECT(ADDRESS(MATCH(B18,'Tirage +48'!$E$2:$E$65,0)+1,3,,,"Tirage +48"),TRUE)</f>
        <v>#N/A</v>
      </c>
      <c r="D18" s="184"/>
      <c r="E18" s="20" t="s">
        <v>3</v>
      </c>
      <c r="F18" s="240" t="str">
        <f ca="1">IF(ISNA(C18),IF(ISNA(C19),"",C19),IF(ISNA(C19),C18,IF(AND(D18="",D19=""),"",IF(D18&gt;D19,C18,C19))))</f>
        <v/>
      </c>
      <c r="G18" s="241"/>
      <c r="H18" s="24" t="s">
        <v>75</v>
      </c>
      <c r="I18" s="240" t="str">
        <f ca="1">IF(ISNA(C18),"",IF(ISNA(C19),"",IF(AND(D18="",D19=""),"",IF(D18&lt;D19,C18,C19))))</f>
        <v/>
      </c>
      <c r="J18" s="241"/>
      <c r="K18" s="32" t="s">
        <v>93</v>
      </c>
      <c r="L18" s="240" t="str">
        <f>IF(AND(G18="",G20=""),"",IF(G18&lt;G20,F18,F20))</f>
        <v/>
      </c>
      <c r="M18" s="241"/>
    </row>
    <row r="19" spans="1:13" ht="13.5" thickBot="1">
      <c r="B19" s="49">
        <v>38</v>
      </c>
      <c r="C19" s="18" t="e">
        <f ca="1">INDIRECT(ADDRESS(MATCH(B19,'Tirage +48'!$E$2:$E$65,0)+1,3,,,"Tirage +48"),TRUE)</f>
        <v>#N/A</v>
      </c>
      <c r="D19" s="185"/>
      <c r="F19" s="238"/>
      <c r="G19" s="242"/>
      <c r="I19" s="238"/>
      <c r="J19" s="242"/>
      <c r="L19" s="238"/>
      <c r="M19" s="242"/>
    </row>
    <row r="20" spans="1:13">
      <c r="A20" s="19">
        <v>8</v>
      </c>
      <c r="B20" s="49">
        <v>8</v>
      </c>
      <c r="C20" s="16" t="e">
        <f ca="1">INDIRECT(ADDRESS(MATCH(B20,'Tirage +48'!$E$2:$E$65,0)+1,3,,,"Tirage +48"),TRUE)</f>
        <v>#N/A</v>
      </c>
      <c r="D20" s="184"/>
      <c r="F20" s="238" t="str">
        <f ca="1">IF(ISNA(C20),IF(ISNA(C21),"",C21),IF(ISNA(C21),C20,IF(AND(D20="",D21=""),"",IF(D20&gt;D21,C20,C21))))</f>
        <v/>
      </c>
      <c r="G20" s="241"/>
      <c r="I20" s="238" t="str">
        <f ca="1">IF(ISNA(C20),"",IF(ISNA(C21),"",IF(AND(D20="",D21=""),"",IF(D20&lt;D21,C20,C21))))</f>
        <v/>
      </c>
      <c r="J20" s="241"/>
      <c r="L20" s="238" t="str">
        <f ca="1">IF(I54="",I56,IF(I56="",I54,IF(AND(J54="",J56=""),"",IF(J54&gt;J56,I54,I56))))</f>
        <v/>
      </c>
      <c r="M20" s="241"/>
    </row>
    <row r="21" spans="1:13" ht="13.5" thickBot="1">
      <c r="B21" s="49">
        <v>57</v>
      </c>
      <c r="C21" s="18" t="e">
        <f ca="1">INDIRECT(ADDRESS(MATCH(B21,'Tirage +48'!$E$2:$E$65,0)+1,3,,,"Tirage +48"),TRUE)</f>
        <v>#N/A</v>
      </c>
      <c r="D21" s="185"/>
      <c r="F21" s="239"/>
      <c r="G21" s="242"/>
      <c r="I21" s="239"/>
      <c r="J21" s="242"/>
      <c r="L21" s="239"/>
      <c r="M21" s="242"/>
    </row>
    <row r="22" spans="1:13">
      <c r="A22" s="19">
        <v>9</v>
      </c>
      <c r="B22" s="49">
        <v>5</v>
      </c>
      <c r="C22" s="16" t="e">
        <f ca="1">INDIRECT(ADDRESS(MATCH(B22,'Tirage +48'!$E$2:$E$65,0)+1,3,,,"Tirage +48"),TRUE)</f>
        <v>#N/A</v>
      </c>
      <c r="D22" s="184"/>
      <c r="E22" s="20" t="s">
        <v>13</v>
      </c>
      <c r="F22" s="240" t="str">
        <f ca="1">IF(ISNA(C22),IF(ISNA(C23),"",C23),IF(ISNA(C23),C22,IF(AND(D22="",D23=""),"",IF(D22&gt;D23,C22,C23))))</f>
        <v/>
      </c>
      <c r="G22" s="241"/>
      <c r="H22" s="24" t="s">
        <v>76</v>
      </c>
      <c r="I22" s="240" t="str">
        <f ca="1">IF(ISNA(C22),"",IF(ISNA(C23),"",IF(AND(D22="",D23=""),"",IF(D22&lt;D23,C22,C23))))</f>
        <v/>
      </c>
      <c r="J22" s="241"/>
      <c r="K22" s="32" t="s">
        <v>94</v>
      </c>
      <c r="L22" s="240" t="str">
        <f>IF(AND(G22="",G24=""),"",IF(G22&lt;G24,F22,F24))</f>
        <v/>
      </c>
      <c r="M22" s="241"/>
    </row>
    <row r="23" spans="1:13" ht="13.5" thickBot="1">
      <c r="B23" s="49">
        <v>60</v>
      </c>
      <c r="C23" s="18" t="e">
        <f ca="1">INDIRECT(ADDRESS(MATCH(B23,'Tirage +48'!$E$2:$E$65,0)+1,3,,,"Tirage +48"),TRUE)</f>
        <v>#N/A</v>
      </c>
      <c r="D23" s="185"/>
      <c r="F23" s="238"/>
      <c r="G23" s="242"/>
      <c r="I23" s="238"/>
      <c r="J23" s="242"/>
      <c r="L23" s="238"/>
      <c r="M23" s="242"/>
    </row>
    <row r="24" spans="1:13">
      <c r="A24" s="19">
        <v>10</v>
      </c>
      <c r="B24" s="49">
        <v>21</v>
      </c>
      <c r="C24" s="16" t="e">
        <f ca="1">INDIRECT(ADDRESS(MATCH(B24,'Tirage +48'!$E$2:$E$65,0)+1,3,,,"Tirage +48"),TRUE)</f>
        <v>#N/A</v>
      </c>
      <c r="D24" s="184"/>
      <c r="F24" s="238" t="str">
        <f ca="1">IF(ISNA(C24),IF(ISNA(C25),"",C25),IF(ISNA(C25),C24,IF(AND(D24="",D25=""),"",IF(D24&gt;D25,C24,C25))))</f>
        <v/>
      </c>
      <c r="G24" s="241"/>
      <c r="I24" s="238" t="str">
        <f ca="1">IF(ISNA(C24),"",IF(ISNA(C25),"",IF(AND(D24="",D25=""),"",IF(D24&lt;D25,C24,C25))))</f>
        <v/>
      </c>
      <c r="J24" s="241"/>
      <c r="L24" s="238" t="str">
        <f ca="1">IF(I50="",I52,IF(I52="",I50,IF(AND(J50="",J52=""),"",IF(J50&gt;J52,I50,I52))))</f>
        <v/>
      </c>
      <c r="M24" s="241"/>
    </row>
    <row r="25" spans="1:13" ht="13.5" thickBot="1">
      <c r="B25" s="49">
        <v>44</v>
      </c>
      <c r="C25" s="18" t="e">
        <f ca="1">INDIRECT(ADDRESS(MATCH(B25,'Tirage +48'!$E$2:$E$65,0)+1,3,,,"Tirage +48"),TRUE)</f>
        <v>#N/A</v>
      </c>
      <c r="D25" s="185"/>
      <c r="F25" s="239"/>
      <c r="G25" s="242"/>
      <c r="I25" s="239"/>
      <c r="J25" s="242"/>
      <c r="L25" s="239"/>
      <c r="M25" s="242"/>
    </row>
    <row r="26" spans="1:13">
      <c r="A26" s="19">
        <v>11</v>
      </c>
      <c r="B26" s="49">
        <v>29</v>
      </c>
      <c r="C26" s="16" t="e">
        <f ca="1">INDIRECT(ADDRESS(MATCH(B26,'Tirage +48'!$E$2:$E$65,0)+1,3,,,"Tirage +48"),TRUE)</f>
        <v>#N/A</v>
      </c>
      <c r="D26" s="184"/>
      <c r="E26" s="20" t="s">
        <v>15</v>
      </c>
      <c r="F26" s="240" t="str">
        <f ca="1">IF(ISNA(C26),IF(ISNA(C27),"",C27),IF(ISNA(C27),C26,IF(AND(D26="",D27=""),"",IF(D26&gt;D27,C26,C27))))</f>
        <v/>
      </c>
      <c r="G26" s="241"/>
      <c r="H26" s="24" t="s">
        <v>77</v>
      </c>
      <c r="I26" s="240" t="str">
        <f ca="1">IF(ISNA(C26),"",IF(ISNA(C27),"",IF(AND(D26="",D27=""),"",IF(D26&lt;D27,C26,C27))))</f>
        <v/>
      </c>
      <c r="J26" s="241"/>
      <c r="K26" s="32" t="s">
        <v>95</v>
      </c>
      <c r="L26" s="240" t="str">
        <f>IF(AND(G26="",G28=""),"",IF(G26&lt;G28,F26,F28))</f>
        <v/>
      </c>
      <c r="M26" s="241"/>
    </row>
    <row r="27" spans="1:13" ht="13.5" thickBot="1">
      <c r="B27" s="49">
        <v>36</v>
      </c>
      <c r="C27" s="18" t="e">
        <f ca="1">INDIRECT(ADDRESS(MATCH(B27,'Tirage +48'!$E$2:$E$65,0)+1,3,,,"Tirage +48"),TRUE)</f>
        <v>#N/A</v>
      </c>
      <c r="D27" s="185"/>
      <c r="F27" s="238"/>
      <c r="G27" s="242"/>
      <c r="I27" s="238"/>
      <c r="J27" s="242"/>
      <c r="L27" s="238"/>
      <c r="M27" s="242"/>
    </row>
    <row r="28" spans="1:13">
      <c r="A28" s="19">
        <v>12</v>
      </c>
      <c r="B28" s="49">
        <v>11</v>
      </c>
      <c r="C28" s="16" t="e">
        <f ca="1">INDIRECT(ADDRESS(MATCH(B28,'Tirage +48'!$E$2:$E$65,0)+1,3,,,"Tirage +48"),TRUE)</f>
        <v>#N/A</v>
      </c>
      <c r="D28" s="184"/>
      <c r="F28" s="238" t="str">
        <f ca="1">IF(ISNA(C28),IF(ISNA(C29),"",C29),IF(ISNA(C29),C28,IF(AND(D28="",D29=""),"",IF(D28&gt;D29,C28,C29))))</f>
        <v/>
      </c>
      <c r="G28" s="241"/>
      <c r="I28" s="238" t="str">
        <f ca="1">IF(ISNA(C28),"",IF(ISNA(C29),"",IF(AND(D28="",D29=""),"",IF(D28&lt;D29,C28,C29))))</f>
        <v/>
      </c>
      <c r="J28" s="241"/>
      <c r="L28" s="238" t="str">
        <f ca="1">IF(I46="",I48,IF(I48="",I46,IF(AND(J46="",J48=""),"",IF(J46&gt;J48,I46,I48))))</f>
        <v/>
      </c>
      <c r="M28" s="241"/>
    </row>
    <row r="29" spans="1:13" ht="13.5" thickBot="1">
      <c r="B29" s="49">
        <v>54</v>
      </c>
      <c r="C29" s="18" t="e">
        <f ca="1">INDIRECT(ADDRESS(MATCH(B29,'Tirage +48'!$E$2:$E$65,0)+1,3,,,"Tirage +48"),TRUE)</f>
        <v>#N/A</v>
      </c>
      <c r="D29" s="185"/>
      <c r="F29" s="239"/>
      <c r="G29" s="242"/>
      <c r="I29" s="239"/>
      <c r="J29" s="242"/>
      <c r="L29" s="239"/>
      <c r="M29" s="242"/>
    </row>
    <row r="30" spans="1:13">
      <c r="A30" s="19">
        <v>13</v>
      </c>
      <c r="B30" s="49">
        <v>15</v>
      </c>
      <c r="C30" s="16" t="e">
        <f ca="1">INDIRECT(ADDRESS(MATCH(B30,'Tirage +48'!$E$2:$E$65,0)+1,3,,,"Tirage +48"),TRUE)</f>
        <v>#N/A</v>
      </c>
      <c r="D30" s="184"/>
      <c r="E30" s="20" t="s">
        <v>62</v>
      </c>
      <c r="F30" s="240" t="str">
        <f ca="1">IF(ISNA(C30),IF(ISNA(C31),"",C31),IF(ISNA(C31),C30,IF(AND(D30="",D31=""),"",IF(D30&gt;D31,C30,C31))))</f>
        <v/>
      </c>
      <c r="G30" s="241"/>
      <c r="H30" s="24" t="s">
        <v>78</v>
      </c>
      <c r="I30" s="240" t="str">
        <f ca="1">IF(ISNA(C30),"",IF(ISNA(C31),"",IF(AND(D30="",D31=""),"",IF(D30&lt;D31,C30,C31))))</f>
        <v/>
      </c>
      <c r="J30" s="241"/>
      <c r="K30" s="32" t="s">
        <v>96</v>
      </c>
      <c r="L30" s="240" t="str">
        <f>IF(AND(G30="",G32=""),"",IF(G30&lt;G32,F30,F32))</f>
        <v/>
      </c>
      <c r="M30" s="241"/>
    </row>
    <row r="31" spans="1:13" ht="13.5" thickBot="1">
      <c r="B31" s="49">
        <v>50</v>
      </c>
      <c r="C31" s="18" t="e">
        <f ca="1">INDIRECT(ADDRESS(MATCH(B31,'Tirage +48'!$E$2:$E$65,0)+1,3,,,"Tirage +48"),TRUE)</f>
        <v>#N/A</v>
      </c>
      <c r="D31" s="185"/>
      <c r="F31" s="238"/>
      <c r="G31" s="242"/>
      <c r="I31" s="238"/>
      <c r="J31" s="242"/>
      <c r="L31" s="238"/>
      <c r="M31" s="242"/>
    </row>
    <row r="32" spans="1:13">
      <c r="A32" s="19">
        <v>14</v>
      </c>
      <c r="B32" s="49">
        <v>31</v>
      </c>
      <c r="C32" s="16" t="e">
        <f ca="1">INDIRECT(ADDRESS(MATCH(B32,'Tirage +48'!$E$2:$E$65,0)+1,3,,,"Tirage +48"),TRUE)</f>
        <v>#N/A</v>
      </c>
      <c r="D32" s="184"/>
      <c r="F32" s="238" t="str">
        <f ca="1">IF(ISNA(C32),IF(ISNA(C33),"",C33),IF(ISNA(C33),C32,IF(AND(D32="",D33=""),"",IF(D32&gt;D33,C32,C33))))</f>
        <v/>
      </c>
      <c r="G32" s="241"/>
      <c r="I32" s="238" t="str">
        <f ca="1">IF(ISNA(C32),"",IF(ISNA(C33),"",IF(AND(D32="",D33=""),"",IF(D32&lt;D33,C32,C33))))</f>
        <v/>
      </c>
      <c r="J32" s="241"/>
      <c r="L32" s="238" t="str">
        <f ca="1">IF(I42="",I44,IF(I44="",I42,IF(AND(J42="",J44=""),"",IF(J42&gt;J44,I42,I44))))</f>
        <v/>
      </c>
      <c r="M32" s="241"/>
    </row>
    <row r="33" spans="1:13" ht="13.5" thickBot="1">
      <c r="B33" s="49">
        <v>34</v>
      </c>
      <c r="C33" s="18" t="e">
        <f ca="1">INDIRECT(ADDRESS(MATCH(B33,'Tirage +48'!$E$2:$E$65,0)+1,3,,,"Tirage +48"),TRUE)</f>
        <v>#N/A</v>
      </c>
      <c r="D33" s="185"/>
      <c r="F33" s="239"/>
      <c r="G33" s="242"/>
      <c r="I33" s="239"/>
      <c r="J33" s="242"/>
      <c r="L33" s="239"/>
      <c r="M33" s="242"/>
    </row>
    <row r="34" spans="1:13">
      <c r="A34" s="19">
        <v>15</v>
      </c>
      <c r="B34" s="49">
        <v>23</v>
      </c>
      <c r="C34" s="16" t="e">
        <f ca="1">INDIRECT(ADDRESS(MATCH(B34,'Tirage +48'!$E$2:$E$65,0)+1,3,,,"Tirage +48"),TRUE)</f>
        <v>#N/A</v>
      </c>
      <c r="D34" s="184"/>
      <c r="E34" s="20" t="s">
        <v>63</v>
      </c>
      <c r="F34" s="240" t="str">
        <f ca="1">IF(ISNA(C34),IF(ISNA(C35),"",C35),IF(ISNA(C35),C34,IF(AND(D34="",D35=""),"",IF(D34&gt;D35,C34,C35))))</f>
        <v/>
      </c>
      <c r="G34" s="241"/>
      <c r="H34" s="24" t="s">
        <v>79</v>
      </c>
      <c r="I34" s="240" t="str">
        <f ca="1">IF(ISNA(C34),"",IF(ISNA(C35),"",IF(AND(D34="",D35=""),"",IF(D34&lt;D35,C34,C35))))</f>
        <v/>
      </c>
      <c r="J34" s="241"/>
      <c r="K34" s="32" t="s">
        <v>97</v>
      </c>
      <c r="L34" s="240" t="str">
        <f>IF(AND(G34="",G36=""),"",IF(G34&lt;G36,F34,F36))</f>
        <v/>
      </c>
      <c r="M34" s="241"/>
    </row>
    <row r="35" spans="1:13" ht="13.5" thickBot="1">
      <c r="B35" s="49">
        <v>42</v>
      </c>
      <c r="C35" s="18" t="e">
        <f ca="1">INDIRECT(ADDRESS(MATCH(B35,'Tirage +48'!$E$2:$E$65,0)+1,3,,,"Tirage +48"),TRUE)</f>
        <v>#N/A</v>
      </c>
      <c r="D35" s="185"/>
      <c r="F35" s="238"/>
      <c r="G35" s="242"/>
      <c r="I35" s="238"/>
      <c r="J35" s="242"/>
      <c r="L35" s="238"/>
      <c r="M35" s="242"/>
    </row>
    <row r="36" spans="1:13">
      <c r="A36" s="19">
        <v>16</v>
      </c>
      <c r="B36" s="49">
        <v>4</v>
      </c>
      <c r="C36" s="16" t="e">
        <f ca="1">INDIRECT(ADDRESS(MATCH(B36,'Tirage +48'!$E$2:$E$65,0)+1,3,,,"Tirage +48"),TRUE)</f>
        <v>#N/A</v>
      </c>
      <c r="D36" s="184"/>
      <c r="F36" s="238" t="str">
        <f ca="1">IF(ISNA(C36),IF(ISNA(C37),"",C37),IF(ISNA(C37),C36,IF(AND(D36="",D37=""),"",IF(D36&gt;D37,C36,C37))))</f>
        <v/>
      </c>
      <c r="G36" s="241"/>
      <c r="I36" s="238" t="str">
        <f ca="1">IF(ISNA(C36),"",IF(ISNA(C37),"",IF(AND(D36="",D37=""),"",IF(D36&lt;D37,C36,C37))))</f>
        <v/>
      </c>
      <c r="J36" s="241"/>
      <c r="L36" s="238" t="str">
        <f ca="1">IF(I38="",I40,IF(I40="",I38,IF(AND(J38="",J40=""),"",IF(J38&gt;J40,I38,I40))))</f>
        <v/>
      </c>
      <c r="M36" s="241"/>
    </row>
    <row r="37" spans="1:13" ht="13.5" thickBot="1">
      <c r="B37" s="49">
        <v>61</v>
      </c>
      <c r="C37" s="18" t="e">
        <f ca="1">INDIRECT(ADDRESS(MATCH(B37,'Tirage +48'!$E$2:$E$65,0)+1,3,,,"Tirage +48"),TRUE)</f>
        <v>#N/A</v>
      </c>
      <c r="D37" s="185"/>
      <c r="F37" s="239"/>
      <c r="G37" s="242"/>
      <c r="I37" s="239"/>
      <c r="J37" s="242"/>
      <c r="L37" s="239"/>
      <c r="M37" s="242"/>
    </row>
    <row r="38" spans="1:13">
      <c r="A38" s="19">
        <v>17</v>
      </c>
      <c r="B38" s="49">
        <v>3</v>
      </c>
      <c r="C38" s="16" t="e">
        <f ca="1">INDIRECT(ADDRESS(MATCH(B38,'Tirage +48'!$E$2:$E$65,0)+1,3,,,"Tirage +48"),TRUE)</f>
        <v>#N/A</v>
      </c>
      <c r="D38" s="184"/>
      <c r="E38" s="20" t="s">
        <v>64</v>
      </c>
      <c r="F38" s="240" t="str">
        <f ca="1">IF(ISNA(C38),IF(ISNA(C39),"",C39),IF(ISNA(C39),C38,IF(AND(D38="",D39=""),"",IF(D38&gt;D39,C38,C39))))</f>
        <v/>
      </c>
      <c r="G38" s="241"/>
      <c r="H38" s="24" t="s">
        <v>80</v>
      </c>
      <c r="I38" s="240" t="str">
        <f ca="1">IF(ISNA(C38),"",IF(ISNA(C39),"",IF(AND(D38="",D39=""),"",IF(D38&lt;D39,C38,C39))))</f>
        <v/>
      </c>
      <c r="J38" s="241"/>
      <c r="K38" s="32" t="s">
        <v>98</v>
      </c>
      <c r="L38" s="253" t="str">
        <f>IF(AND(G38="",G40=""),"",IF(G38&lt;G40,F38,F40))</f>
        <v/>
      </c>
      <c r="M38" s="241"/>
    </row>
    <row r="39" spans="1:13" ht="13.5" thickBot="1">
      <c r="B39" s="49">
        <v>62</v>
      </c>
      <c r="C39" s="18" t="e">
        <f ca="1">INDIRECT(ADDRESS(MATCH(B39,'Tirage +48'!$E$2:$E$65,0)+1,3,,,"Tirage +48"),TRUE)</f>
        <v>#N/A</v>
      </c>
      <c r="D39" s="185"/>
      <c r="F39" s="238"/>
      <c r="G39" s="242"/>
      <c r="I39" s="238"/>
      <c r="J39" s="242"/>
      <c r="L39" s="254"/>
      <c r="M39" s="242"/>
    </row>
    <row r="40" spans="1:13">
      <c r="A40" s="19">
        <v>18</v>
      </c>
      <c r="B40" s="49">
        <v>24</v>
      </c>
      <c r="C40" s="16" t="e">
        <f ca="1">INDIRECT(ADDRESS(MATCH(B40,'Tirage +48'!$E$2:$E$65,0)+1,3,,,"Tirage +48"),TRUE)</f>
        <v>#N/A</v>
      </c>
      <c r="D40" s="184"/>
      <c r="F40" s="238" t="str">
        <f ca="1">IF(ISNA(C40),IF(ISNA(C41),"",C41),IF(ISNA(C41),C40,IF(AND(D40="",D41=""),"",IF(D40&gt;D41,C40,C41))))</f>
        <v/>
      </c>
      <c r="G40" s="241"/>
      <c r="I40" s="238" t="str">
        <f ca="1">IF(ISNA(C40),"",IF(ISNA(C41),"",IF(AND(D40="",D41=""),"",IF(D40&lt;D41,C40,C41))))</f>
        <v/>
      </c>
      <c r="J40" s="241"/>
      <c r="L40" s="255" t="str">
        <f ca="1">IF(I34="",I36,IF(I36="",I34,IF(AND(J34="",J36=""),"",IF(J34&gt;J36,I34,I36))))</f>
        <v/>
      </c>
      <c r="M40" s="241"/>
    </row>
    <row r="41" spans="1:13" ht="13.5" thickBot="1">
      <c r="B41" s="49">
        <v>41</v>
      </c>
      <c r="C41" s="18" t="e">
        <f ca="1">INDIRECT(ADDRESS(MATCH(B41,'Tirage +48'!$E$2:$E$65,0)+1,3,,,"Tirage +48"),TRUE)</f>
        <v>#N/A</v>
      </c>
      <c r="D41" s="185"/>
      <c r="F41" s="239"/>
      <c r="G41" s="242"/>
      <c r="I41" s="239"/>
      <c r="J41" s="242"/>
      <c r="L41" s="256"/>
      <c r="M41" s="242"/>
    </row>
    <row r="42" spans="1:13">
      <c r="A42" s="19">
        <v>19</v>
      </c>
      <c r="B42" s="49">
        <v>32</v>
      </c>
      <c r="C42" s="16" t="e">
        <f ca="1">INDIRECT(ADDRESS(MATCH(B42,'Tirage +48'!$E$2:$E$65,0)+1,3,,,"Tirage +48"),TRUE)</f>
        <v>#N/A</v>
      </c>
      <c r="D42" s="184"/>
      <c r="E42" s="20" t="s">
        <v>65</v>
      </c>
      <c r="F42" s="240" t="str">
        <f ca="1">IF(ISNA(C42),IF(ISNA(C43),"",C43),IF(ISNA(C43),C42,IF(AND(D42="",D43=""),"",IF(D42&gt;D43,C42,C43))))</f>
        <v/>
      </c>
      <c r="G42" s="241"/>
      <c r="H42" s="24" t="s">
        <v>81</v>
      </c>
      <c r="I42" s="240" t="str">
        <f ca="1">IF(ISNA(C42),"",IF(ISNA(C43),"",IF(AND(D42="",D43=""),"",IF(D42&lt;D43,C42,C43))))</f>
        <v/>
      </c>
      <c r="J42" s="241"/>
      <c r="K42" s="32" t="s">
        <v>99</v>
      </c>
      <c r="L42" s="253" t="str">
        <f>IF(AND(G42="",G44=""),"",IF(G42&lt;G44,F42,F44))</f>
        <v/>
      </c>
      <c r="M42" s="241"/>
    </row>
    <row r="43" spans="1:13" ht="13.5" thickBot="1">
      <c r="B43" s="49">
        <v>33</v>
      </c>
      <c r="C43" s="18" t="e">
        <f ca="1">INDIRECT(ADDRESS(MATCH(B43,'Tirage +48'!$E$2:$E$65,0)+1,3,,,"Tirage +48"),TRUE)</f>
        <v>#N/A</v>
      </c>
      <c r="D43" s="185"/>
      <c r="F43" s="238"/>
      <c r="G43" s="242"/>
      <c r="I43" s="238"/>
      <c r="J43" s="242"/>
      <c r="L43" s="254"/>
      <c r="M43" s="242"/>
    </row>
    <row r="44" spans="1:13">
      <c r="A44" s="19">
        <v>20</v>
      </c>
      <c r="B44" s="49">
        <v>12</v>
      </c>
      <c r="C44" s="16" t="e">
        <f ca="1">INDIRECT(ADDRESS(MATCH(B44,'Tirage +48'!$E$2:$E$65,0)+1,3,,,"Tirage +48"),TRUE)</f>
        <v>#N/A</v>
      </c>
      <c r="D44" s="184"/>
      <c r="F44" s="238" t="str">
        <f ca="1">IF(ISNA(C44),IF(ISNA(C45),"",C45),IF(ISNA(C45),C44,IF(AND(D44="",D45=""),"",IF(D44&gt;D45,C44,C45))))</f>
        <v/>
      </c>
      <c r="G44" s="241"/>
      <c r="I44" s="238" t="str">
        <f ca="1">IF(ISNA(C44),"",IF(ISNA(C45),"",IF(AND(D44="",D45=""),"",IF(D44&lt;D45,C44,C45))))</f>
        <v/>
      </c>
      <c r="J44" s="241"/>
      <c r="L44" s="255" t="str">
        <f ca="1">IF(I30="",I32,IF(I32="",I30,IF(AND(J30="",J32=""),"",IF(J30&gt;J32,I30,I32))))</f>
        <v/>
      </c>
      <c r="M44" s="241"/>
    </row>
    <row r="45" spans="1:13" ht="13.5" thickBot="1">
      <c r="B45" s="49">
        <v>53</v>
      </c>
      <c r="C45" s="18" t="e">
        <f ca="1">INDIRECT(ADDRESS(MATCH(B45,'Tirage +48'!$E$2:$E$65,0)+1,3,,,"Tirage +48"),TRUE)</f>
        <v>#N/A</v>
      </c>
      <c r="D45" s="185"/>
      <c r="F45" s="239"/>
      <c r="G45" s="242"/>
      <c r="I45" s="239"/>
      <c r="J45" s="242"/>
      <c r="L45" s="256"/>
      <c r="M45" s="242"/>
    </row>
    <row r="46" spans="1:13">
      <c r="A46" s="19">
        <v>21</v>
      </c>
      <c r="B46" s="49">
        <v>16</v>
      </c>
      <c r="C46" s="16" t="e">
        <f ca="1">INDIRECT(ADDRESS(MATCH(B46,'Tirage +48'!$E$2:$E$65,0)+1,3,,,"Tirage +48"),TRUE)</f>
        <v>#N/A</v>
      </c>
      <c r="D46" s="184"/>
      <c r="E46" s="20" t="s">
        <v>66</v>
      </c>
      <c r="F46" s="240" t="str">
        <f ca="1">IF(ISNA(C46),IF(ISNA(C47),"",C47),IF(ISNA(C47),C46,IF(AND(D46="",D47=""),"",IF(D46&gt;D47,C46,C47))))</f>
        <v/>
      </c>
      <c r="G46" s="241"/>
      <c r="H46" s="24" t="s">
        <v>82</v>
      </c>
      <c r="I46" s="240" t="str">
        <f ca="1">IF(ISNA(C46),"",IF(ISNA(C47),"",IF(AND(D46="",D47=""),"",IF(D46&lt;D47,C46,C47))))</f>
        <v/>
      </c>
      <c r="J46" s="241"/>
      <c r="K46" s="32" t="s">
        <v>100</v>
      </c>
      <c r="L46" s="253" t="str">
        <f>IF(AND(G46="",G48=""),"",IF(G46&lt;G48,F46,F48))</f>
        <v/>
      </c>
      <c r="M46" s="241"/>
    </row>
    <row r="47" spans="1:13" ht="13.5" thickBot="1">
      <c r="B47" s="49">
        <v>49</v>
      </c>
      <c r="C47" s="18" t="e">
        <f ca="1">INDIRECT(ADDRESS(MATCH(B47,'Tirage +48'!$E$2:$E$65,0)+1,3,,,"Tirage +48"),TRUE)</f>
        <v>#N/A</v>
      </c>
      <c r="D47" s="185"/>
      <c r="F47" s="238"/>
      <c r="G47" s="242"/>
      <c r="I47" s="238"/>
      <c r="J47" s="242"/>
      <c r="L47" s="254"/>
      <c r="M47" s="242"/>
    </row>
    <row r="48" spans="1:13">
      <c r="A48" s="19">
        <v>22</v>
      </c>
      <c r="B48" s="49">
        <v>30</v>
      </c>
      <c r="C48" s="16" t="e">
        <f ca="1">INDIRECT(ADDRESS(MATCH(B48,'Tirage +48'!$E$2:$E$65,0)+1,3,,,"Tirage +48"),TRUE)</f>
        <v>#N/A</v>
      </c>
      <c r="D48" s="184"/>
      <c r="F48" s="238" t="str">
        <f ca="1">IF(ISNA(C48),IF(ISNA(C49),"",C49),IF(ISNA(C49),C48,IF(AND(D48="",D49=""),"",IF(D48&gt;D49,C48,C49))))</f>
        <v/>
      </c>
      <c r="G48" s="241"/>
      <c r="I48" s="238" t="str">
        <f ca="1">IF(ISNA(C48),"",IF(ISNA(C49),"",IF(AND(D48="",D49=""),"",IF(D48&lt;D49,C48,C49))))</f>
        <v/>
      </c>
      <c r="J48" s="241"/>
      <c r="L48" s="255" t="str">
        <f ca="1">IF(I26="",I28,IF(I28="",I26,IF(AND(J26="",J28=""),"",IF(J26&gt;J28,I26,I28))))</f>
        <v/>
      </c>
      <c r="M48" s="241"/>
    </row>
    <row r="49" spans="1:13" ht="13.5" thickBot="1">
      <c r="B49" s="49">
        <v>35</v>
      </c>
      <c r="C49" s="18" t="e">
        <f ca="1">INDIRECT(ADDRESS(MATCH(B49,'Tirage +48'!$E$2:$E$65,0)+1,3,,,"Tirage +48"),TRUE)</f>
        <v>#N/A</v>
      </c>
      <c r="D49" s="185"/>
      <c r="F49" s="239"/>
      <c r="G49" s="242"/>
      <c r="I49" s="239"/>
      <c r="J49" s="242"/>
      <c r="L49" s="256"/>
      <c r="M49" s="242"/>
    </row>
    <row r="50" spans="1:13">
      <c r="A50" s="19">
        <v>23</v>
      </c>
      <c r="B50" s="49">
        <v>22</v>
      </c>
      <c r="C50" s="16" t="e">
        <f ca="1">INDIRECT(ADDRESS(MATCH(B50,'Tirage +48'!$E$2:$E$65,0)+1,3,,,"Tirage +48"),TRUE)</f>
        <v>#N/A</v>
      </c>
      <c r="D50" s="184"/>
      <c r="E50" s="20" t="s">
        <v>67</v>
      </c>
      <c r="F50" s="240" t="str">
        <f ca="1">IF(ISNA(C50),IF(ISNA(C51),"",C51),IF(ISNA(C51),C50,IF(AND(D50="",D51=""),"",IF(D50&gt;D51,C50,C51))))</f>
        <v/>
      </c>
      <c r="G50" s="241"/>
      <c r="H50" s="24" t="s">
        <v>83</v>
      </c>
      <c r="I50" s="240" t="str">
        <f ca="1">IF(ISNA(C50),"",IF(ISNA(C51),"",IF(AND(D50="",D51=""),"",IF(D50&lt;D51,C50,C51))))</f>
        <v/>
      </c>
      <c r="J50" s="241"/>
      <c r="K50" s="32" t="s">
        <v>101</v>
      </c>
      <c r="L50" s="253" t="str">
        <f>IF(AND(G50="",G52=""),"",IF(G50&lt;G52,F50,F52))</f>
        <v/>
      </c>
      <c r="M50" s="241"/>
    </row>
    <row r="51" spans="1:13" ht="13.5" thickBot="1">
      <c r="B51" s="49">
        <v>43</v>
      </c>
      <c r="C51" s="18" t="e">
        <f ca="1">INDIRECT(ADDRESS(MATCH(B51,'Tirage +48'!$E$2:$E$65,0)+1,3,,,"Tirage +48"),TRUE)</f>
        <v>#N/A</v>
      </c>
      <c r="D51" s="185"/>
      <c r="F51" s="238"/>
      <c r="G51" s="242"/>
      <c r="I51" s="238"/>
      <c r="J51" s="242"/>
      <c r="L51" s="254"/>
      <c r="M51" s="242"/>
    </row>
    <row r="52" spans="1:13">
      <c r="A52" s="19">
        <v>24</v>
      </c>
      <c r="B52" s="49">
        <v>6</v>
      </c>
      <c r="C52" s="16" t="e">
        <f ca="1">INDIRECT(ADDRESS(MATCH(B52,'Tirage +48'!$E$2:$E$65,0)+1,3,,,"Tirage +48"),TRUE)</f>
        <v>#N/A</v>
      </c>
      <c r="D52" s="184"/>
      <c r="F52" s="238" t="str">
        <f ca="1">IF(ISNA(C52),IF(ISNA(C53),"",C53),IF(ISNA(C53),C52,IF(AND(D52="",D53=""),"",IF(D52&gt;D53,C52,C53))))</f>
        <v/>
      </c>
      <c r="G52" s="241"/>
      <c r="I52" s="238" t="str">
        <f ca="1">IF(ISNA(C52),"",IF(ISNA(C53),"",IF(AND(D52="",D53=""),"",IF(D52&lt;D53,C52,C53))))</f>
        <v/>
      </c>
      <c r="J52" s="241"/>
      <c r="L52" s="255" t="str">
        <f ca="1">IF(I22="",I24,IF(I24="",I22,IF(AND(J22="",J24=""),"",IF(J22&gt;J24,I22,I24))))</f>
        <v/>
      </c>
      <c r="M52" s="241"/>
    </row>
    <row r="53" spans="1:13" ht="13.5" thickBot="1">
      <c r="B53" s="49">
        <v>59</v>
      </c>
      <c r="C53" s="18" t="e">
        <f ca="1">INDIRECT(ADDRESS(MATCH(B53,'Tirage +48'!$E$2:$E$65,0)+1,3,,,"Tirage +48"),TRUE)</f>
        <v>#N/A</v>
      </c>
      <c r="D53" s="185"/>
      <c r="F53" s="239"/>
      <c r="G53" s="242"/>
      <c r="I53" s="239"/>
      <c r="J53" s="242"/>
      <c r="L53" s="256"/>
      <c r="M53" s="242"/>
    </row>
    <row r="54" spans="1:13">
      <c r="A54" s="19">
        <v>25</v>
      </c>
      <c r="B54" s="49">
        <v>7</v>
      </c>
      <c r="C54" s="16" t="e">
        <f ca="1">INDIRECT(ADDRESS(MATCH(B54,'Tirage +48'!$E$2:$E$65,0)+1,3,,,"Tirage +48"),TRUE)</f>
        <v>#N/A</v>
      </c>
      <c r="D54" s="184"/>
      <c r="E54" s="20" t="s">
        <v>68</v>
      </c>
      <c r="F54" s="240" t="str">
        <f ca="1">IF(ISNA(C54),IF(ISNA(C55),"",C55),IF(ISNA(C55),C54,IF(AND(D54="",D55=""),"",IF(D54&gt;D55,C54,C55))))</f>
        <v/>
      </c>
      <c r="G54" s="241"/>
      <c r="H54" s="24" t="s">
        <v>84</v>
      </c>
      <c r="I54" s="240" t="str">
        <f ca="1">IF(ISNA(C54),"",IF(ISNA(C55),"",IF(AND(D54="",D55=""),"",IF(D54&lt;D55,C54,C55))))</f>
        <v/>
      </c>
      <c r="J54" s="241"/>
      <c r="K54" s="32" t="s">
        <v>102</v>
      </c>
      <c r="L54" s="253" t="str">
        <f>IF(AND(G54="",G56=""),"",IF(G54&lt;G56,F54,F56))</f>
        <v/>
      </c>
      <c r="M54" s="241"/>
    </row>
    <row r="55" spans="1:13" ht="13.5" thickBot="1">
      <c r="B55" s="49">
        <v>58</v>
      </c>
      <c r="C55" s="18" t="e">
        <f ca="1">INDIRECT(ADDRESS(MATCH(B55,'Tirage +48'!$E$2:$E$65,0)+1,3,,,"Tirage +48"),TRUE)</f>
        <v>#N/A</v>
      </c>
      <c r="D55" s="185"/>
      <c r="F55" s="238"/>
      <c r="G55" s="242"/>
      <c r="I55" s="238"/>
      <c r="J55" s="242"/>
      <c r="L55" s="254"/>
      <c r="M55" s="242"/>
    </row>
    <row r="56" spans="1:13">
      <c r="A56" s="19">
        <v>26</v>
      </c>
      <c r="B56" s="49">
        <v>28</v>
      </c>
      <c r="C56" s="16" t="e">
        <f ca="1">INDIRECT(ADDRESS(MATCH(B56,'Tirage +48'!$E$2:$E$65,0)+1,3,,,"Tirage +48"),TRUE)</f>
        <v>#N/A</v>
      </c>
      <c r="D56" s="184"/>
      <c r="F56" s="238" t="str">
        <f ca="1">IF(ISNA(C56),IF(ISNA(C57),"",C57),IF(ISNA(C57),C56,IF(AND(D56="",D57=""),"",IF(D56&gt;D57,C56,C57))))</f>
        <v/>
      </c>
      <c r="G56" s="241"/>
      <c r="I56" s="238" t="str">
        <f ca="1">IF(ISNA(C56),"",IF(ISNA(C57),"",IF(AND(D56="",D57=""),"",IF(D56&lt;D57,C56,C57))))</f>
        <v/>
      </c>
      <c r="J56" s="241"/>
      <c r="L56" s="255" t="str">
        <f ca="1">IF(I18="",I20,IF(I20="",I18,IF(AND(J18="",J20=""),"",IF(J18&gt;J20,I18,I20))))</f>
        <v/>
      </c>
      <c r="M56" s="241"/>
    </row>
    <row r="57" spans="1:13" ht="13.5" thickBot="1">
      <c r="B57" s="49">
        <v>37</v>
      </c>
      <c r="C57" s="18" t="e">
        <f ca="1">INDIRECT(ADDRESS(MATCH(B57,'Tirage +48'!$E$2:$E$65,0)+1,3,,,"Tirage +48"),TRUE)</f>
        <v>#N/A</v>
      </c>
      <c r="D57" s="185"/>
      <c r="F57" s="239"/>
      <c r="G57" s="242"/>
      <c r="I57" s="239"/>
      <c r="J57" s="242"/>
      <c r="L57" s="256"/>
      <c r="M57" s="242"/>
    </row>
    <row r="58" spans="1:13">
      <c r="A58" s="19">
        <v>27</v>
      </c>
      <c r="B58" s="49">
        <v>20</v>
      </c>
      <c r="C58" s="16" t="e">
        <f ca="1">INDIRECT(ADDRESS(MATCH(B58,'Tirage +48'!$E$2:$E$65,0)+1,3,,,"Tirage +48"),TRUE)</f>
        <v>#N/A</v>
      </c>
      <c r="D58" s="184"/>
      <c r="E58" s="20" t="s">
        <v>69</v>
      </c>
      <c r="F58" s="240" t="str">
        <f ca="1">IF(ISNA(C58),IF(ISNA(C59),"",C59),IF(ISNA(C59),C58,IF(AND(D58="",D59=""),"",IF(D58&gt;D59,C58,C59))))</f>
        <v/>
      </c>
      <c r="G58" s="241"/>
      <c r="H58" s="24" t="s">
        <v>85</v>
      </c>
      <c r="I58" s="240" t="str">
        <f ca="1">IF(ISNA(C58),"",IF(ISNA(C59),"",IF(AND(D58="",D59=""),"",IF(D58&lt;D59,C58,C59))))</f>
        <v/>
      </c>
      <c r="J58" s="241"/>
      <c r="K58" s="32" t="s">
        <v>103</v>
      </c>
      <c r="L58" s="253" t="str">
        <f>IF(AND(G58="",G60=""),"",IF(G58&lt;G60,F58,F60))</f>
        <v/>
      </c>
      <c r="M58" s="241"/>
    </row>
    <row r="59" spans="1:13" ht="13.5" thickBot="1">
      <c r="B59" s="49">
        <v>45</v>
      </c>
      <c r="C59" s="18" t="e">
        <f ca="1">INDIRECT(ADDRESS(MATCH(B59,'Tirage +48'!$E$2:$E$65,0)+1,3,,,"Tirage +48"),TRUE)</f>
        <v>#N/A</v>
      </c>
      <c r="D59" s="185"/>
      <c r="F59" s="238"/>
      <c r="G59" s="242"/>
      <c r="I59" s="238"/>
      <c r="J59" s="242"/>
      <c r="L59" s="254"/>
      <c r="M59" s="242"/>
    </row>
    <row r="60" spans="1:13">
      <c r="A60" s="19">
        <v>28</v>
      </c>
      <c r="B60" s="49">
        <v>10</v>
      </c>
      <c r="C60" s="16" t="e">
        <f ca="1">INDIRECT(ADDRESS(MATCH(B60,'Tirage +48'!$E$2:$E$65,0)+1,3,,,"Tirage +48"),TRUE)</f>
        <v>#N/A</v>
      </c>
      <c r="D60" s="184"/>
      <c r="F60" s="238" t="str">
        <f ca="1">IF(ISNA(C60),IF(ISNA(C61),"",C61),IF(ISNA(C61),C60,IF(AND(D60="",D61=""),"",IF(D60&gt;D61,C60,C61))))</f>
        <v/>
      </c>
      <c r="G60" s="241"/>
      <c r="I60" s="238" t="str">
        <f ca="1">IF(ISNA(C60),"",IF(ISNA(C61),"",IF(AND(D60="",D61=""),"",IF(D60&lt;D61,C60,C61))))</f>
        <v/>
      </c>
      <c r="J60" s="241"/>
      <c r="L60" s="255" t="str">
        <f ca="1">IF(I14="",I16,IF(I16="",I14,IF(AND(J14="",J16=""),"",IF(J14&gt;J16,I14,I16))))</f>
        <v/>
      </c>
      <c r="M60" s="241"/>
    </row>
    <row r="61" spans="1:13" ht="13.5" thickBot="1">
      <c r="B61" s="49">
        <v>55</v>
      </c>
      <c r="C61" s="18" t="e">
        <f ca="1">INDIRECT(ADDRESS(MATCH(B61,'Tirage +48'!$E$2:$E$65,0)+1,3,,,"Tirage +48"),TRUE)</f>
        <v>#N/A</v>
      </c>
      <c r="D61" s="185"/>
      <c r="F61" s="239"/>
      <c r="G61" s="242"/>
      <c r="I61" s="239"/>
      <c r="J61" s="242"/>
      <c r="L61" s="256"/>
      <c r="M61" s="242"/>
    </row>
    <row r="62" spans="1:13">
      <c r="A62" s="19">
        <v>29</v>
      </c>
      <c r="B62" s="49">
        <v>14</v>
      </c>
      <c r="C62" s="16" t="e">
        <f ca="1">INDIRECT(ADDRESS(MATCH(B62,'Tirage +48'!$E$2:$E$65,0)+1,3,,,"Tirage +48"),TRUE)</f>
        <v>#N/A</v>
      </c>
      <c r="D62" s="184"/>
      <c r="E62" s="20" t="s">
        <v>70</v>
      </c>
      <c r="F62" s="240" t="str">
        <f ca="1">IF(ISNA(C62),IF(ISNA(C63),"",C63),IF(ISNA(C63),C62,IF(AND(D62="",D63=""),"",IF(D62&gt;D63,C62,C63))))</f>
        <v/>
      </c>
      <c r="G62" s="241"/>
      <c r="H62" s="24" t="s">
        <v>86</v>
      </c>
      <c r="I62" s="240" t="str">
        <f ca="1">IF(ISNA(C62),"",IF(ISNA(C63),"",IF(AND(D62="",D63=""),"",IF(D62&lt;D63,C62,C63))))</f>
        <v/>
      </c>
      <c r="J62" s="241"/>
      <c r="K62" s="32" t="s">
        <v>104</v>
      </c>
      <c r="L62" s="253" t="str">
        <f>IF(AND(G62="",G64=""),"",IF(G62&lt;G64,F62,F64))</f>
        <v/>
      </c>
      <c r="M62" s="241"/>
    </row>
    <row r="63" spans="1:13" ht="13.5" thickBot="1">
      <c r="B63" s="49">
        <v>51</v>
      </c>
      <c r="C63" s="18" t="e">
        <f ca="1">INDIRECT(ADDRESS(MATCH(B63,'Tirage +48'!$E$2:$E$65,0)+1,3,,,"Tirage +48"),TRUE)</f>
        <v>#N/A</v>
      </c>
      <c r="D63" s="185"/>
      <c r="F63" s="238"/>
      <c r="G63" s="242"/>
      <c r="I63" s="238"/>
      <c r="J63" s="242"/>
      <c r="L63" s="254"/>
      <c r="M63" s="242"/>
    </row>
    <row r="64" spans="1:13">
      <c r="A64" s="19">
        <v>30</v>
      </c>
      <c r="B64" s="49">
        <v>26</v>
      </c>
      <c r="C64" s="16" t="e">
        <f ca="1">INDIRECT(ADDRESS(MATCH(B64,'Tirage +48'!$E$2:$E$65,0)+1,3,,,"Tirage +48"),TRUE)</f>
        <v>#N/A</v>
      </c>
      <c r="D64" s="184"/>
      <c r="F64" s="238" t="str">
        <f ca="1">IF(ISNA(C64),IF(ISNA(C65),"",C65),IF(ISNA(C65),C64,IF(AND(D64="",D65=""),"",IF(D64&gt;D65,C64,C65))))</f>
        <v/>
      </c>
      <c r="G64" s="241"/>
      <c r="I64" s="238" t="str">
        <f ca="1">IF(ISNA(C64),"",IF(ISNA(C65),"",IF(AND(D64="",D65=""),"",IF(D64&lt;D65,C64,C65))))</f>
        <v/>
      </c>
      <c r="J64" s="241"/>
      <c r="L64" s="255" t="str">
        <f ca="1">IF(I10="",I12,IF(I12="",I10,IF(AND(J10="",J12=""),"",IF(J10&gt;J12,I10,I12))))</f>
        <v/>
      </c>
      <c r="M64" s="241"/>
    </row>
    <row r="65" spans="1:13" ht="13.5" thickBot="1">
      <c r="B65" s="49">
        <v>39</v>
      </c>
      <c r="C65" s="18" t="e">
        <f ca="1">INDIRECT(ADDRESS(MATCH(B65,'Tirage +48'!$E$2:$E$65,0)+1,3,,,"Tirage +48"),TRUE)</f>
        <v>#N/A</v>
      </c>
      <c r="D65" s="185"/>
      <c r="F65" s="239"/>
      <c r="G65" s="242"/>
      <c r="I65" s="239"/>
      <c r="J65" s="242"/>
      <c r="L65" s="256"/>
      <c r="M65" s="242"/>
    </row>
    <row r="66" spans="1:13">
      <c r="A66" s="19">
        <v>31</v>
      </c>
      <c r="B66" s="49">
        <v>18</v>
      </c>
      <c r="C66" s="16" t="e">
        <f ca="1">INDIRECT(ADDRESS(MATCH(B66,'Tirage +48'!$E$2:$E$65,0)+1,3,,,"Tirage +48"),TRUE)</f>
        <v>#N/A</v>
      </c>
      <c r="D66" s="184"/>
      <c r="E66" s="20" t="s">
        <v>71</v>
      </c>
      <c r="F66" s="240" t="str">
        <f ca="1">IF(ISNA(C66),IF(ISNA(C67),"",C67),IF(ISNA(C67),C66,IF(AND(D66="",D67=""),"",IF(D66&gt;D67,C66,C67))))</f>
        <v/>
      </c>
      <c r="G66" s="241"/>
      <c r="H66" s="24" t="s">
        <v>87</v>
      </c>
      <c r="I66" s="240" t="str">
        <f ca="1">IF(ISNA(C66),"",IF(ISNA(C67),"",IF(AND(D66="",D67=""),"",IF(D66&lt;D67,C66,C67))))</f>
        <v/>
      </c>
      <c r="J66" s="241"/>
      <c r="K66" s="32" t="s">
        <v>105</v>
      </c>
      <c r="L66" s="253" t="str">
        <f>IF(AND(G66="",G68=""),"",IF(G66&lt;G68,F66,F68))</f>
        <v/>
      </c>
      <c r="M66" s="241"/>
    </row>
    <row r="67" spans="1:13" ht="13.5" thickBot="1">
      <c r="B67" s="49">
        <v>47</v>
      </c>
      <c r="C67" s="18" t="e">
        <f ca="1">INDIRECT(ADDRESS(MATCH(B67,'Tirage +48'!$E$2:$E$65,0)+1,3,,,"Tirage +48"),TRUE)</f>
        <v>#N/A</v>
      </c>
      <c r="D67" s="185"/>
      <c r="F67" s="238"/>
      <c r="G67" s="242"/>
      <c r="I67" s="238"/>
      <c r="J67" s="242"/>
      <c r="L67" s="254"/>
      <c r="M67" s="242"/>
    </row>
    <row r="68" spans="1:13">
      <c r="A68" s="19">
        <v>32</v>
      </c>
      <c r="B68" s="49">
        <v>2</v>
      </c>
      <c r="C68" s="16" t="e">
        <f ca="1">INDIRECT(ADDRESS(MATCH(B68,'Tirage +48'!$E$2:$E$65,0)+1,3,,,"Tirage +48"),TRUE)</f>
        <v>#N/A</v>
      </c>
      <c r="D68" s="184"/>
      <c r="F68" s="238" t="str">
        <f ca="1">IF(ISNA(C68),IF(ISNA(C69),"",C69),IF(ISNA(C69),C68,IF(AND(D68="",D69=""),"",IF(D68&gt;D69,C68,C69))))</f>
        <v/>
      </c>
      <c r="G68" s="241"/>
      <c r="I68" s="238" t="str">
        <f ca="1">IF(ISNA(C68),"",IF(ISNA(C69),"",IF(AND(D68="",D69=""),"",IF(D68&lt;D69,C68,C69))))</f>
        <v/>
      </c>
      <c r="J68" s="241"/>
      <c r="L68" s="255" t="str">
        <f ca="1">IF(I6="",I8,IF(I8="",I6,IF(AND(J6="",J8=""),"",IF(J6&gt;J8,I6,I8))))</f>
        <v/>
      </c>
      <c r="M68" s="241"/>
    </row>
    <row r="69" spans="1:13" ht="13.5" thickBot="1">
      <c r="B69" s="50">
        <v>63</v>
      </c>
      <c r="C69" s="18" t="e">
        <f ca="1">INDIRECT(ADDRESS(MATCH(B69,'Tirage +48'!$E$2:$E$65,0)+1,3,,,"Tirage +48"),TRUE)</f>
        <v>#N/A</v>
      </c>
      <c r="D69" s="185"/>
      <c r="F69" s="239"/>
      <c r="G69" s="257"/>
      <c r="I69" s="239"/>
      <c r="J69" s="257"/>
      <c r="L69" s="256"/>
      <c r="M69" s="257"/>
    </row>
    <row r="70" spans="1:13" ht="15.75" thickBot="1">
      <c r="C70" s="17"/>
      <c r="D70" s="36"/>
    </row>
    <row r="71" spans="1:13" ht="38.25" customHeight="1">
      <c r="C71" s="26" t="s">
        <v>59</v>
      </c>
      <c r="D71" s="37"/>
      <c r="E71" s="21"/>
      <c r="F71" s="26" t="s">
        <v>54</v>
      </c>
      <c r="G71" s="37"/>
      <c r="H71" s="21"/>
      <c r="I71" s="28" t="s">
        <v>55</v>
      </c>
      <c r="J71" s="14"/>
      <c r="L71" s="26" t="s">
        <v>54</v>
      </c>
      <c r="M71" s="37"/>
    </row>
    <row r="72" spans="1:13" ht="26.25" thickBot="1">
      <c r="C72" s="27" t="s">
        <v>56</v>
      </c>
      <c r="D72" s="37"/>
      <c r="E72" s="21"/>
      <c r="F72" s="27" t="s">
        <v>57</v>
      </c>
      <c r="G72" s="37"/>
      <c r="H72" s="21"/>
      <c r="I72" s="27" t="s">
        <v>58</v>
      </c>
      <c r="J72" s="37"/>
      <c r="L72" s="29" t="s">
        <v>55</v>
      </c>
      <c r="M72" s="14"/>
    </row>
    <row r="74" spans="1:13" ht="12.75" customHeight="1">
      <c r="C74" s="252"/>
      <c r="D74" s="38"/>
      <c r="L74" s="243" t="s">
        <v>89</v>
      </c>
      <c r="M74" s="44"/>
    </row>
    <row r="75" spans="1:13">
      <c r="C75" s="252"/>
      <c r="D75" s="38"/>
      <c r="F75" s="19" t="s">
        <v>61</v>
      </c>
      <c r="G75" s="19"/>
      <c r="I75" s="19" t="s">
        <v>60</v>
      </c>
      <c r="J75" s="19"/>
      <c r="L75" s="244"/>
      <c r="M75" s="44"/>
    </row>
    <row r="76" spans="1:13">
      <c r="C76" s="252"/>
      <c r="D76" s="38"/>
    </row>
    <row r="77" spans="1:13">
      <c r="C77" s="39"/>
      <c r="D77" s="39"/>
    </row>
  </sheetData>
  <mergeCells count="197">
    <mergeCell ref="L50:L51"/>
    <mergeCell ref="L52:L53"/>
    <mergeCell ref="L54:L55"/>
    <mergeCell ref="L48:L49"/>
    <mergeCell ref="L44:L45"/>
    <mergeCell ref="L46:L47"/>
    <mergeCell ref="J22:J23"/>
    <mergeCell ref="J36:J37"/>
    <mergeCell ref="I40:I41"/>
    <mergeCell ref="I42:I43"/>
    <mergeCell ref="I34:I35"/>
    <mergeCell ref="J24:J25"/>
    <mergeCell ref="J30:J31"/>
    <mergeCell ref="J28:J29"/>
    <mergeCell ref="I68:I69"/>
    <mergeCell ref="I62:I63"/>
    <mergeCell ref="I56:I57"/>
    <mergeCell ref="I64:I65"/>
    <mergeCell ref="I66:I67"/>
    <mergeCell ref="J68:J69"/>
    <mergeCell ref="J66:J67"/>
    <mergeCell ref="I54:I55"/>
    <mergeCell ref="I52:I53"/>
    <mergeCell ref="I60:I61"/>
    <mergeCell ref="J54:J55"/>
    <mergeCell ref="I58:I59"/>
    <mergeCell ref="M68:M69"/>
    <mergeCell ref="F24:F25"/>
    <mergeCell ref="F26:F27"/>
    <mergeCell ref="F30:F31"/>
    <mergeCell ref="M60:M61"/>
    <mergeCell ref="M50:M51"/>
    <mergeCell ref="M28:M29"/>
    <mergeCell ref="M30:M31"/>
    <mergeCell ref="J26:J27"/>
    <mergeCell ref="F54:F55"/>
    <mergeCell ref="G66:G67"/>
    <mergeCell ref="F60:F61"/>
    <mergeCell ref="F62:F63"/>
    <mergeCell ref="G62:G63"/>
    <mergeCell ref="F56:F57"/>
    <mergeCell ref="F58:F59"/>
    <mergeCell ref="F66:F67"/>
    <mergeCell ref="G68:G69"/>
    <mergeCell ref="I30:I31"/>
    <mergeCell ref="I32:I33"/>
    <mergeCell ref="G30:G31"/>
    <mergeCell ref="L68:L69"/>
    <mergeCell ref="L64:L65"/>
    <mergeCell ref="L56:L57"/>
    <mergeCell ref="M6:M7"/>
    <mergeCell ref="M8:M9"/>
    <mergeCell ref="M10:M11"/>
    <mergeCell ref="L6:L7"/>
    <mergeCell ref="L8:L9"/>
    <mergeCell ref="L10:L11"/>
    <mergeCell ref="M66:M67"/>
    <mergeCell ref="L34:L35"/>
    <mergeCell ref="L28:L29"/>
    <mergeCell ref="L30:L31"/>
    <mergeCell ref="L36:L37"/>
    <mergeCell ref="L22:L23"/>
    <mergeCell ref="L66:L67"/>
    <mergeCell ref="L40:L41"/>
    <mergeCell ref="L24:L25"/>
    <mergeCell ref="L26:L27"/>
    <mergeCell ref="L42:L43"/>
    <mergeCell ref="L38:L39"/>
    <mergeCell ref="M62:M63"/>
    <mergeCell ref="M44:M45"/>
    <mergeCell ref="M46:M47"/>
    <mergeCell ref="M56:M57"/>
    <mergeCell ref="L58:L59"/>
    <mergeCell ref="L60:L61"/>
    <mergeCell ref="M48:M49"/>
    <mergeCell ref="M52:M53"/>
    <mergeCell ref="M54:M55"/>
    <mergeCell ref="M12:M13"/>
    <mergeCell ref="M16:M17"/>
    <mergeCell ref="M18:M19"/>
    <mergeCell ref="M20:M21"/>
    <mergeCell ref="M14:M15"/>
    <mergeCell ref="M34:M35"/>
    <mergeCell ref="M40:M41"/>
    <mergeCell ref="M24:M25"/>
    <mergeCell ref="M42:M43"/>
    <mergeCell ref="C74:C76"/>
    <mergeCell ref="G38:G39"/>
    <mergeCell ref="G46:G47"/>
    <mergeCell ref="G40:G41"/>
    <mergeCell ref="G64:G65"/>
    <mergeCell ref="M36:M37"/>
    <mergeCell ref="M38:M39"/>
    <mergeCell ref="M26:M27"/>
    <mergeCell ref="J6:J7"/>
    <mergeCell ref="J8:J9"/>
    <mergeCell ref="J10:J11"/>
    <mergeCell ref="J12:J13"/>
    <mergeCell ref="M22:M23"/>
    <mergeCell ref="M32:M33"/>
    <mergeCell ref="L18:L19"/>
    <mergeCell ref="J62:J63"/>
    <mergeCell ref="J52:J53"/>
    <mergeCell ref="J64:J65"/>
    <mergeCell ref="J58:J59"/>
    <mergeCell ref="J56:J57"/>
    <mergeCell ref="M64:M65"/>
    <mergeCell ref="M58:M59"/>
    <mergeCell ref="L62:L63"/>
    <mergeCell ref="J60:J61"/>
    <mergeCell ref="I16:I17"/>
    <mergeCell ref="F20:F21"/>
    <mergeCell ref="I18:I19"/>
    <mergeCell ref="F18:F19"/>
    <mergeCell ref="G22:G23"/>
    <mergeCell ref="F14:F15"/>
    <mergeCell ref="I20:I21"/>
    <mergeCell ref="I36:I37"/>
    <mergeCell ref="F32:F33"/>
    <mergeCell ref="F16:F17"/>
    <mergeCell ref="I22:I23"/>
    <mergeCell ref="F44:F45"/>
    <mergeCell ref="G28:G29"/>
    <mergeCell ref="I46:I47"/>
    <mergeCell ref="J44:J45"/>
    <mergeCell ref="I48:I49"/>
    <mergeCell ref="I50:I51"/>
    <mergeCell ref="F48:F49"/>
    <mergeCell ref="J42:J43"/>
    <mergeCell ref="J38:J39"/>
    <mergeCell ref="J34:J35"/>
    <mergeCell ref="I38:I39"/>
    <mergeCell ref="J40:J41"/>
    <mergeCell ref="G42:G43"/>
    <mergeCell ref="G44:G45"/>
    <mergeCell ref="G50:G51"/>
    <mergeCell ref="J48:J49"/>
    <mergeCell ref="J50:J51"/>
    <mergeCell ref="I6:I7"/>
    <mergeCell ref="I8:I9"/>
    <mergeCell ref="I10:I11"/>
    <mergeCell ref="E1:H1"/>
    <mergeCell ref="E2:H2"/>
    <mergeCell ref="F3:H3"/>
    <mergeCell ref="G36:G37"/>
    <mergeCell ref="G16:G17"/>
    <mergeCell ref="G18:G19"/>
    <mergeCell ref="F6:F7"/>
    <mergeCell ref="G32:G33"/>
    <mergeCell ref="G34:G35"/>
    <mergeCell ref="G26:G27"/>
    <mergeCell ref="F8:F9"/>
    <mergeCell ref="F10:F11"/>
    <mergeCell ref="F12:F13"/>
    <mergeCell ref="G20:G21"/>
    <mergeCell ref="F22:F23"/>
    <mergeCell ref="F28:F29"/>
    <mergeCell ref="F34:F35"/>
    <mergeCell ref="F36:F37"/>
    <mergeCell ref="I24:I25"/>
    <mergeCell ref="I26:I27"/>
    <mergeCell ref="I28:I29"/>
    <mergeCell ref="G6:G7"/>
    <mergeCell ref="G8:G9"/>
    <mergeCell ref="G10:G11"/>
    <mergeCell ref="G12:G13"/>
    <mergeCell ref="G14:G15"/>
    <mergeCell ref="G24:G25"/>
    <mergeCell ref="G54:G55"/>
    <mergeCell ref="G60:G61"/>
    <mergeCell ref="G48:G49"/>
    <mergeCell ref="G52:G53"/>
    <mergeCell ref="G56:G57"/>
    <mergeCell ref="I12:I13"/>
    <mergeCell ref="I14:I15"/>
    <mergeCell ref="F52:F53"/>
    <mergeCell ref="G58:G59"/>
    <mergeCell ref="F38:F39"/>
    <mergeCell ref="F42:F43"/>
    <mergeCell ref="F50:F51"/>
    <mergeCell ref="F46:F47"/>
    <mergeCell ref="L74:L75"/>
    <mergeCell ref="L16:L17"/>
    <mergeCell ref="L20:L21"/>
    <mergeCell ref="L32:L33"/>
    <mergeCell ref="L12:L13"/>
    <mergeCell ref="L14:L15"/>
    <mergeCell ref="F68:F69"/>
    <mergeCell ref="F40:F41"/>
    <mergeCell ref="F64:F65"/>
    <mergeCell ref="I44:I45"/>
    <mergeCell ref="J14:J15"/>
    <mergeCell ref="J20:J21"/>
    <mergeCell ref="J16:J17"/>
    <mergeCell ref="J18:J19"/>
    <mergeCell ref="J32:J33"/>
    <mergeCell ref="J46:J47"/>
  </mergeCells>
  <phoneticPr fontId="0" type="noConversion"/>
  <printOptions horizontalCentered="1" verticalCentered="1"/>
  <pageMargins left="0" right="0" top="0" bottom="0" header="0" footer="0"/>
  <pageSetup paperSize="8" scale="88" orientation="portrait" r:id="rId1"/>
  <headerFooter alignWithMargins="0"/>
</worksheet>
</file>

<file path=xl/worksheets/sheet5.xml><?xml version="1.0" encoding="utf-8"?>
<worksheet xmlns="http://schemas.openxmlformats.org/spreadsheetml/2006/main" xmlns:r="http://schemas.openxmlformats.org/officeDocument/2006/relationships">
  <sheetPr codeName="Feuil4">
    <pageSetUpPr fitToPage="1"/>
  </sheetPr>
  <dimension ref="A1:Q68"/>
  <sheetViews>
    <sheetView topLeftCell="A10" zoomScale="55" zoomScaleNormal="55" workbookViewId="0">
      <selection activeCell="C17" sqref="C17:C18"/>
    </sheetView>
  </sheetViews>
  <sheetFormatPr baseColWidth="10" defaultRowHeight="12.75"/>
  <cols>
    <col min="1" max="1" width="11.42578125" style="112"/>
    <col min="2" max="2" width="4.7109375" style="114" customWidth="1"/>
    <col min="3" max="3" width="25.7109375" customWidth="1"/>
    <col min="4" max="4" width="2.7109375" customWidth="1"/>
    <col min="5" max="5" width="12" customWidth="1"/>
    <col min="6" max="6" width="25.7109375" customWidth="1"/>
    <col min="7" max="7" width="2.7109375" customWidth="1"/>
    <col min="8" max="8" width="12" customWidth="1"/>
    <col min="9" max="9" width="25.7109375" customWidth="1"/>
    <col min="10" max="10" width="2.7109375" customWidth="1"/>
    <col min="11" max="11" width="12" customWidth="1"/>
    <col min="12" max="12" width="25.7109375" customWidth="1"/>
    <col min="13" max="13" width="2.7109375" customWidth="1"/>
    <col min="14" max="14" width="12" customWidth="1"/>
    <col min="15" max="15" width="25.7109375" customWidth="1"/>
    <col min="16" max="16" width="2.7109375" customWidth="1"/>
    <col min="17" max="17" width="12" customWidth="1"/>
  </cols>
  <sheetData>
    <row r="1" spans="2:17" ht="34.5" customHeight="1">
      <c r="B1" s="115"/>
      <c r="C1" s="3"/>
      <c r="D1" s="3"/>
      <c r="E1" s="3"/>
      <c r="F1" s="1"/>
      <c r="G1" s="1"/>
      <c r="H1" s="12"/>
      <c r="I1" s="245" t="s">
        <v>289</v>
      </c>
      <c r="J1" s="246"/>
      <c r="K1" s="246"/>
      <c r="L1" s="247"/>
      <c r="M1" s="43"/>
      <c r="N1" s="1"/>
      <c r="O1" s="1"/>
      <c r="P1" s="1"/>
      <c r="Q1" s="1"/>
    </row>
    <row r="2" spans="2:17" ht="34.5" customHeight="1" thickBot="1">
      <c r="E2" s="3"/>
      <c r="F2" s="1"/>
      <c r="G2" s="1"/>
      <c r="H2" s="1"/>
      <c r="I2" s="248" t="s">
        <v>48</v>
      </c>
      <c r="J2" s="249"/>
      <c r="K2" s="249"/>
      <c r="L2" s="250"/>
      <c r="M2" s="42"/>
      <c r="N2" s="1"/>
      <c r="O2" s="1"/>
      <c r="P2" s="1"/>
      <c r="Q2" s="1"/>
    </row>
    <row r="3" spans="2:17" ht="71.25" customHeight="1">
      <c r="F3" s="80"/>
      <c r="G3" s="80"/>
      <c r="H3" s="258" t="s">
        <v>229</v>
      </c>
      <c r="I3" s="258"/>
      <c r="J3" s="258"/>
      <c r="K3" s="258"/>
      <c r="L3" s="258"/>
      <c r="M3" s="258"/>
      <c r="N3" s="258"/>
      <c r="O3" s="2"/>
      <c r="P3" s="2"/>
      <c r="Q3" s="5"/>
    </row>
    <row r="4" spans="2:17" ht="15" customHeight="1" thickBot="1">
      <c r="B4" s="117"/>
      <c r="C4" s="7" t="s">
        <v>49</v>
      </c>
      <c r="D4" s="41"/>
      <c r="E4" s="2"/>
      <c r="F4" s="2"/>
      <c r="G4" s="2"/>
      <c r="H4" s="2"/>
      <c r="I4" s="2"/>
      <c r="J4" s="2"/>
      <c r="K4" s="2"/>
      <c r="L4" s="2"/>
      <c r="M4" s="2"/>
      <c r="N4" s="2"/>
      <c r="O4" s="2"/>
      <c r="P4" s="2"/>
      <c r="Q4" s="13"/>
    </row>
    <row r="5" spans="2:17" ht="15.75">
      <c r="B5" s="253" t="s">
        <v>63</v>
      </c>
      <c r="C5" s="240" t="str">
        <f>IF(AND('TAB +48'!G34="",'TAB +48'!G36=""),"",IF('TAB +48'!G34&gt;'TAB +48'!G36,'TAB +48'!F34,'TAB +48'!F36))</f>
        <v/>
      </c>
      <c r="D5" s="241"/>
      <c r="E5" s="8"/>
      <c r="F5" s="7" t="s">
        <v>24</v>
      </c>
      <c r="G5" s="35"/>
      <c r="H5" s="8"/>
      <c r="I5" s="8"/>
      <c r="J5" s="8"/>
      <c r="K5" s="8"/>
      <c r="L5" s="8"/>
      <c r="M5" s="8"/>
      <c r="N5" s="8"/>
      <c r="O5" s="8"/>
      <c r="P5" s="8"/>
      <c r="Q5" s="13"/>
    </row>
    <row r="6" spans="2:17" ht="15.75" thickBot="1">
      <c r="B6" s="254"/>
      <c r="C6" s="238"/>
      <c r="D6" s="242"/>
      <c r="E6" s="8"/>
      <c r="F6" s="8"/>
      <c r="G6" s="8"/>
      <c r="H6" s="8"/>
      <c r="I6" s="8"/>
      <c r="J6" s="8"/>
      <c r="K6" s="8"/>
      <c r="L6" s="8"/>
      <c r="M6" s="8"/>
      <c r="N6" s="8"/>
      <c r="O6" s="8"/>
      <c r="P6" s="8"/>
      <c r="Q6" s="13"/>
    </row>
    <row r="7" spans="2:17" ht="15">
      <c r="B7" s="253" t="s">
        <v>90</v>
      </c>
      <c r="C7" s="238" t="str">
        <f>IF(AND('TAB +48'!M6="",'TAB +48'!M8=""),"",IF('TAB +48'!M6&gt;'TAB +48'!M8,'TAB +48'!L6,'TAB +48'!L8))</f>
        <v/>
      </c>
      <c r="D7" s="241"/>
      <c r="E7" s="8"/>
      <c r="F7" s="240" t="str">
        <f>IF(AND(D5="",D7=""),"",IF(D5&gt;D7,C5,C7))</f>
        <v/>
      </c>
      <c r="G7" s="241"/>
      <c r="H7" s="8"/>
      <c r="I7" s="8"/>
      <c r="J7" s="8"/>
      <c r="K7" s="8"/>
      <c r="L7" s="8"/>
      <c r="M7" s="8"/>
      <c r="N7" s="8"/>
      <c r="O7" s="8"/>
      <c r="P7" s="8"/>
      <c r="Q7" s="13"/>
    </row>
    <row r="8" spans="2:17" ht="15.75" thickBot="1">
      <c r="B8" s="254"/>
      <c r="C8" s="239"/>
      <c r="D8" s="242"/>
      <c r="E8" s="8"/>
      <c r="F8" s="255"/>
      <c r="G8" s="242"/>
      <c r="H8" s="8"/>
      <c r="I8" s="8"/>
      <c r="J8" s="8"/>
      <c r="K8" s="8"/>
      <c r="L8" s="8"/>
      <c r="M8" s="8"/>
      <c r="N8" s="8"/>
      <c r="O8" s="8"/>
      <c r="P8" s="8"/>
      <c r="Q8" s="13"/>
    </row>
    <row r="9" spans="2:17" ht="15.75">
      <c r="B9" s="259" t="s">
        <v>62</v>
      </c>
      <c r="C9" s="240" t="str">
        <f>IF(AND('TAB +48'!G30="",'TAB +48'!G32=""),"",IF('TAB +48'!G30&gt;'TAB +48'!G32,'TAB +48'!F30,'TAB +48'!F32))</f>
        <v/>
      </c>
      <c r="D9" s="241"/>
      <c r="E9" s="8"/>
      <c r="F9" s="238" t="str">
        <f>IF(AND(D9="",D11=""),"",IF(D9&gt;D11,C9,C11))</f>
        <v/>
      </c>
      <c r="G9" s="241"/>
      <c r="H9" s="8"/>
      <c r="I9" s="7" t="s">
        <v>27</v>
      </c>
      <c r="J9" s="35"/>
      <c r="K9" s="8"/>
      <c r="L9" s="8"/>
      <c r="M9" s="8"/>
      <c r="N9" s="8"/>
      <c r="O9" s="8"/>
      <c r="P9" s="8"/>
      <c r="Q9" s="13"/>
    </row>
    <row r="10" spans="2:17" ht="15.75" thickBot="1">
      <c r="B10" s="260"/>
      <c r="C10" s="238"/>
      <c r="D10" s="242"/>
      <c r="E10" s="8"/>
      <c r="F10" s="239"/>
      <c r="G10" s="257"/>
      <c r="H10" s="8"/>
      <c r="I10" s="8"/>
      <c r="J10" s="8"/>
      <c r="K10" s="8"/>
      <c r="L10" s="8"/>
      <c r="M10" s="8"/>
      <c r="N10" s="8"/>
      <c r="O10" s="8"/>
      <c r="P10" s="8"/>
      <c r="Q10" s="13"/>
    </row>
    <row r="11" spans="2:17" ht="15.75">
      <c r="B11" s="260" t="s">
        <v>91</v>
      </c>
      <c r="C11" s="238" t="str">
        <f>IF(AND('TAB +48'!M10="",'TAB +48'!M12=""),"",IF('TAB +48'!M10&gt;'TAB +48'!M12,'TAB +48'!L10,'TAB +48'!L12))</f>
        <v/>
      </c>
      <c r="D11" s="241"/>
      <c r="E11" s="8"/>
      <c r="F11" s="9"/>
      <c r="G11" s="9"/>
      <c r="H11" s="8"/>
      <c r="I11" s="240" t="str">
        <f>IF(AND(G7="",G9=""),"",IF(G7&gt;G9,F7,F9))</f>
        <v/>
      </c>
      <c r="J11" s="241"/>
      <c r="K11" s="8"/>
      <c r="L11" s="8"/>
      <c r="M11" s="8"/>
      <c r="N11" s="8"/>
      <c r="O11" s="8"/>
      <c r="P11" s="8"/>
      <c r="Q11" s="13"/>
    </row>
    <row r="12" spans="2:17" ht="16.5" thickBot="1">
      <c r="B12" s="261"/>
      <c r="C12" s="239"/>
      <c r="D12" s="242"/>
      <c r="E12" s="8"/>
      <c r="F12" s="9"/>
      <c r="G12" s="9"/>
      <c r="H12" s="8"/>
      <c r="I12" s="238"/>
      <c r="J12" s="242"/>
      <c r="K12" s="8"/>
      <c r="L12" s="8"/>
      <c r="M12" s="8"/>
      <c r="N12" s="8"/>
      <c r="O12" s="8"/>
      <c r="P12" s="8"/>
      <c r="Q12" s="13"/>
    </row>
    <row r="13" spans="2:17" ht="15.75">
      <c r="B13" s="259" t="s">
        <v>15</v>
      </c>
      <c r="C13" s="240" t="str">
        <f>IF(AND('TAB +48'!G26="",'TAB +48'!G28=""),"",IF('TAB +48'!G26&gt;'TAB +48'!G28,'TAB +48'!F26,'TAB +48'!F28))</f>
        <v/>
      </c>
      <c r="D13" s="241"/>
      <c r="E13" s="8"/>
      <c r="F13" s="9"/>
      <c r="G13" s="9"/>
      <c r="H13" s="8"/>
      <c r="I13" s="238" t="str">
        <f>IF(AND(G15="",G17=""),"",IF(G15&gt;G17,F15,F17))</f>
        <v/>
      </c>
      <c r="J13" s="241"/>
      <c r="K13" s="8"/>
      <c r="L13" s="8"/>
      <c r="M13" s="8"/>
      <c r="N13" s="8"/>
      <c r="O13" s="8"/>
      <c r="P13" s="8"/>
      <c r="Q13" s="13"/>
    </row>
    <row r="14" spans="2:17" ht="16.5" thickBot="1">
      <c r="B14" s="260"/>
      <c r="C14" s="238"/>
      <c r="D14" s="242"/>
      <c r="E14" s="8"/>
      <c r="F14" s="9"/>
      <c r="G14" s="9"/>
      <c r="H14" s="8"/>
      <c r="I14" s="239"/>
      <c r="J14" s="257"/>
      <c r="K14" s="8"/>
      <c r="L14" s="8"/>
      <c r="M14" s="8"/>
      <c r="N14" s="8"/>
      <c r="O14" s="8"/>
      <c r="P14" s="8"/>
      <c r="Q14" s="13"/>
    </row>
    <row r="15" spans="2:17" ht="15.75">
      <c r="B15" s="260" t="s">
        <v>92</v>
      </c>
      <c r="C15" s="238" t="str">
        <f>IF(AND('TAB +48'!M14="",'TAB +48'!M16=""),"",IF('TAB +48'!M14&gt;'TAB +48'!M16,'TAB +48'!L14,'TAB +48'!L16))</f>
        <v/>
      </c>
      <c r="D15" s="241"/>
      <c r="E15" s="8"/>
      <c r="F15" s="240" t="str">
        <f>IF(AND(D13="",D15=""),"",IF(D13&gt;D15,C13,C15))</f>
        <v/>
      </c>
      <c r="G15" s="241"/>
      <c r="H15" s="8"/>
      <c r="I15" s="10"/>
      <c r="J15" s="10"/>
      <c r="K15" s="8"/>
      <c r="L15" s="8"/>
      <c r="M15" s="8"/>
      <c r="N15" s="8"/>
      <c r="O15" s="8"/>
      <c r="P15" s="8"/>
      <c r="Q15" s="13"/>
    </row>
    <row r="16" spans="2:17" ht="16.5" thickBot="1">
      <c r="B16" s="261"/>
      <c r="C16" s="239"/>
      <c r="D16" s="242"/>
      <c r="E16" s="8"/>
      <c r="F16" s="255"/>
      <c r="G16" s="242"/>
      <c r="H16" s="8"/>
      <c r="I16" s="10"/>
      <c r="J16" s="10"/>
      <c r="K16" s="8"/>
      <c r="L16" s="8"/>
      <c r="M16" s="8"/>
      <c r="N16" s="8"/>
      <c r="O16" s="8"/>
      <c r="P16" s="8"/>
      <c r="Q16" s="13"/>
    </row>
    <row r="17" spans="2:17" ht="15.75">
      <c r="B17" s="259" t="s">
        <v>13</v>
      </c>
      <c r="C17" s="240" t="str">
        <f>IF(AND('TAB +48'!G22="",'TAB +48'!G24=""),"",IF('TAB +48'!G22&gt;'TAB +48'!G24,'TAB +48'!F22,'TAB +48'!F24))</f>
        <v/>
      </c>
      <c r="D17" s="241"/>
      <c r="E17" s="8"/>
      <c r="F17" s="238" t="str">
        <f>IF(AND(D17="",D19=""),"",IF(D17&gt;D19,C17,C19))</f>
        <v/>
      </c>
      <c r="G17" s="241"/>
      <c r="H17" s="8"/>
      <c r="I17" s="10"/>
      <c r="J17" s="10"/>
      <c r="K17" s="8"/>
      <c r="L17" s="7" t="s">
        <v>30</v>
      </c>
      <c r="M17" s="35"/>
      <c r="N17" s="8"/>
      <c r="O17" s="8"/>
      <c r="P17" s="8"/>
      <c r="Q17" s="13"/>
    </row>
    <row r="18" spans="2:17" ht="16.5" thickBot="1">
      <c r="B18" s="260"/>
      <c r="C18" s="238"/>
      <c r="D18" s="242"/>
      <c r="E18" s="8"/>
      <c r="F18" s="239"/>
      <c r="G18" s="257"/>
      <c r="H18" s="8"/>
      <c r="I18" s="10"/>
      <c r="J18" s="10"/>
      <c r="K18" s="8"/>
      <c r="L18" s="8"/>
      <c r="M18" s="8"/>
      <c r="N18" s="8"/>
      <c r="O18" s="8"/>
      <c r="P18" s="8"/>
      <c r="Q18" s="13"/>
    </row>
    <row r="19" spans="2:17" ht="15.75">
      <c r="B19" s="260" t="s">
        <v>93</v>
      </c>
      <c r="C19" s="238" t="str">
        <f>IF(AND('TAB +48'!M18="",'TAB +48'!M20=""),"",IF('TAB +48'!M18&gt;'TAB +48'!M20,'TAB +48'!L18,'TAB +48'!L20))</f>
        <v/>
      </c>
      <c r="D19" s="241"/>
      <c r="E19" s="8"/>
      <c r="F19" s="9"/>
      <c r="G19" s="9"/>
      <c r="H19" s="8"/>
      <c r="I19" s="10"/>
      <c r="J19" s="10"/>
      <c r="K19" s="8"/>
      <c r="L19" s="240" t="str">
        <f>IF(AND(J11="",J13=""),"",IF(J11&gt;J13,I11,I13))</f>
        <v/>
      </c>
      <c r="M19" s="241"/>
      <c r="N19" s="8"/>
      <c r="O19" s="8"/>
      <c r="P19" s="8"/>
      <c r="Q19" s="13"/>
    </row>
    <row r="20" spans="2:17" ht="16.5" thickBot="1">
      <c r="B20" s="261"/>
      <c r="C20" s="239"/>
      <c r="D20" s="242"/>
      <c r="E20" s="8"/>
      <c r="F20" s="9"/>
      <c r="G20" s="9"/>
      <c r="H20" s="8"/>
      <c r="I20" s="10"/>
      <c r="J20" s="10"/>
      <c r="K20" s="8"/>
      <c r="L20" s="238"/>
      <c r="M20" s="242"/>
      <c r="N20" s="8"/>
      <c r="O20" s="8"/>
      <c r="P20" s="8"/>
      <c r="Q20" s="13"/>
    </row>
    <row r="21" spans="2:17" ht="15.75">
      <c r="B21" s="259" t="s">
        <v>3</v>
      </c>
      <c r="C21" s="240" t="str">
        <f>IF(AND('TAB +48'!G18="",'TAB +48'!G20=""),"",IF('TAB +48'!G18&gt;'TAB +48'!G20,'TAB +48'!F18,'TAB +48'!F20))</f>
        <v/>
      </c>
      <c r="D21" s="241"/>
      <c r="E21" s="8"/>
      <c r="F21" s="9"/>
      <c r="G21" s="9"/>
      <c r="H21" s="8"/>
      <c r="I21" s="10"/>
      <c r="J21" s="10"/>
      <c r="K21" s="8"/>
      <c r="L21" s="238" t="str">
        <f>IF(AND(J27="",J29=""),"",IF(J27&gt;J29,I27,I29))</f>
        <v/>
      </c>
      <c r="M21" s="241"/>
      <c r="N21" s="8"/>
      <c r="O21" s="8"/>
      <c r="P21" s="8"/>
      <c r="Q21" s="13"/>
    </row>
    <row r="22" spans="2:17" ht="16.5" thickBot="1">
      <c r="B22" s="260"/>
      <c r="C22" s="238"/>
      <c r="D22" s="242"/>
      <c r="E22" s="8"/>
      <c r="F22" s="9"/>
      <c r="G22" s="9"/>
      <c r="H22" s="8"/>
      <c r="I22" s="10"/>
      <c r="J22" s="10"/>
      <c r="K22" s="8"/>
      <c r="L22" s="239"/>
      <c r="M22" s="257"/>
      <c r="N22" s="8"/>
      <c r="O22" s="8"/>
      <c r="P22" s="8"/>
      <c r="Q22" s="13"/>
    </row>
    <row r="23" spans="2:17" ht="15.75">
      <c r="B23" s="260" t="s">
        <v>94</v>
      </c>
      <c r="C23" s="238" t="str">
        <f>IF(AND('TAB +48'!M22="",'TAB +48'!M24=""),"",IF('TAB +48'!M22&gt;'TAB +48'!M24,'TAB +48'!L22,'TAB +48'!L24))</f>
        <v/>
      </c>
      <c r="D23" s="241"/>
      <c r="E23" s="8"/>
      <c r="F23" s="240" t="str">
        <f>IF(AND(D21="",D23=""),"",IF(D21&gt;D23,C21,C23))</f>
        <v/>
      </c>
      <c r="G23" s="241"/>
      <c r="H23" s="8"/>
      <c r="I23" s="10"/>
      <c r="J23" s="10"/>
      <c r="K23" s="8"/>
      <c r="L23" s="10"/>
      <c r="M23" s="10"/>
      <c r="N23" s="8"/>
      <c r="O23" s="8"/>
      <c r="P23" s="8"/>
      <c r="Q23" s="13"/>
    </row>
    <row r="24" spans="2:17" ht="16.5" thickBot="1">
      <c r="B24" s="261"/>
      <c r="C24" s="239"/>
      <c r="D24" s="242"/>
      <c r="E24" s="8"/>
      <c r="F24" s="255"/>
      <c r="G24" s="242"/>
      <c r="H24" s="8"/>
      <c r="I24" s="10"/>
      <c r="J24" s="10"/>
      <c r="K24" s="8"/>
      <c r="L24" s="10"/>
      <c r="M24" s="10"/>
      <c r="N24" s="8"/>
      <c r="O24" s="8"/>
      <c r="P24" s="8"/>
      <c r="Q24" s="13"/>
    </row>
    <row r="25" spans="2:17" ht="15.75">
      <c r="B25" s="259" t="s">
        <v>2</v>
      </c>
      <c r="C25" s="240" t="str">
        <f>IF(AND('TAB +48'!G14="",'TAB +48'!G16=""),"",IF('TAB +48'!G14&gt;'TAB +48'!G16,'TAB +48'!F14,'TAB +48'!F16))</f>
        <v/>
      </c>
      <c r="D25" s="241"/>
      <c r="E25" s="8"/>
      <c r="F25" s="238" t="str">
        <f>IF(AND(D25="",D27=""),"",IF(D25&gt;D27,C25,C27))</f>
        <v/>
      </c>
      <c r="G25" s="241"/>
      <c r="H25" s="8"/>
      <c r="I25" s="10"/>
      <c r="J25" s="10"/>
      <c r="K25" s="8"/>
      <c r="L25" s="10"/>
      <c r="M25" s="10"/>
      <c r="N25" s="8"/>
      <c r="O25" s="8"/>
      <c r="P25" s="8"/>
      <c r="Q25" s="13"/>
    </row>
    <row r="26" spans="2:17" ht="16.5" thickBot="1">
      <c r="B26" s="260"/>
      <c r="C26" s="238"/>
      <c r="D26" s="242"/>
      <c r="E26" s="8"/>
      <c r="F26" s="239"/>
      <c r="G26" s="257"/>
      <c r="H26" s="8"/>
      <c r="I26" s="10"/>
      <c r="J26" s="10"/>
      <c r="K26" s="8"/>
      <c r="L26" s="10"/>
      <c r="M26" s="10"/>
      <c r="N26" s="8"/>
      <c r="O26" s="8"/>
      <c r="P26" s="8"/>
      <c r="Q26" s="13"/>
    </row>
    <row r="27" spans="2:17" ht="15.75">
      <c r="B27" s="260" t="s">
        <v>95</v>
      </c>
      <c r="C27" s="238" t="str">
        <f>IF(AND('TAB +48'!M26="",'TAB +48'!M28=""),"",IF('TAB +48'!M26&gt;'TAB +48'!M28,'TAB +48'!L26,'TAB +48'!L28))</f>
        <v/>
      </c>
      <c r="D27" s="241"/>
      <c r="E27" s="8"/>
      <c r="F27" s="9"/>
      <c r="G27" s="9"/>
      <c r="H27" s="8"/>
      <c r="I27" s="240" t="str">
        <f>IF(AND(G23="",G25=""),"",IF(G23&gt;G25,F23,F25))</f>
        <v/>
      </c>
      <c r="J27" s="241"/>
      <c r="K27" s="8"/>
      <c r="L27" s="10"/>
      <c r="M27" s="10"/>
      <c r="N27" s="8"/>
      <c r="O27" s="8"/>
      <c r="P27" s="8"/>
      <c r="Q27" s="13"/>
    </row>
    <row r="28" spans="2:17" ht="16.5" thickBot="1">
      <c r="B28" s="261"/>
      <c r="C28" s="239"/>
      <c r="D28" s="242"/>
      <c r="E28" s="8"/>
      <c r="F28" s="9"/>
      <c r="G28" s="9"/>
      <c r="H28" s="8"/>
      <c r="I28" s="238"/>
      <c r="J28" s="242"/>
      <c r="K28" s="8"/>
      <c r="L28" s="10"/>
      <c r="M28" s="10"/>
      <c r="N28" s="8"/>
      <c r="O28" s="8"/>
      <c r="P28" s="8"/>
      <c r="Q28" s="13"/>
    </row>
    <row r="29" spans="2:17" ht="15.75">
      <c r="B29" s="259" t="s">
        <v>1</v>
      </c>
      <c r="C29" s="240" t="str">
        <f>IF(AND('TAB +48'!G10="",'TAB +48'!G12=""),"",IF('TAB +48'!G10&gt;'TAB +48'!G12,'TAB +48'!F10,'TAB +48'!F12))</f>
        <v/>
      </c>
      <c r="D29" s="241"/>
      <c r="E29" s="8"/>
      <c r="F29" s="9"/>
      <c r="G29" s="9"/>
      <c r="H29" s="8"/>
      <c r="I29" s="238" t="str">
        <f>IF(AND(G31="",G33=""),"",IF(G31&gt;G33,F31,F33))</f>
        <v/>
      </c>
      <c r="J29" s="241"/>
      <c r="K29" s="8"/>
      <c r="L29" s="10"/>
      <c r="M29" s="10"/>
      <c r="N29" s="8"/>
      <c r="O29" s="8"/>
      <c r="P29" s="8"/>
      <c r="Q29" s="13"/>
    </row>
    <row r="30" spans="2:17" ht="16.5" thickBot="1">
      <c r="B30" s="260"/>
      <c r="C30" s="238"/>
      <c r="D30" s="242"/>
      <c r="E30" s="8"/>
      <c r="F30" s="9"/>
      <c r="G30" s="9"/>
      <c r="H30" s="8"/>
      <c r="I30" s="239"/>
      <c r="J30" s="257"/>
      <c r="K30" s="8"/>
      <c r="L30" s="10"/>
      <c r="M30" s="10"/>
      <c r="N30" s="8"/>
      <c r="O30" s="8"/>
      <c r="P30" s="8"/>
      <c r="Q30" s="13"/>
    </row>
    <row r="31" spans="2:17" ht="15.75">
      <c r="B31" s="260" t="s">
        <v>96</v>
      </c>
      <c r="C31" s="238" t="str">
        <f>IF(AND('TAB +48'!M30="",'TAB +48'!M32=""),"",IF('TAB +48'!M30&gt;'TAB +48'!M32,'TAB +48'!L30,'TAB +48'!L32))</f>
        <v/>
      </c>
      <c r="D31" s="241"/>
      <c r="E31" s="8"/>
      <c r="F31" s="240" t="str">
        <f>IF(AND(D29="",D31=""),"",IF(D29&gt;D31,C29,C31))</f>
        <v/>
      </c>
      <c r="G31" s="241"/>
      <c r="H31" s="8"/>
      <c r="I31" s="10"/>
      <c r="J31" s="10"/>
      <c r="K31" s="8"/>
      <c r="L31" s="10"/>
      <c r="M31" s="10"/>
      <c r="N31" s="8"/>
      <c r="O31" s="8"/>
      <c r="P31" s="8"/>
      <c r="Q31" s="13"/>
    </row>
    <row r="32" spans="2:17" ht="16.5" thickBot="1">
      <c r="B32" s="261"/>
      <c r="C32" s="239"/>
      <c r="D32" s="242"/>
      <c r="E32" s="8"/>
      <c r="F32" s="255"/>
      <c r="G32" s="242"/>
      <c r="H32" s="8"/>
      <c r="I32" s="10"/>
      <c r="J32" s="10"/>
      <c r="K32" s="8"/>
      <c r="L32" s="10"/>
      <c r="M32" s="10"/>
      <c r="N32" s="8"/>
      <c r="O32" s="8"/>
      <c r="P32" s="8"/>
      <c r="Q32" s="13"/>
    </row>
    <row r="33" spans="2:17" ht="15.75">
      <c r="B33" s="259" t="s">
        <v>0</v>
      </c>
      <c r="C33" s="240" t="str">
        <f>IF(AND('TAB +48'!G6="",'TAB +48'!G8=""),"",IF('TAB +48'!G6&gt;'TAB +48'!G8,'TAB +48'!F6,'TAB +48'!F8))</f>
        <v/>
      </c>
      <c r="D33" s="241"/>
      <c r="E33" s="8"/>
      <c r="F33" s="238" t="str">
        <f>IF(AND(D33="",D35=""),"",IF(D33&gt;D35,C33,C35))</f>
        <v/>
      </c>
      <c r="G33" s="241"/>
      <c r="H33" s="8"/>
      <c r="I33" s="10"/>
      <c r="J33" s="10"/>
      <c r="K33" s="8"/>
      <c r="L33" s="10"/>
      <c r="M33" s="10"/>
      <c r="N33" s="8"/>
      <c r="O33" s="7" t="s">
        <v>35</v>
      </c>
      <c r="P33" s="35"/>
      <c r="Q33" s="13"/>
    </row>
    <row r="34" spans="2:17" ht="16.5" thickBot="1">
      <c r="B34" s="260"/>
      <c r="C34" s="238"/>
      <c r="D34" s="242"/>
      <c r="E34" s="8"/>
      <c r="F34" s="239"/>
      <c r="G34" s="257"/>
      <c r="H34" s="8"/>
      <c r="I34" s="10"/>
      <c r="J34" s="10"/>
      <c r="K34" s="8"/>
      <c r="L34" s="10"/>
      <c r="M34" s="10"/>
      <c r="N34" s="8"/>
      <c r="O34" s="8"/>
      <c r="P34" s="8"/>
      <c r="Q34" s="13"/>
    </row>
    <row r="35" spans="2:17" ht="15.75">
      <c r="B35" s="260" t="s">
        <v>97</v>
      </c>
      <c r="C35" s="238" t="str">
        <f>IF(AND('TAB +48'!M34="",'TAB +48'!M36=""),"",IF('TAB +48'!M34&gt;'TAB +48'!M36,'TAB +48'!L34,'TAB +48'!L36))</f>
        <v/>
      </c>
      <c r="D35" s="241"/>
      <c r="E35" s="8"/>
      <c r="F35" s="9"/>
      <c r="G35" s="9"/>
      <c r="H35" s="8"/>
      <c r="I35" s="10"/>
      <c r="J35" s="10"/>
      <c r="K35" s="8"/>
      <c r="L35" s="10"/>
      <c r="M35" s="10"/>
      <c r="N35" s="8"/>
      <c r="O35" s="240" t="str">
        <f>IF(AND(M19="",M21=""),"",IF(M19&gt;M21,L19,L21))</f>
        <v/>
      </c>
      <c r="P35" s="241"/>
      <c r="Q35" s="13"/>
    </row>
    <row r="36" spans="2:17" ht="16.5" thickBot="1">
      <c r="B36" s="261"/>
      <c r="C36" s="239"/>
      <c r="D36" s="242"/>
      <c r="E36" s="8"/>
      <c r="F36" s="11" t="s">
        <v>36</v>
      </c>
      <c r="G36" s="11"/>
      <c r="H36" s="8"/>
      <c r="I36" s="11" t="s">
        <v>36</v>
      </c>
      <c r="J36" s="11"/>
      <c r="K36" s="8"/>
      <c r="L36" s="11" t="s">
        <v>37</v>
      </c>
      <c r="M36" s="11"/>
      <c r="N36" s="8"/>
      <c r="O36" s="238"/>
      <c r="P36" s="242"/>
      <c r="Q36" s="13"/>
    </row>
    <row r="37" spans="2:17" ht="15.75">
      <c r="B37" s="259" t="s">
        <v>71</v>
      </c>
      <c r="C37" s="253" t="str">
        <f>IF(AND('TAB +48'!G66="",'TAB +48'!G68=""),"",IF('TAB +48'!G66&gt;'TAB +48'!G68,'TAB +48'!F66,'TAB +48'!F68))</f>
        <v/>
      </c>
      <c r="D37" s="241"/>
      <c r="E37" s="8"/>
      <c r="F37" s="11" t="s">
        <v>38</v>
      </c>
      <c r="G37" s="11"/>
      <c r="H37" s="8"/>
      <c r="I37" s="11" t="s">
        <v>38</v>
      </c>
      <c r="J37" s="11"/>
      <c r="K37" s="8"/>
      <c r="L37" s="11" t="s">
        <v>38</v>
      </c>
      <c r="M37" s="11"/>
      <c r="N37" s="8"/>
      <c r="O37" s="238" t="str">
        <f>IF(AND(M51="",M53=""),"",IF(M51&gt;M53,L51,L53))</f>
        <v/>
      </c>
      <c r="P37" s="241"/>
      <c r="Q37" s="13"/>
    </row>
    <row r="38" spans="2:17" ht="16.5" thickBot="1">
      <c r="B38" s="260"/>
      <c r="C38" s="254"/>
      <c r="D38" s="242"/>
      <c r="E38" s="8"/>
      <c r="F38" s="9"/>
      <c r="G38" s="9"/>
      <c r="H38" s="8"/>
      <c r="I38" s="10"/>
      <c r="J38" s="10"/>
      <c r="K38" s="8"/>
      <c r="L38" s="10"/>
      <c r="M38" s="10"/>
      <c r="N38" s="8"/>
      <c r="O38" s="239"/>
      <c r="P38" s="257"/>
      <c r="Q38" s="13"/>
    </row>
    <row r="39" spans="2:17" ht="15.75">
      <c r="B39" s="260" t="s">
        <v>98</v>
      </c>
      <c r="C39" s="255" t="str">
        <f>IF(AND('TAB +48'!M38="",'TAB +48'!M40=""),"",IF('TAB +48'!M38&gt;'TAB +48'!M40,'TAB +48'!L38,'TAB +48'!L40))</f>
        <v/>
      </c>
      <c r="D39" s="241"/>
      <c r="E39" s="8"/>
      <c r="F39" s="240" t="str">
        <f>IF(AND(D37="",D39=""),"",IF(D37&gt;D39,C37,C39))</f>
        <v/>
      </c>
      <c r="G39" s="241"/>
      <c r="H39" s="8"/>
      <c r="I39" s="10"/>
      <c r="J39" s="10"/>
      <c r="K39" s="8"/>
      <c r="L39" s="10"/>
      <c r="M39" s="10"/>
      <c r="N39" s="8"/>
      <c r="O39" s="8"/>
      <c r="P39" s="8"/>
      <c r="Q39" s="13"/>
    </row>
    <row r="40" spans="2:17" ht="16.5" thickBot="1">
      <c r="B40" s="261"/>
      <c r="C40" s="256"/>
      <c r="D40" s="242"/>
      <c r="E40" s="8"/>
      <c r="F40" s="255"/>
      <c r="G40" s="242"/>
      <c r="H40" s="8"/>
      <c r="I40" s="10"/>
      <c r="J40" s="10"/>
      <c r="K40" s="8"/>
      <c r="L40" s="10"/>
      <c r="M40" s="10"/>
      <c r="N40" s="8"/>
      <c r="O40" s="8"/>
      <c r="P40" s="8"/>
      <c r="Q40" s="13"/>
    </row>
    <row r="41" spans="2:17" ht="15.75">
      <c r="B41" s="259" t="s">
        <v>70</v>
      </c>
      <c r="C41" s="253" t="str">
        <f>IF(AND('TAB +48'!G62="",'TAB +48'!G64=""),"",IF('TAB +48'!G62&gt;'TAB +48'!G64,'TAB +48'!F62,'TAB +48'!F64))</f>
        <v/>
      </c>
      <c r="D41" s="241"/>
      <c r="E41" s="8"/>
      <c r="F41" s="238" t="str">
        <f>IF(AND(D41="",D43=""),"",IF(D41&gt;D43,C41,C43))</f>
        <v/>
      </c>
      <c r="G41" s="241"/>
      <c r="H41" s="8"/>
      <c r="I41" s="10"/>
      <c r="J41" s="10"/>
      <c r="K41" s="8"/>
      <c r="L41" s="10"/>
      <c r="M41" s="10"/>
      <c r="N41" s="8"/>
      <c r="O41" s="11" t="s">
        <v>37</v>
      </c>
      <c r="P41" s="11"/>
      <c r="Q41" s="13"/>
    </row>
    <row r="42" spans="2:17" ht="16.5" thickBot="1">
      <c r="B42" s="260"/>
      <c r="C42" s="254"/>
      <c r="D42" s="242"/>
      <c r="E42" s="8"/>
      <c r="F42" s="239"/>
      <c r="G42" s="257"/>
      <c r="H42" s="8"/>
      <c r="I42" s="10"/>
      <c r="J42" s="10"/>
      <c r="K42" s="8"/>
      <c r="L42" s="10"/>
      <c r="M42" s="10"/>
      <c r="N42" s="8"/>
      <c r="O42" s="11" t="s">
        <v>38</v>
      </c>
      <c r="P42" s="11"/>
      <c r="Q42" s="13"/>
    </row>
    <row r="43" spans="2:17" ht="15.75">
      <c r="B43" s="260" t="s">
        <v>99</v>
      </c>
      <c r="C43" s="255" t="str">
        <f>IF(AND('TAB +48'!M42="",'TAB +48'!M44=""),"",IF('TAB +48'!M42&gt;'TAB +48'!M44,'TAB +48'!L42,'TAB +48'!L44))</f>
        <v/>
      </c>
      <c r="D43" s="241"/>
      <c r="E43" s="8"/>
      <c r="F43" s="9"/>
      <c r="G43" s="9"/>
      <c r="H43" s="8"/>
      <c r="I43" s="240" t="str">
        <f>IF(AND(G39="",G41=""),"",IF(G39&gt;G41,F39,F41))</f>
        <v/>
      </c>
      <c r="J43" s="241"/>
      <c r="K43" s="8"/>
      <c r="L43" s="10"/>
      <c r="M43" s="10"/>
      <c r="N43" s="8"/>
      <c r="O43" s="8"/>
      <c r="P43" s="8"/>
      <c r="Q43" s="13"/>
    </row>
    <row r="44" spans="2:17" ht="16.5" thickBot="1">
      <c r="B44" s="261"/>
      <c r="C44" s="256"/>
      <c r="D44" s="242"/>
      <c r="E44" s="8"/>
      <c r="F44" s="9"/>
      <c r="G44" s="9"/>
      <c r="H44" s="8"/>
      <c r="I44" s="238"/>
      <c r="J44" s="242"/>
      <c r="K44" s="8"/>
      <c r="L44" s="10"/>
      <c r="M44" s="10"/>
      <c r="N44" s="8"/>
      <c r="O44" s="8"/>
      <c r="P44" s="8"/>
      <c r="Q44" s="13"/>
    </row>
    <row r="45" spans="2:17" ht="15.75">
      <c r="B45" s="259" t="s">
        <v>69</v>
      </c>
      <c r="C45" s="253" t="str">
        <f>IF(AND('TAB +48'!G58="",'TAB +48'!G60=""),"",IF('TAB +48'!G58&gt;'TAB +48'!G60,'TAB +48'!F58,'TAB +48'!F60))</f>
        <v/>
      </c>
      <c r="D45" s="241"/>
      <c r="E45" s="8"/>
      <c r="F45" s="9"/>
      <c r="G45" s="9"/>
      <c r="H45" s="8"/>
      <c r="I45" s="238" t="str">
        <f>IF(AND(G47="",G49=""),"",IF(G47&gt;G49,F47,F49))</f>
        <v/>
      </c>
      <c r="J45" s="241"/>
      <c r="K45" s="8"/>
      <c r="L45" s="10"/>
      <c r="M45" s="10"/>
      <c r="N45" s="8"/>
      <c r="O45" s="7" t="s">
        <v>277</v>
      </c>
      <c r="P45" s="35"/>
      <c r="Q45" s="13"/>
    </row>
    <row r="46" spans="2:17" ht="16.5" thickBot="1">
      <c r="B46" s="260"/>
      <c r="C46" s="254"/>
      <c r="D46" s="242"/>
      <c r="E46" s="8"/>
      <c r="F46" s="9"/>
      <c r="G46" s="9"/>
      <c r="H46" s="8"/>
      <c r="I46" s="239"/>
      <c r="J46" s="257"/>
      <c r="K46" s="8"/>
      <c r="L46" s="10"/>
      <c r="M46" s="10"/>
      <c r="N46" s="8"/>
      <c r="O46" s="8"/>
      <c r="P46" s="8"/>
      <c r="Q46" s="13"/>
    </row>
    <row r="47" spans="2:17" ht="15.75">
      <c r="B47" s="260" t="s">
        <v>100</v>
      </c>
      <c r="C47" s="255" t="str">
        <f>IF(AND('TAB +48'!M46="",'TAB +48'!M48=""),"",IF('TAB +48'!M46&gt;'TAB +48'!M48,'TAB +48'!L46,'TAB +48'!L48))</f>
        <v/>
      </c>
      <c r="D47" s="241"/>
      <c r="E47" s="8"/>
      <c r="F47" s="240" t="str">
        <f>IF(AND(D45="",D47=""),"",IF(D45&gt;D47,C45,C47))</f>
        <v/>
      </c>
      <c r="G47" s="241"/>
      <c r="H47" s="8"/>
      <c r="I47" s="9"/>
      <c r="J47" s="9"/>
      <c r="K47" s="8"/>
      <c r="L47" s="10"/>
      <c r="M47" s="10"/>
      <c r="N47" s="8"/>
      <c r="O47" s="240" t="str">
        <f>IF(AND(M19="",M21=""),"",IF(M19&lt;M21,L19,L21))</f>
        <v/>
      </c>
      <c r="P47" s="241"/>
      <c r="Q47" s="13"/>
    </row>
    <row r="48" spans="2:17" ht="16.5" thickBot="1">
      <c r="B48" s="261"/>
      <c r="C48" s="256"/>
      <c r="D48" s="242"/>
      <c r="E48" s="8"/>
      <c r="F48" s="255"/>
      <c r="G48" s="242"/>
      <c r="H48" s="8"/>
      <c r="I48" s="10"/>
      <c r="J48" s="10"/>
      <c r="K48" s="8"/>
      <c r="L48" s="10"/>
      <c r="M48" s="10"/>
      <c r="N48" s="8"/>
      <c r="O48" s="238"/>
      <c r="P48" s="242"/>
      <c r="Q48" s="13"/>
    </row>
    <row r="49" spans="2:17" ht="15.75">
      <c r="B49" s="259" t="s">
        <v>68</v>
      </c>
      <c r="C49" s="253" t="str">
        <f>IF(AND('TAB +48'!G54="",'TAB +48'!G56=""),"",IF('TAB +48'!G54&gt;'TAB +48'!G56,'TAB +48'!F54,'TAB +48'!F56))</f>
        <v/>
      </c>
      <c r="D49" s="241"/>
      <c r="E49" s="8"/>
      <c r="F49" s="238" t="str">
        <f>IF(AND(D49="",D51=""),"",IF(D49&gt;D51,C49,C51))</f>
        <v/>
      </c>
      <c r="G49" s="241"/>
      <c r="H49" s="8"/>
      <c r="I49" s="10"/>
      <c r="J49" s="10"/>
      <c r="K49" s="8"/>
      <c r="L49" s="10"/>
      <c r="M49" s="10"/>
      <c r="N49" s="8"/>
      <c r="O49" s="238" t="str">
        <f>IF(AND(M51="",M53=""),"",IF(M51&lt;M53,L51,L53))</f>
        <v/>
      </c>
      <c r="P49" s="241"/>
      <c r="Q49" s="13"/>
    </row>
    <row r="50" spans="2:17" ht="16.5" thickBot="1">
      <c r="B50" s="260"/>
      <c r="C50" s="254"/>
      <c r="D50" s="242"/>
      <c r="E50" s="8"/>
      <c r="F50" s="239"/>
      <c r="G50" s="257"/>
      <c r="H50" s="8"/>
      <c r="I50" s="10"/>
      <c r="J50" s="10"/>
      <c r="K50" s="8"/>
      <c r="L50" s="10"/>
      <c r="M50" s="10"/>
      <c r="N50" s="8"/>
      <c r="O50" s="239"/>
      <c r="P50" s="257"/>
      <c r="Q50" s="13"/>
    </row>
    <row r="51" spans="2:17" ht="15.75">
      <c r="B51" s="260" t="s">
        <v>101</v>
      </c>
      <c r="C51" s="255" t="str">
        <f>IF(AND('TAB +48'!M50="",'TAB +48'!M52=""),"",IF('TAB +48'!M50&gt;'TAB +48'!M52,'TAB +48'!L50,'TAB +48'!L52))</f>
        <v/>
      </c>
      <c r="D51" s="241"/>
      <c r="E51" s="8"/>
      <c r="F51" s="9"/>
      <c r="G51" s="9"/>
      <c r="H51" s="8"/>
      <c r="I51" s="10"/>
      <c r="J51" s="10"/>
      <c r="K51" s="8"/>
      <c r="L51" s="240" t="str">
        <f>IF(AND(J43="",J45=""),"",IF(J43&gt;J45,I43,I45))</f>
        <v/>
      </c>
      <c r="M51" s="241"/>
      <c r="N51" s="8"/>
      <c r="O51" s="8"/>
      <c r="P51" s="8"/>
      <c r="Q51" s="13"/>
    </row>
    <row r="52" spans="2:17" ht="16.5" thickBot="1">
      <c r="B52" s="261"/>
      <c r="C52" s="256"/>
      <c r="D52" s="242"/>
      <c r="E52" s="8"/>
      <c r="F52" s="9"/>
      <c r="G52" s="9"/>
      <c r="H52" s="8"/>
      <c r="I52" s="10"/>
      <c r="J52" s="10"/>
      <c r="K52" s="8"/>
      <c r="L52" s="238"/>
      <c r="M52" s="242"/>
      <c r="N52" s="8"/>
      <c r="O52" s="8"/>
      <c r="P52" s="8"/>
      <c r="Q52" s="13"/>
    </row>
    <row r="53" spans="2:17" ht="15.75">
      <c r="B53" s="259" t="s">
        <v>67</v>
      </c>
      <c r="C53" s="253" t="str">
        <f>IF(AND('TAB +48'!G50="",'TAB +48'!G52=""),"",IF('TAB +48'!G50&gt;'TAB +48'!G52,'TAB +48'!F50,'TAB +48'!F52))</f>
        <v/>
      </c>
      <c r="D53" s="241"/>
      <c r="E53" s="8"/>
      <c r="F53" s="9"/>
      <c r="G53" s="9"/>
      <c r="H53" s="8"/>
      <c r="I53" s="10"/>
      <c r="J53" s="10"/>
      <c r="K53" s="8"/>
      <c r="L53" s="238" t="str">
        <f>IF(AND(J59="",J61=""),"",IF(J59&gt;J61,I59,I61))</f>
        <v/>
      </c>
      <c r="M53" s="241"/>
      <c r="N53" s="8"/>
      <c r="O53" s="8"/>
      <c r="P53" s="8"/>
      <c r="Q53" s="13"/>
    </row>
    <row r="54" spans="2:17" ht="16.5" thickBot="1">
      <c r="B54" s="260"/>
      <c r="C54" s="254"/>
      <c r="D54" s="242"/>
      <c r="E54" s="8"/>
      <c r="F54" s="9"/>
      <c r="G54" s="9"/>
      <c r="H54" s="8"/>
      <c r="I54" s="10"/>
      <c r="J54" s="10"/>
      <c r="K54" s="8"/>
      <c r="L54" s="239"/>
      <c r="M54" s="257"/>
      <c r="N54" s="8"/>
      <c r="O54" s="8"/>
      <c r="P54" s="8"/>
      <c r="Q54" s="13"/>
    </row>
    <row r="55" spans="2:17" ht="15.75">
      <c r="B55" s="260" t="s">
        <v>102</v>
      </c>
      <c r="C55" s="255" t="str">
        <f>IF(AND('TAB +48'!M54="",'TAB +48'!M56=""),"",IF('TAB +48'!M54&gt;'TAB +48'!M56,'TAB +48'!L54,'TAB +48'!L56))</f>
        <v/>
      </c>
      <c r="D55" s="241"/>
      <c r="E55" s="8"/>
      <c r="F55" s="240" t="str">
        <f>IF(AND(D53="",D55=""),"",IF(D53&gt;D55,C53,C55))</f>
        <v/>
      </c>
      <c r="G55" s="241"/>
      <c r="H55" s="8"/>
      <c r="I55" s="10"/>
      <c r="J55" s="10"/>
      <c r="K55" s="8"/>
      <c r="L55" s="8"/>
      <c r="M55" s="8"/>
      <c r="N55" s="8"/>
      <c r="O55" s="8"/>
      <c r="P55" s="8"/>
      <c r="Q55" s="13"/>
    </row>
    <row r="56" spans="2:17" ht="16.5" thickBot="1">
      <c r="B56" s="261"/>
      <c r="C56" s="256"/>
      <c r="D56" s="242"/>
      <c r="E56" s="8"/>
      <c r="F56" s="255"/>
      <c r="G56" s="242"/>
      <c r="H56" s="8"/>
      <c r="I56" s="10"/>
      <c r="J56" s="10"/>
      <c r="K56" s="8"/>
      <c r="L56" s="8"/>
      <c r="M56" s="8"/>
      <c r="N56" s="8"/>
      <c r="O56" s="8"/>
      <c r="P56" s="8"/>
      <c r="Q56" s="13"/>
    </row>
    <row r="57" spans="2:17" ht="15.75">
      <c r="B57" s="259" t="s">
        <v>66</v>
      </c>
      <c r="C57" s="253" t="str">
        <f>IF(AND('TAB +48'!G46="",'TAB +48'!G48=""),"",IF('TAB +48'!G46&gt;'TAB +48'!G48,'TAB +48'!F46,'TAB +48'!F48))</f>
        <v/>
      </c>
      <c r="D57" s="241"/>
      <c r="E57" s="8"/>
      <c r="F57" s="238" t="str">
        <f>IF(AND(D57="",D59=""),"",IF(D57&gt;D59,C57,C59))</f>
        <v/>
      </c>
      <c r="G57" s="241"/>
      <c r="H57" s="8"/>
      <c r="I57" s="10"/>
      <c r="J57" s="10"/>
      <c r="K57" s="8"/>
      <c r="L57" s="8"/>
      <c r="M57" s="8"/>
      <c r="N57" s="8"/>
      <c r="O57" s="8"/>
      <c r="P57" s="8"/>
      <c r="Q57" s="13"/>
    </row>
    <row r="58" spans="2:17" ht="16.5" thickBot="1">
      <c r="B58" s="260"/>
      <c r="C58" s="254"/>
      <c r="D58" s="242"/>
      <c r="E58" s="8"/>
      <c r="F58" s="239"/>
      <c r="G58" s="257"/>
      <c r="H58" s="8"/>
      <c r="I58" s="10"/>
      <c r="J58" s="10"/>
      <c r="K58" s="8"/>
      <c r="L58" s="8"/>
      <c r="M58" s="8"/>
      <c r="N58" s="8"/>
      <c r="O58" s="8"/>
      <c r="P58" s="8"/>
      <c r="Q58" s="13"/>
    </row>
    <row r="59" spans="2:17" ht="15.75">
      <c r="B59" s="260" t="s">
        <v>103</v>
      </c>
      <c r="C59" s="255" t="str">
        <f>IF(AND('TAB +48'!M58="",'TAB +48'!M60=""),"",IF('TAB +48'!M58&gt;'TAB +48'!M60,'TAB +48'!L58,'TAB +48'!L60))</f>
        <v/>
      </c>
      <c r="D59" s="241"/>
      <c r="E59" s="8"/>
      <c r="F59" s="9"/>
      <c r="G59" s="9"/>
      <c r="H59" s="8"/>
      <c r="I59" s="240" t="str">
        <f>IF(AND(G55="",G57=""),"",IF(G55&gt;G57,F55,F57))</f>
        <v/>
      </c>
      <c r="J59" s="241"/>
      <c r="K59" s="8"/>
      <c r="L59" s="8"/>
      <c r="M59" s="8"/>
      <c r="N59" s="8"/>
      <c r="O59" s="8"/>
      <c r="P59" s="8"/>
      <c r="Q59" s="13"/>
    </row>
    <row r="60" spans="2:17" ht="16.5" thickBot="1">
      <c r="B60" s="261"/>
      <c r="C60" s="256"/>
      <c r="D60" s="242"/>
      <c r="E60" s="8"/>
      <c r="F60" s="9"/>
      <c r="G60" s="9"/>
      <c r="H60" s="8"/>
      <c r="I60" s="238"/>
      <c r="J60" s="242"/>
      <c r="K60" s="8"/>
      <c r="L60" s="8"/>
      <c r="M60" s="8"/>
      <c r="N60" s="8"/>
      <c r="O60" s="8"/>
      <c r="P60" s="8"/>
      <c r="Q60" s="13"/>
    </row>
    <row r="61" spans="2:17" ht="15.75">
      <c r="B61" s="259" t="s">
        <v>65</v>
      </c>
      <c r="C61" s="253" t="str">
        <f>IF(AND('TAB +48'!G42="",'TAB +48'!G44=""),"",IF('TAB +48'!G42&gt;'TAB +48'!G44,'TAB +48'!F42,'TAB +48'!F44))</f>
        <v/>
      </c>
      <c r="D61" s="241"/>
      <c r="E61" s="8"/>
      <c r="F61" s="9"/>
      <c r="G61" s="9"/>
      <c r="H61" s="8"/>
      <c r="I61" s="238" t="str">
        <f>IF(AND(G63="",G65=""),"",IF(G63&gt;G65,F63,F65))</f>
        <v/>
      </c>
      <c r="J61" s="241"/>
      <c r="K61" s="8"/>
      <c r="L61" s="8"/>
      <c r="M61" s="8"/>
      <c r="N61" s="8"/>
      <c r="O61" s="8"/>
      <c r="P61" s="8"/>
      <c r="Q61" s="13"/>
    </row>
    <row r="62" spans="2:17" ht="16.5" thickBot="1">
      <c r="B62" s="260"/>
      <c r="C62" s="254"/>
      <c r="D62" s="242"/>
      <c r="E62" s="8"/>
      <c r="F62" s="9"/>
      <c r="G62" s="9"/>
      <c r="H62" s="8"/>
      <c r="I62" s="239"/>
      <c r="J62" s="257"/>
      <c r="K62" s="8"/>
      <c r="L62" s="8"/>
      <c r="M62" s="8"/>
      <c r="N62" s="8"/>
      <c r="O62" s="8"/>
      <c r="P62" s="8"/>
      <c r="Q62" s="13"/>
    </row>
    <row r="63" spans="2:17" ht="15">
      <c r="B63" s="260" t="s">
        <v>104</v>
      </c>
      <c r="C63" s="255" t="str">
        <f>IF(AND('TAB +48'!M62="",'TAB +48'!M64=""),"",IF('TAB +48'!M62&gt;'TAB +48'!M64,'TAB +48'!L62,'TAB +48'!L64))</f>
        <v/>
      </c>
      <c r="D63" s="241"/>
      <c r="E63" s="8"/>
      <c r="F63" s="240" t="str">
        <f>IF(AND(D61="",D63=""),"",IF(D61&gt;D63,C61,C63))</f>
        <v/>
      </c>
      <c r="G63" s="241"/>
      <c r="H63" s="8"/>
      <c r="I63" s="8"/>
      <c r="J63" s="8"/>
      <c r="K63" s="8"/>
      <c r="L63" s="8"/>
      <c r="M63" s="8"/>
      <c r="N63" s="8"/>
      <c r="O63" s="8"/>
      <c r="P63" s="8"/>
      <c r="Q63" s="13"/>
    </row>
    <row r="64" spans="2:17" ht="15.75" thickBot="1">
      <c r="B64" s="261"/>
      <c r="C64" s="256"/>
      <c r="D64" s="242"/>
      <c r="E64" s="8"/>
      <c r="F64" s="255"/>
      <c r="G64" s="242"/>
      <c r="H64" s="8"/>
      <c r="I64" s="8"/>
      <c r="J64" s="8"/>
      <c r="K64" s="8"/>
      <c r="L64" s="8"/>
      <c r="M64" s="8"/>
      <c r="N64" s="8"/>
      <c r="O64" s="8"/>
      <c r="P64" s="8"/>
      <c r="Q64" s="13"/>
    </row>
    <row r="65" spans="2:17" ht="15">
      <c r="B65" s="259" t="s">
        <v>64</v>
      </c>
      <c r="C65" s="253" t="str">
        <f>IF(AND('TAB +48'!G38="",'TAB +48'!G40=""),"",IF('TAB +48'!G38&gt;'TAB +48'!G40,'TAB +48'!F38,'TAB +48'!F40))</f>
        <v/>
      </c>
      <c r="D65" s="241"/>
      <c r="E65" s="8"/>
      <c r="F65" s="238" t="str">
        <f>IF(AND(D65="",D67=""),"",IF(D65&gt;D67,C65,C67))</f>
        <v/>
      </c>
      <c r="G65" s="241"/>
      <c r="H65" s="8"/>
      <c r="I65" s="8"/>
      <c r="J65" s="8"/>
      <c r="K65" s="8"/>
      <c r="L65" s="8"/>
      <c r="M65" s="8"/>
      <c r="N65" s="8"/>
      <c r="O65" s="8"/>
      <c r="P65" s="8"/>
      <c r="Q65" s="13"/>
    </row>
    <row r="66" spans="2:17" ht="15.75" thickBot="1">
      <c r="B66" s="260"/>
      <c r="C66" s="254"/>
      <c r="D66" s="242"/>
      <c r="E66" s="8"/>
      <c r="F66" s="239"/>
      <c r="G66" s="257"/>
      <c r="H66" s="8"/>
      <c r="I66" s="8"/>
      <c r="J66" s="8"/>
      <c r="K66" s="8"/>
      <c r="L66" s="8"/>
      <c r="M66" s="8"/>
      <c r="N66" s="8"/>
      <c r="O66" s="8"/>
      <c r="P66" s="8"/>
      <c r="Q66" s="13"/>
    </row>
    <row r="67" spans="2:17" ht="15">
      <c r="B67" s="260" t="s">
        <v>105</v>
      </c>
      <c r="C67" s="255" t="str">
        <f>IF(AND('TAB +48'!M66="",'TAB +48'!M68=""),"",IF('TAB +48'!M66&gt;'TAB +48'!M68,'TAB +48'!L66,'TAB +48'!L68))</f>
        <v/>
      </c>
      <c r="D67" s="241"/>
      <c r="E67" s="8"/>
      <c r="F67" s="8"/>
      <c r="G67" s="8"/>
      <c r="H67" s="8"/>
      <c r="I67" s="8"/>
      <c r="J67" s="8"/>
      <c r="K67" s="8"/>
      <c r="L67" s="8"/>
      <c r="M67" s="8"/>
      <c r="N67" s="8"/>
      <c r="O67" s="8"/>
      <c r="P67" s="8"/>
      <c r="Q67" s="13"/>
    </row>
    <row r="68" spans="2:17" ht="13.5" thickBot="1">
      <c r="B68" s="261"/>
      <c r="C68" s="256"/>
      <c r="D68" s="257"/>
      <c r="E68" s="3"/>
      <c r="F68" s="3"/>
      <c r="G68" s="3"/>
      <c r="H68" s="3"/>
      <c r="I68" s="3"/>
      <c r="J68" s="3"/>
      <c r="K68" s="3"/>
      <c r="L68" s="3"/>
      <c r="M68" s="3"/>
      <c r="N68" s="3"/>
      <c r="O68" s="3"/>
      <c r="P68" s="3"/>
      <c r="Q68" s="3"/>
    </row>
  </sheetData>
  <mergeCells count="163">
    <mergeCell ref="B59:B60"/>
    <mergeCell ref="B61:B62"/>
    <mergeCell ref="B63:B64"/>
    <mergeCell ref="B65:B66"/>
    <mergeCell ref="B67:B68"/>
    <mergeCell ref="B41:B42"/>
    <mergeCell ref="B43:B44"/>
    <mergeCell ref="B45:B46"/>
    <mergeCell ref="B47:B48"/>
    <mergeCell ref="B49:B50"/>
    <mergeCell ref="B51:B52"/>
    <mergeCell ref="B53:B54"/>
    <mergeCell ref="B55:B56"/>
    <mergeCell ref="B57:B58"/>
    <mergeCell ref="B23:B24"/>
    <mergeCell ref="B25:B26"/>
    <mergeCell ref="B27:B28"/>
    <mergeCell ref="B29:B30"/>
    <mergeCell ref="B31:B32"/>
    <mergeCell ref="B33:B34"/>
    <mergeCell ref="B35:B36"/>
    <mergeCell ref="B37:B38"/>
    <mergeCell ref="B39:B40"/>
    <mergeCell ref="B5:B6"/>
    <mergeCell ref="B7:B8"/>
    <mergeCell ref="B9:B10"/>
    <mergeCell ref="B11:B12"/>
    <mergeCell ref="B13:B14"/>
    <mergeCell ref="B15:B16"/>
    <mergeCell ref="B17:B18"/>
    <mergeCell ref="B19:B20"/>
    <mergeCell ref="B21:B22"/>
    <mergeCell ref="O47:O48"/>
    <mergeCell ref="P47:P48"/>
    <mergeCell ref="O49:O50"/>
    <mergeCell ref="P49:P50"/>
    <mergeCell ref="J13:J14"/>
    <mergeCell ref="L21:L22"/>
    <mergeCell ref="M51:M52"/>
    <mergeCell ref="M53:M54"/>
    <mergeCell ref="I43:I44"/>
    <mergeCell ref="I45:I46"/>
    <mergeCell ref="J43:J44"/>
    <mergeCell ref="J45:J46"/>
    <mergeCell ref="I29:I30"/>
    <mergeCell ref="I27:I28"/>
    <mergeCell ref="J27:J28"/>
    <mergeCell ref="J29:J30"/>
    <mergeCell ref="P35:P36"/>
    <mergeCell ref="P37:P38"/>
    <mergeCell ref="O35:O36"/>
    <mergeCell ref="O37:O38"/>
    <mergeCell ref="J61:J62"/>
    <mergeCell ref="I59:I60"/>
    <mergeCell ref="J59:J60"/>
    <mergeCell ref="L51:L52"/>
    <mergeCell ref="L53:L54"/>
    <mergeCell ref="D67:D68"/>
    <mergeCell ref="F65:F66"/>
    <mergeCell ref="F63:F64"/>
    <mergeCell ref="G65:G66"/>
    <mergeCell ref="G63:G64"/>
    <mergeCell ref="D65:D66"/>
    <mergeCell ref="I61:I62"/>
    <mergeCell ref="D59:D60"/>
    <mergeCell ref="D61:D62"/>
    <mergeCell ref="F55:F56"/>
    <mergeCell ref="D57:D58"/>
    <mergeCell ref="G55:G56"/>
    <mergeCell ref="F57:F58"/>
    <mergeCell ref="I11:I12"/>
    <mergeCell ref="I13:I14"/>
    <mergeCell ref="G33:G34"/>
    <mergeCell ref="G41:G42"/>
    <mergeCell ref="F39:F40"/>
    <mergeCell ref="F23:F24"/>
    <mergeCell ref="F25:F26"/>
    <mergeCell ref="F31:F32"/>
    <mergeCell ref="F33:F34"/>
    <mergeCell ref="G31:G32"/>
    <mergeCell ref="F41:F42"/>
    <mergeCell ref="F17:F18"/>
    <mergeCell ref="G39:G40"/>
    <mergeCell ref="G49:G50"/>
    <mergeCell ref="F49:F50"/>
    <mergeCell ref="G57:G58"/>
    <mergeCell ref="F47:F48"/>
    <mergeCell ref="D55:D56"/>
    <mergeCell ref="G47:G48"/>
    <mergeCell ref="D49:D50"/>
    <mergeCell ref="D51:D52"/>
    <mergeCell ref="D63:D64"/>
    <mergeCell ref="D47:D48"/>
    <mergeCell ref="D53:D54"/>
    <mergeCell ref="C61:C62"/>
    <mergeCell ref="C49:C50"/>
    <mergeCell ref="C47:C48"/>
    <mergeCell ref="C51:C52"/>
    <mergeCell ref="C13:C14"/>
    <mergeCell ref="C15:C16"/>
    <mergeCell ref="C67:C68"/>
    <mergeCell ref="C55:C56"/>
    <mergeCell ref="C57:C58"/>
    <mergeCell ref="C59:C60"/>
    <mergeCell ref="C63:C64"/>
    <mergeCell ref="C17:C18"/>
    <mergeCell ref="C65:C66"/>
    <mergeCell ref="C53:C54"/>
    <mergeCell ref="C41:C42"/>
    <mergeCell ref="C43:C44"/>
    <mergeCell ref="C21:C22"/>
    <mergeCell ref="C23:C24"/>
    <mergeCell ref="C25:C26"/>
    <mergeCell ref="C27:C28"/>
    <mergeCell ref="C29:C30"/>
    <mergeCell ref="D43:D44"/>
    <mergeCell ref="D5:D6"/>
    <mergeCell ref="D7:D8"/>
    <mergeCell ref="D9:D10"/>
    <mergeCell ref="D11:D12"/>
    <mergeCell ref="C5:C6"/>
    <mergeCell ref="C7:C8"/>
    <mergeCell ref="C9:C10"/>
    <mergeCell ref="C11:C12"/>
    <mergeCell ref="D15:D16"/>
    <mergeCell ref="C33:C34"/>
    <mergeCell ref="C35:C36"/>
    <mergeCell ref="D17:D18"/>
    <mergeCell ref="D21:D22"/>
    <mergeCell ref="C31:C32"/>
    <mergeCell ref="C37:C38"/>
    <mergeCell ref="C39:C40"/>
    <mergeCell ref="D27:D28"/>
    <mergeCell ref="D29:D30"/>
    <mergeCell ref="D41:D42"/>
    <mergeCell ref="D33:D34"/>
    <mergeCell ref="D35:D36"/>
    <mergeCell ref="D37:D38"/>
    <mergeCell ref="D39:D40"/>
    <mergeCell ref="D45:D46"/>
    <mergeCell ref="I1:L1"/>
    <mergeCell ref="I2:L2"/>
    <mergeCell ref="F7:F8"/>
    <mergeCell ref="F9:F10"/>
    <mergeCell ref="F15:F16"/>
    <mergeCell ref="D25:D26"/>
    <mergeCell ref="D23:D24"/>
    <mergeCell ref="C19:C20"/>
    <mergeCell ref="C45:C46"/>
    <mergeCell ref="J11:J12"/>
    <mergeCell ref="H3:N3"/>
    <mergeCell ref="L19:L20"/>
    <mergeCell ref="D31:D32"/>
    <mergeCell ref="D19:D20"/>
    <mergeCell ref="G23:G24"/>
    <mergeCell ref="G25:G26"/>
    <mergeCell ref="G7:G8"/>
    <mergeCell ref="G9:G10"/>
    <mergeCell ref="G15:G16"/>
    <mergeCell ref="M19:M20"/>
    <mergeCell ref="M21:M22"/>
    <mergeCell ref="G17:G18"/>
    <mergeCell ref="D13:D14"/>
  </mergeCells>
  <phoneticPr fontId="0" type="noConversion"/>
  <printOptions horizontalCentered="1" verticalCentered="1"/>
  <pageMargins left="0" right="0" top="0" bottom="0" header="0" footer="0"/>
  <pageSetup paperSize="8" scale="73" orientation="portrait" r:id="rId1"/>
  <headerFooter alignWithMargins="0"/>
  <drawing r:id="rId2"/>
</worksheet>
</file>

<file path=xl/worksheets/sheet6.xml><?xml version="1.0" encoding="utf-8"?>
<worksheet xmlns="http://schemas.openxmlformats.org/spreadsheetml/2006/main" xmlns:r="http://schemas.openxmlformats.org/officeDocument/2006/relationships">
  <sheetPr codeName="Feuil10"/>
  <dimension ref="A1:Z189"/>
  <sheetViews>
    <sheetView workbookViewId="0">
      <selection activeCell="A5" sqref="A5"/>
    </sheetView>
  </sheetViews>
  <sheetFormatPr baseColWidth="10" defaultRowHeight="12.75"/>
  <cols>
    <col min="1" max="1" width="16.28515625" style="52" customWidth="1"/>
    <col min="2" max="2" width="11.42578125" style="52" customWidth="1"/>
    <col min="3" max="3" width="14.140625" style="52" customWidth="1"/>
    <col min="4" max="4" width="12.5703125" style="55" bestFit="1" customWidth="1"/>
    <col min="5" max="5" width="11.5703125" style="52" bestFit="1" customWidth="1"/>
    <col min="6" max="6" width="12.5703125" style="52" bestFit="1" customWidth="1"/>
    <col min="7" max="7" width="3.7109375" style="52" customWidth="1"/>
    <col min="8" max="8" width="15.7109375" style="52" customWidth="1"/>
    <col min="9" max="9" width="3.7109375" style="52" customWidth="1"/>
    <col min="10" max="10" width="15.7109375" style="52" customWidth="1"/>
    <col min="11" max="11" width="3.7109375" style="52" customWidth="1"/>
    <col min="12" max="12" width="15.7109375" style="52" customWidth="1"/>
    <col min="13" max="13" width="3.7109375" style="52" customWidth="1"/>
    <col min="14" max="14" width="15.7109375" style="52" customWidth="1"/>
    <col min="15" max="15" width="3.7109375" style="52" customWidth="1"/>
    <col min="16" max="16" width="15.7109375" style="52" customWidth="1"/>
    <col min="17" max="17" width="3.7109375" style="52" customWidth="1"/>
    <col min="18" max="18" width="15.7109375" style="52" customWidth="1"/>
    <col min="19" max="19" width="3.7109375" style="52" customWidth="1"/>
    <col min="20" max="20" width="15.7109375" style="52" customWidth="1"/>
    <col min="21" max="21" width="3.7109375" style="52" customWidth="1"/>
    <col min="22" max="22" width="15.7109375" style="52" customWidth="1"/>
    <col min="23" max="23" width="3.7109375" style="52" customWidth="1"/>
    <col min="24" max="24" width="11.42578125" style="52"/>
    <col min="25" max="25" width="3.7109375" style="52" customWidth="1"/>
    <col min="26" max="16384" width="11.42578125" style="52"/>
  </cols>
  <sheetData>
    <row r="1" spans="1:26" ht="77.25" customHeight="1" thickBot="1">
      <c r="A1" s="278" t="s">
        <v>149</v>
      </c>
      <c r="B1" s="135"/>
      <c r="C1" s="101"/>
      <c r="D1" s="53" t="s">
        <v>136</v>
      </c>
      <c r="E1" s="54" t="s">
        <v>137</v>
      </c>
      <c r="F1" s="54" t="s">
        <v>138</v>
      </c>
      <c r="H1" s="271" t="s">
        <v>139</v>
      </c>
      <c r="J1" s="271" t="s">
        <v>140</v>
      </c>
      <c r="L1" s="271" t="s">
        <v>141</v>
      </c>
      <c r="N1" s="271" t="s">
        <v>142</v>
      </c>
      <c r="P1" s="271" t="s">
        <v>143</v>
      </c>
      <c r="R1" s="271" t="s">
        <v>144</v>
      </c>
      <c r="T1" s="271" t="s">
        <v>145</v>
      </c>
      <c r="V1" s="271" t="s">
        <v>146</v>
      </c>
      <c r="X1" s="271" t="s">
        <v>147</v>
      </c>
      <c r="Z1" s="271" t="s">
        <v>148</v>
      </c>
    </row>
    <row r="2" spans="1:26" s="55" customFormat="1" ht="20.100000000000001" customHeight="1">
      <c r="A2" s="279"/>
      <c r="B2" s="58"/>
      <c r="D2" s="273">
        <f>COUNTA($A$4:$A$188)</f>
        <v>37</v>
      </c>
      <c r="E2" s="275">
        <v>8</v>
      </c>
      <c r="F2" s="275">
        <v>6</v>
      </c>
      <c r="H2" s="277"/>
      <c r="J2" s="277"/>
      <c r="L2" s="277"/>
      <c r="N2" s="277"/>
      <c r="P2" s="277"/>
      <c r="R2" s="277"/>
      <c r="T2" s="277"/>
      <c r="V2" s="277"/>
      <c r="X2" s="277"/>
      <c r="Z2" s="272"/>
    </row>
    <row r="3" spans="1:26" ht="20.100000000000001" customHeight="1" thickBot="1">
      <c r="A3" s="102" t="s">
        <v>324</v>
      </c>
      <c r="B3" s="138" t="s">
        <v>261</v>
      </c>
      <c r="C3" s="103" t="s">
        <v>288</v>
      </c>
      <c r="D3" s="274"/>
      <c r="E3" s="276"/>
      <c r="F3" s="276"/>
      <c r="H3" s="277"/>
      <c r="J3" s="277"/>
      <c r="L3" s="277"/>
      <c r="N3" s="277"/>
      <c r="P3" s="277"/>
      <c r="R3" s="277"/>
      <c r="T3" s="277"/>
      <c r="V3" s="277"/>
      <c r="X3" s="277"/>
      <c r="Z3" s="272"/>
    </row>
    <row r="4" spans="1:26">
      <c r="A4" s="169" t="s">
        <v>316</v>
      </c>
      <c r="B4" s="142" t="s">
        <v>262</v>
      </c>
      <c r="C4" s="74"/>
      <c r="D4" s="57"/>
      <c r="E4" s="58"/>
      <c r="F4" s="58"/>
      <c r="H4" s="58" t="s">
        <v>223</v>
      </c>
      <c r="I4" s="58"/>
      <c r="J4" s="58" t="s">
        <v>435</v>
      </c>
      <c r="K4" s="58"/>
      <c r="L4" s="58" t="s">
        <v>442</v>
      </c>
      <c r="M4" s="58"/>
      <c r="N4" s="58" t="s">
        <v>443</v>
      </c>
      <c r="O4" s="58"/>
      <c r="P4" s="58" t="s">
        <v>396</v>
      </c>
      <c r="Q4" s="58"/>
      <c r="R4" s="58" t="s">
        <v>163</v>
      </c>
      <c r="S4" s="58"/>
      <c r="T4" s="58" t="s">
        <v>436</v>
      </c>
      <c r="U4" s="58"/>
      <c r="V4" s="58" t="s">
        <v>437</v>
      </c>
      <c r="W4" s="58"/>
      <c r="X4" s="58"/>
      <c r="Z4" s="58"/>
    </row>
    <row r="5" spans="1:26">
      <c r="A5" s="170" t="s">
        <v>434</v>
      </c>
      <c r="B5" s="143" t="s">
        <v>262</v>
      </c>
      <c r="C5" s="74"/>
      <c r="D5" s="57"/>
      <c r="E5" s="58"/>
      <c r="F5" s="58"/>
      <c r="H5" s="58" t="s">
        <v>440</v>
      </c>
      <c r="I5" s="58"/>
      <c r="J5" s="58" t="s">
        <v>135</v>
      </c>
      <c r="K5" s="58"/>
      <c r="L5" s="58" t="s">
        <v>371</v>
      </c>
      <c r="M5" s="58"/>
      <c r="N5" s="58" t="s">
        <v>127</v>
      </c>
      <c r="O5" s="58"/>
      <c r="P5" s="58" t="s">
        <v>295</v>
      </c>
      <c r="Q5" s="58"/>
      <c r="R5" s="58" t="s">
        <v>390</v>
      </c>
      <c r="S5" s="58"/>
      <c r="T5" s="58" t="s">
        <v>128</v>
      </c>
      <c r="U5" s="58"/>
      <c r="V5" s="58" t="s">
        <v>397</v>
      </c>
      <c r="W5" s="58"/>
      <c r="X5" s="58"/>
      <c r="Z5" s="58"/>
    </row>
    <row r="6" spans="1:26">
      <c r="A6" s="170" t="s">
        <v>373</v>
      </c>
      <c r="B6" s="143" t="s">
        <v>262</v>
      </c>
      <c r="C6" s="74"/>
      <c r="D6" s="57"/>
      <c r="E6" s="58"/>
      <c r="F6" s="58"/>
      <c r="H6" s="58" t="s">
        <v>226</v>
      </c>
      <c r="I6" s="58"/>
      <c r="J6" s="100" t="s">
        <v>444</v>
      </c>
      <c r="K6" s="58"/>
      <c r="L6" s="58" t="s">
        <v>438</v>
      </c>
      <c r="M6" s="58"/>
      <c r="N6" s="100" t="s">
        <v>373</v>
      </c>
      <c r="O6" s="58"/>
      <c r="P6" s="58" t="s">
        <v>318</v>
      </c>
      <c r="Q6" s="58"/>
      <c r="R6" s="58" t="s">
        <v>441</v>
      </c>
      <c r="S6" s="58"/>
      <c r="T6" s="58" t="s">
        <v>224</v>
      </c>
      <c r="U6" s="58"/>
      <c r="V6" s="58" t="s">
        <v>379</v>
      </c>
      <c r="W6" s="58"/>
      <c r="X6" s="58"/>
      <c r="Z6" s="58"/>
    </row>
    <row r="7" spans="1:26">
      <c r="A7" s="170" t="s">
        <v>317</v>
      </c>
      <c r="B7" s="143" t="s">
        <v>262</v>
      </c>
      <c r="C7" s="72"/>
      <c r="D7" s="57"/>
      <c r="E7" s="58"/>
      <c r="F7" s="58"/>
      <c r="H7" s="58" t="s">
        <v>290</v>
      </c>
      <c r="I7" s="58"/>
      <c r="J7" s="58" t="s">
        <v>398</v>
      </c>
      <c r="K7" s="58"/>
      <c r="L7" s="58" t="s">
        <v>162</v>
      </c>
      <c r="M7" s="58"/>
      <c r="N7" s="58" t="s">
        <v>434</v>
      </c>
      <c r="O7" s="58"/>
      <c r="P7" s="58" t="s">
        <v>439</v>
      </c>
      <c r="Q7" s="58"/>
      <c r="R7" s="58" t="s">
        <v>375</v>
      </c>
      <c r="S7" s="58"/>
      <c r="T7" s="58" t="s">
        <v>316</v>
      </c>
      <c r="U7" s="58"/>
      <c r="V7" s="58" t="s">
        <v>272</v>
      </c>
      <c r="W7" s="58"/>
      <c r="X7" s="58"/>
      <c r="Z7" s="58"/>
    </row>
    <row r="8" spans="1:26">
      <c r="A8" s="170" t="s">
        <v>318</v>
      </c>
      <c r="B8" s="143" t="s">
        <v>262</v>
      </c>
      <c r="C8" s="72"/>
      <c r="D8" s="57"/>
      <c r="E8" s="58"/>
      <c r="F8" s="58"/>
      <c r="H8" s="58" t="s">
        <v>164</v>
      </c>
      <c r="I8" s="58"/>
      <c r="J8" s="58" t="s">
        <v>365</v>
      </c>
      <c r="K8" s="58"/>
      <c r="L8" s="58" t="s">
        <v>317</v>
      </c>
      <c r="M8" s="58"/>
      <c r="N8" s="58" t="s">
        <v>445</v>
      </c>
      <c r="O8" s="58"/>
      <c r="P8" s="58" t="s">
        <v>366</v>
      </c>
      <c r="Q8" s="58"/>
      <c r="R8" s="58"/>
      <c r="S8" s="58"/>
      <c r="T8" s="58"/>
      <c r="U8" s="58"/>
      <c r="V8" s="58"/>
      <c r="W8" s="58"/>
      <c r="X8" s="58"/>
      <c r="Z8" s="58"/>
    </row>
    <row r="9" spans="1:26">
      <c r="A9" s="170" t="s">
        <v>435</v>
      </c>
      <c r="B9" s="143" t="s">
        <v>262</v>
      </c>
      <c r="C9" s="72"/>
      <c r="D9" s="57"/>
      <c r="E9" s="58"/>
      <c r="F9" s="58"/>
      <c r="H9" s="162"/>
      <c r="I9" s="58"/>
      <c r="J9" s="100"/>
      <c r="K9" s="58"/>
      <c r="L9" s="58"/>
      <c r="M9" s="58"/>
      <c r="N9" s="58"/>
      <c r="O9" s="58"/>
      <c r="P9" s="58"/>
      <c r="Q9" s="58"/>
      <c r="R9" s="58"/>
      <c r="S9" s="58"/>
      <c r="T9" s="58"/>
      <c r="U9" s="58"/>
      <c r="V9" s="58"/>
      <c r="W9" s="58"/>
      <c r="X9" s="58"/>
      <c r="Z9" s="58"/>
    </row>
    <row r="10" spans="1:26">
      <c r="A10" s="170" t="s">
        <v>398</v>
      </c>
      <c r="B10" s="143" t="s">
        <v>262</v>
      </c>
      <c r="C10" s="72"/>
      <c r="D10" s="57"/>
      <c r="E10" s="58"/>
      <c r="F10" s="58"/>
      <c r="H10" s="58"/>
      <c r="I10" s="58"/>
      <c r="J10" s="58"/>
      <c r="K10" s="58"/>
      <c r="L10" s="58"/>
      <c r="M10" s="58"/>
      <c r="N10" s="58"/>
      <c r="O10" s="58"/>
      <c r="P10" s="58"/>
      <c r="Q10" s="58"/>
      <c r="R10" s="58"/>
      <c r="S10" s="58"/>
      <c r="T10" s="58"/>
      <c r="U10" s="58"/>
      <c r="V10" s="58"/>
      <c r="W10" s="58"/>
      <c r="X10" s="58"/>
      <c r="Z10" s="58"/>
    </row>
    <row r="11" spans="1:26">
      <c r="A11" s="170" t="s">
        <v>226</v>
      </c>
      <c r="B11" s="143" t="s">
        <v>262</v>
      </c>
      <c r="C11" s="72"/>
      <c r="D11" s="57"/>
      <c r="E11" s="58"/>
      <c r="F11" s="58"/>
      <c r="H11" s="58"/>
      <c r="I11" s="58"/>
      <c r="J11" s="58"/>
      <c r="K11" s="58"/>
      <c r="L11" s="58"/>
      <c r="M11" s="58"/>
      <c r="N11" s="58"/>
      <c r="O11" s="58"/>
      <c r="P11" s="58"/>
      <c r="Q11" s="58"/>
      <c r="R11" s="58"/>
      <c r="S11" s="58"/>
      <c r="T11" s="58"/>
      <c r="U11" s="58"/>
      <c r="V11" s="58"/>
      <c r="W11" s="58"/>
      <c r="X11" s="58"/>
      <c r="Z11" s="58"/>
    </row>
    <row r="12" spans="1:26">
      <c r="A12" s="170" t="s">
        <v>436</v>
      </c>
      <c r="B12" s="143" t="s">
        <v>262</v>
      </c>
      <c r="C12" s="72"/>
      <c r="D12" s="57"/>
      <c r="E12" s="58"/>
      <c r="F12" s="58"/>
      <c r="H12" s="58"/>
      <c r="I12" s="58"/>
      <c r="J12" s="58"/>
      <c r="K12" s="58"/>
      <c r="L12" s="58"/>
      <c r="M12" s="58"/>
      <c r="N12" s="58"/>
      <c r="O12" s="58"/>
      <c r="P12" s="58"/>
      <c r="Q12" s="58"/>
      <c r="R12" s="58"/>
      <c r="S12" s="58"/>
      <c r="T12" s="58"/>
      <c r="U12" s="58"/>
      <c r="V12" s="58"/>
      <c r="W12" s="58"/>
      <c r="X12" s="58"/>
      <c r="Z12" s="58"/>
    </row>
    <row r="13" spans="1:26">
      <c r="A13" s="170" t="s">
        <v>162</v>
      </c>
      <c r="B13" s="143" t="s">
        <v>263</v>
      </c>
      <c r="C13" s="72"/>
      <c r="D13" s="57"/>
      <c r="E13" s="58"/>
      <c r="F13" s="58"/>
      <c r="H13"/>
      <c r="I13" s="58"/>
      <c r="J13" s="58"/>
      <c r="K13" s="58"/>
      <c r="L13" s="58"/>
      <c r="M13" s="58"/>
      <c r="N13" s="58"/>
      <c r="O13" s="58"/>
      <c r="P13" s="58"/>
      <c r="Q13" s="58"/>
      <c r="R13" s="58"/>
      <c r="S13" s="58"/>
      <c r="T13" s="58"/>
      <c r="U13" s="58"/>
      <c r="V13" s="58"/>
      <c r="W13" s="58"/>
      <c r="X13" s="58"/>
      <c r="Z13" s="58"/>
    </row>
    <row r="14" spans="1:26">
      <c r="A14" s="170" t="s">
        <v>163</v>
      </c>
      <c r="B14" s="143" t="s">
        <v>263</v>
      </c>
      <c r="C14" s="72"/>
      <c r="D14" s="57"/>
      <c r="E14" s="58"/>
      <c r="F14" s="58"/>
      <c r="H14"/>
      <c r="I14" s="58"/>
      <c r="J14" s="58"/>
      <c r="K14" s="58"/>
      <c r="L14" s="58"/>
      <c r="M14" s="58"/>
      <c r="N14" s="58"/>
      <c r="O14" s="58"/>
      <c r="P14" s="58"/>
      <c r="Q14" s="58"/>
      <c r="R14" s="58"/>
      <c r="S14" s="58"/>
      <c r="T14" s="58"/>
      <c r="U14" s="58"/>
      <c r="V14" s="58"/>
      <c r="W14" s="58"/>
      <c r="X14" s="58"/>
      <c r="Z14" s="58"/>
    </row>
    <row r="15" spans="1:26">
      <c r="A15" s="170" t="s">
        <v>128</v>
      </c>
      <c r="B15" s="143" t="s">
        <v>263</v>
      </c>
      <c r="C15" s="72"/>
      <c r="D15" s="57"/>
      <c r="E15" s="58"/>
      <c r="F15" s="58"/>
      <c r="H15"/>
      <c r="I15" s="58"/>
      <c r="J15" s="58"/>
      <c r="K15" s="58"/>
      <c r="L15" s="58"/>
      <c r="M15" s="58"/>
      <c r="N15" s="58"/>
      <c r="O15" s="58"/>
      <c r="P15" s="58"/>
      <c r="Q15" s="58"/>
      <c r="R15" s="58"/>
      <c r="S15" s="58"/>
      <c r="T15" s="58"/>
      <c r="U15" s="58"/>
      <c r="V15" s="58"/>
      <c r="W15" s="58"/>
      <c r="X15" s="58"/>
      <c r="Z15" s="58"/>
    </row>
    <row r="16" spans="1:26">
      <c r="A16" s="170" t="s">
        <v>290</v>
      </c>
      <c r="B16" s="143" t="s">
        <v>263</v>
      </c>
      <c r="C16" s="72"/>
      <c r="D16" s="57"/>
      <c r="E16" s="58"/>
      <c r="F16" s="58"/>
      <c r="H16"/>
      <c r="I16" s="58"/>
      <c r="J16" s="58"/>
      <c r="K16" s="58"/>
      <c r="L16" s="58"/>
      <c r="M16" s="58"/>
      <c r="N16" s="58"/>
      <c r="O16" s="58"/>
      <c r="P16" s="58"/>
      <c r="Q16" s="58"/>
      <c r="R16" s="58"/>
      <c r="S16" s="58"/>
      <c r="T16" s="58"/>
      <c r="U16" s="58"/>
      <c r="V16" s="58"/>
      <c r="W16" s="58"/>
      <c r="X16" s="58"/>
      <c r="Z16" s="58"/>
    </row>
    <row r="17" spans="1:26">
      <c r="A17" s="170" t="s">
        <v>127</v>
      </c>
      <c r="B17" s="143" t="s">
        <v>263</v>
      </c>
      <c r="C17" s="72"/>
      <c r="D17" s="57"/>
      <c r="E17" s="58"/>
      <c r="F17" s="58"/>
      <c r="H17"/>
      <c r="I17" s="58"/>
      <c r="J17" s="58"/>
      <c r="K17" s="58"/>
      <c r="L17" s="58"/>
      <c r="M17" s="58"/>
      <c r="N17" s="58"/>
      <c r="O17" s="58"/>
      <c r="P17" s="58"/>
      <c r="Q17" s="58"/>
      <c r="R17" s="58"/>
      <c r="S17" s="58"/>
      <c r="T17" s="58"/>
      <c r="U17" s="58"/>
      <c r="V17" s="58"/>
      <c r="W17" s="58"/>
      <c r="X17" s="58"/>
      <c r="Z17" s="58"/>
    </row>
    <row r="18" spans="1:26">
      <c r="A18" s="170" t="s">
        <v>379</v>
      </c>
      <c r="B18" s="143" t="s">
        <v>263</v>
      </c>
      <c r="C18" s="72"/>
      <c r="D18" s="57"/>
      <c r="E18" s="58"/>
      <c r="F18" s="58"/>
      <c r="H18"/>
      <c r="I18" s="58"/>
      <c r="J18" s="58"/>
      <c r="K18" s="58"/>
      <c r="L18" s="58"/>
      <c r="M18" s="58"/>
      <c r="N18" s="58"/>
      <c r="O18" s="58"/>
      <c r="P18" s="58"/>
      <c r="Q18" s="58"/>
      <c r="R18" s="58"/>
      <c r="S18" s="58"/>
      <c r="T18" s="58"/>
      <c r="U18" s="58"/>
      <c r="V18" s="58"/>
      <c r="W18" s="58"/>
      <c r="X18" s="58"/>
      <c r="Z18" s="58"/>
    </row>
    <row r="19" spans="1:26">
      <c r="A19" s="170" t="s">
        <v>390</v>
      </c>
      <c r="B19" s="143" t="s">
        <v>263</v>
      </c>
      <c r="C19" s="72"/>
      <c r="D19" s="57"/>
      <c r="E19" s="129" t="s">
        <v>303</v>
      </c>
      <c r="F19" s="58"/>
      <c r="H19"/>
      <c r="I19" s="58"/>
      <c r="J19" s="58"/>
      <c r="K19" s="58"/>
      <c r="L19" s="58"/>
      <c r="M19" s="58"/>
      <c r="N19" s="58"/>
      <c r="O19" s="58"/>
      <c r="P19" s="58"/>
      <c r="Q19" s="58"/>
      <c r="R19" s="58"/>
      <c r="S19" s="58"/>
      <c r="T19" s="58"/>
      <c r="U19" s="58"/>
      <c r="V19" s="58"/>
      <c r="W19" s="58"/>
      <c r="X19" s="58"/>
      <c r="Z19" s="58"/>
    </row>
    <row r="20" spans="1:26" ht="13.5" thickBot="1">
      <c r="A20" s="170" t="s">
        <v>365</v>
      </c>
      <c r="B20" s="143" t="s">
        <v>263</v>
      </c>
      <c r="C20" s="72"/>
      <c r="D20" s="57"/>
      <c r="E20" s="58"/>
      <c r="F20" s="58"/>
      <c r="H20"/>
      <c r="J20" s="58"/>
      <c r="K20" s="58"/>
      <c r="L20" s="58"/>
      <c r="M20" s="58"/>
      <c r="N20" s="58"/>
      <c r="O20" s="58"/>
      <c r="P20" s="58"/>
      <c r="Q20" s="58"/>
      <c r="R20" s="58"/>
      <c r="S20" s="58"/>
      <c r="T20" s="58"/>
      <c r="U20" s="58"/>
      <c r="V20" s="58"/>
      <c r="W20" s="58"/>
      <c r="X20" s="58"/>
      <c r="Z20" s="58"/>
    </row>
    <row r="21" spans="1:26" ht="12.75" customHeight="1">
      <c r="A21" s="170" t="s">
        <v>272</v>
      </c>
      <c r="B21" s="143" t="s">
        <v>263</v>
      </c>
      <c r="C21" s="72"/>
      <c r="D21" s="57"/>
      <c r="E21" s="262" t="s">
        <v>305</v>
      </c>
      <c r="F21" s="263"/>
      <c r="G21" s="263"/>
      <c r="H21" s="263"/>
      <c r="I21" s="263"/>
      <c r="J21" s="263"/>
      <c r="K21" s="263"/>
      <c r="L21" s="263"/>
      <c r="M21" s="263"/>
      <c r="N21" s="263"/>
      <c r="O21" s="263"/>
      <c r="P21" s="264"/>
    </row>
    <row r="22" spans="1:26">
      <c r="A22" s="170" t="s">
        <v>371</v>
      </c>
      <c r="B22" s="143" t="s">
        <v>263</v>
      </c>
      <c r="C22" s="72"/>
      <c r="D22" s="57"/>
      <c r="E22" s="265"/>
      <c r="F22" s="266"/>
      <c r="G22" s="266"/>
      <c r="H22" s="266"/>
      <c r="I22" s="266"/>
      <c r="J22" s="266"/>
      <c r="K22" s="266"/>
      <c r="L22" s="266"/>
      <c r="M22" s="266"/>
      <c r="N22" s="266"/>
      <c r="O22" s="266"/>
      <c r="P22" s="267"/>
    </row>
    <row r="23" spans="1:26">
      <c r="A23" s="170" t="s">
        <v>437</v>
      </c>
      <c r="B23" s="143" t="s">
        <v>340</v>
      </c>
      <c r="C23" s="72"/>
      <c r="D23" s="57"/>
      <c r="E23" s="265"/>
      <c r="F23" s="266"/>
      <c r="G23" s="266"/>
      <c r="H23" s="266"/>
      <c r="I23" s="266"/>
      <c r="J23" s="266"/>
      <c r="K23" s="266"/>
      <c r="L23" s="266"/>
      <c r="M23" s="266"/>
      <c r="N23" s="266"/>
      <c r="O23" s="266"/>
      <c r="P23" s="267"/>
    </row>
    <row r="24" spans="1:26">
      <c r="A24" s="170" t="s">
        <v>438</v>
      </c>
      <c r="B24" s="143" t="s">
        <v>340</v>
      </c>
      <c r="C24" s="72"/>
      <c r="D24" s="57"/>
      <c r="E24" s="265"/>
      <c r="F24" s="266"/>
      <c r="G24" s="266"/>
      <c r="H24" s="266"/>
      <c r="I24" s="266"/>
      <c r="J24" s="266"/>
      <c r="K24" s="266"/>
      <c r="L24" s="266"/>
      <c r="M24" s="266"/>
      <c r="N24" s="266"/>
      <c r="O24" s="266"/>
      <c r="P24" s="267"/>
    </row>
    <row r="25" spans="1:26">
      <c r="A25" s="170" t="s">
        <v>439</v>
      </c>
      <c r="B25" s="143" t="s">
        <v>340</v>
      </c>
      <c r="C25" s="72"/>
      <c r="D25" s="57"/>
      <c r="E25" s="265"/>
      <c r="F25" s="266"/>
      <c r="G25" s="266"/>
      <c r="H25" s="266"/>
      <c r="I25" s="266"/>
      <c r="J25" s="266"/>
      <c r="K25" s="266"/>
      <c r="L25" s="266"/>
      <c r="M25" s="266"/>
      <c r="N25" s="266"/>
      <c r="O25" s="266"/>
      <c r="P25" s="267"/>
    </row>
    <row r="26" spans="1:26">
      <c r="A26" s="170" t="s">
        <v>440</v>
      </c>
      <c r="B26" s="143" t="s">
        <v>340</v>
      </c>
      <c r="C26" s="72"/>
      <c r="D26" s="57"/>
      <c r="E26" s="265"/>
      <c r="F26" s="266"/>
      <c r="G26" s="266"/>
      <c r="H26" s="266"/>
      <c r="I26" s="266"/>
      <c r="J26" s="266"/>
      <c r="K26" s="266"/>
      <c r="L26" s="266"/>
      <c r="M26" s="266"/>
      <c r="N26" s="266"/>
      <c r="O26" s="266"/>
      <c r="P26" s="267"/>
    </row>
    <row r="27" spans="1:26">
      <c r="A27" s="170" t="s">
        <v>441</v>
      </c>
      <c r="B27" s="143" t="s">
        <v>340</v>
      </c>
      <c r="C27" s="72"/>
      <c r="D27" s="57"/>
      <c r="E27" s="265"/>
      <c r="F27" s="266"/>
      <c r="G27" s="266"/>
      <c r="H27" s="266"/>
      <c r="I27" s="266"/>
      <c r="J27" s="266"/>
      <c r="K27" s="266"/>
      <c r="L27" s="266"/>
      <c r="M27" s="266"/>
      <c r="N27" s="266"/>
      <c r="O27" s="266"/>
      <c r="P27" s="267"/>
    </row>
    <row r="28" spans="1:26">
      <c r="A28" s="170" t="s">
        <v>442</v>
      </c>
      <c r="B28" s="143" t="s">
        <v>340</v>
      </c>
      <c r="C28" s="72"/>
      <c r="D28" s="57"/>
      <c r="E28" s="265"/>
      <c r="F28" s="266"/>
      <c r="G28" s="266"/>
      <c r="H28" s="266"/>
      <c r="I28" s="266"/>
      <c r="J28" s="266"/>
      <c r="K28" s="266"/>
      <c r="L28" s="266"/>
      <c r="M28" s="266"/>
      <c r="N28" s="266"/>
      <c r="O28" s="266"/>
      <c r="P28" s="267"/>
    </row>
    <row r="29" spans="1:26" ht="13.5" thickBot="1">
      <c r="A29" s="170" t="s">
        <v>443</v>
      </c>
      <c r="B29" s="143" t="s">
        <v>340</v>
      </c>
      <c r="C29" s="72"/>
      <c r="D29" s="57"/>
      <c r="E29" s="268"/>
      <c r="F29" s="269"/>
      <c r="G29" s="269"/>
      <c r="H29" s="269"/>
      <c r="I29" s="269"/>
      <c r="J29" s="269"/>
      <c r="K29" s="269"/>
      <c r="L29" s="269"/>
      <c r="M29" s="269"/>
      <c r="N29" s="269"/>
      <c r="O29" s="269"/>
      <c r="P29" s="270"/>
    </row>
    <row r="30" spans="1:26">
      <c r="A30" s="170" t="s">
        <v>444</v>
      </c>
      <c r="B30" s="143" t="s">
        <v>340</v>
      </c>
      <c r="C30" s="72"/>
      <c r="D30" s="57"/>
      <c r="E30" s="58"/>
      <c r="F30" s="58"/>
      <c r="H30"/>
    </row>
    <row r="31" spans="1:26">
      <c r="A31" s="170" t="s">
        <v>445</v>
      </c>
      <c r="B31" s="143" t="s">
        <v>340</v>
      </c>
      <c r="C31" s="72"/>
      <c r="D31" s="57"/>
      <c r="E31" s="58"/>
      <c r="F31" s="58"/>
      <c r="H31"/>
    </row>
    <row r="32" spans="1:26">
      <c r="A32" s="170" t="s">
        <v>223</v>
      </c>
      <c r="B32" s="143" t="s">
        <v>264</v>
      </c>
      <c r="C32" s="72"/>
      <c r="D32" s="57"/>
      <c r="E32" s="58"/>
      <c r="F32" s="58"/>
      <c r="H32"/>
    </row>
    <row r="33" spans="1:8">
      <c r="A33" s="170" t="s">
        <v>224</v>
      </c>
      <c r="B33" s="143" t="s">
        <v>264</v>
      </c>
      <c r="C33" s="72"/>
      <c r="D33" s="57"/>
      <c r="E33" s="58"/>
      <c r="F33" s="58"/>
      <c r="H33"/>
    </row>
    <row r="34" spans="1:8">
      <c r="A34" s="170" t="s">
        <v>164</v>
      </c>
      <c r="B34" s="143" t="s">
        <v>264</v>
      </c>
      <c r="C34" s="72"/>
      <c r="D34" s="57"/>
      <c r="E34" s="58"/>
      <c r="F34" s="58"/>
      <c r="H34"/>
    </row>
    <row r="35" spans="1:8">
      <c r="A35" s="170" t="s">
        <v>366</v>
      </c>
      <c r="B35" s="143" t="s">
        <v>264</v>
      </c>
      <c r="C35" s="72"/>
      <c r="D35" s="57"/>
      <c r="E35" s="58"/>
      <c r="F35" s="58"/>
      <c r="H35"/>
    </row>
    <row r="36" spans="1:8">
      <c r="A36" s="170" t="s">
        <v>375</v>
      </c>
      <c r="B36" s="143" t="s">
        <v>264</v>
      </c>
      <c r="C36" s="72"/>
      <c r="D36" s="57"/>
      <c r="E36" s="57"/>
      <c r="F36" s="57"/>
      <c r="H36"/>
    </row>
    <row r="37" spans="1:8">
      <c r="A37" s="170" t="s">
        <v>135</v>
      </c>
      <c r="B37" s="143" t="s">
        <v>264</v>
      </c>
      <c r="C37" s="72"/>
      <c r="D37" s="57"/>
      <c r="E37" s="57"/>
      <c r="F37" s="57"/>
      <c r="H37"/>
    </row>
    <row r="38" spans="1:8">
      <c r="A38" s="170" t="s">
        <v>295</v>
      </c>
      <c r="B38" s="143" t="s">
        <v>264</v>
      </c>
      <c r="C38" s="72"/>
      <c r="D38" s="57"/>
      <c r="E38" s="57"/>
      <c r="F38" s="57"/>
      <c r="H38"/>
    </row>
    <row r="39" spans="1:8">
      <c r="A39" s="171" t="s">
        <v>397</v>
      </c>
      <c r="B39" s="143" t="s">
        <v>264</v>
      </c>
      <c r="C39" s="72"/>
      <c r="D39" s="57"/>
      <c r="E39" s="57"/>
      <c r="F39" s="57"/>
      <c r="H39"/>
    </row>
    <row r="40" spans="1:8">
      <c r="A40" s="171" t="s">
        <v>396</v>
      </c>
      <c r="B40" s="143" t="s">
        <v>264</v>
      </c>
      <c r="C40" s="72"/>
      <c r="D40" s="57"/>
      <c r="E40" s="57"/>
      <c r="F40" s="57"/>
      <c r="H40"/>
    </row>
    <row r="41" spans="1:8">
      <c r="A41" s="171"/>
      <c r="B41" s="143"/>
      <c r="C41" s="72"/>
      <c r="D41" s="59"/>
      <c r="E41" s="60"/>
      <c r="F41" s="60"/>
      <c r="H41"/>
    </row>
    <row r="42" spans="1:8">
      <c r="A42" s="171"/>
      <c r="B42" s="143"/>
      <c r="C42" s="72"/>
      <c r="D42" s="59"/>
      <c r="E42" s="60"/>
      <c r="F42" s="60"/>
      <c r="H42"/>
    </row>
    <row r="43" spans="1:8">
      <c r="A43" s="171"/>
      <c r="B43" s="144"/>
      <c r="C43" s="72"/>
      <c r="D43" s="59"/>
      <c r="E43" s="60"/>
      <c r="F43" s="60"/>
      <c r="H43"/>
    </row>
    <row r="44" spans="1:8">
      <c r="A44" s="140"/>
      <c r="B44" s="145"/>
      <c r="C44" s="72"/>
      <c r="D44" s="59"/>
      <c r="E44" s="60"/>
      <c r="F44" s="60"/>
      <c r="H44"/>
    </row>
    <row r="45" spans="1:8">
      <c r="A45" s="139"/>
      <c r="B45" s="144"/>
      <c r="C45" s="96"/>
      <c r="D45" s="59"/>
      <c r="E45" s="60"/>
      <c r="F45" s="60"/>
      <c r="H45"/>
    </row>
    <row r="46" spans="1:8">
      <c r="A46" s="139"/>
      <c r="B46" s="144"/>
      <c r="C46" s="72"/>
      <c r="D46" s="59"/>
      <c r="E46" s="60"/>
      <c r="F46" s="60"/>
      <c r="H46" s="62"/>
    </row>
    <row r="47" spans="1:8">
      <c r="A47" s="139"/>
      <c r="B47" s="144"/>
      <c r="C47" s="72"/>
      <c r="D47" s="59"/>
      <c r="E47" s="60"/>
      <c r="F47" s="60"/>
      <c r="H47"/>
    </row>
    <row r="48" spans="1:8">
      <c r="A48" s="139"/>
      <c r="B48" s="144"/>
      <c r="C48" s="72"/>
      <c r="D48" s="59"/>
      <c r="E48" s="60"/>
      <c r="F48" s="60"/>
      <c r="H48" s="61"/>
    </row>
    <row r="49" spans="1:8">
      <c r="A49" s="140"/>
      <c r="B49" s="145"/>
      <c r="C49" s="96"/>
      <c r="D49" s="59"/>
      <c r="E49" s="60"/>
      <c r="F49" s="60"/>
      <c r="H49" s="61"/>
    </row>
    <row r="50" spans="1:8">
      <c r="A50" s="139"/>
      <c r="B50" s="144"/>
      <c r="C50" s="72"/>
      <c r="D50" s="59"/>
      <c r="E50" s="60"/>
      <c r="F50" s="60"/>
    </row>
    <row r="51" spans="1:8" ht="13.5" thickBot="1">
      <c r="A51" s="141"/>
      <c r="B51" s="146"/>
      <c r="C51" s="72"/>
      <c r="D51" s="59"/>
      <c r="E51" s="60"/>
      <c r="F51" s="60"/>
    </row>
    <row r="52" spans="1:8">
      <c r="A52" s="118"/>
      <c r="B52" s="72"/>
      <c r="C52" s="72"/>
      <c r="D52" s="59"/>
      <c r="E52" s="60"/>
      <c r="F52" s="60"/>
    </row>
    <row r="53" spans="1:8">
      <c r="A53" s="72"/>
      <c r="B53" s="72"/>
      <c r="C53" s="56"/>
      <c r="D53" s="59"/>
      <c r="E53" s="60"/>
      <c r="F53" s="60"/>
    </row>
    <row r="54" spans="1:8">
      <c r="A54" s="72"/>
      <c r="B54" s="72"/>
      <c r="C54" s="56"/>
      <c r="D54" s="59"/>
      <c r="E54" s="60"/>
      <c r="F54" s="60"/>
    </row>
    <row r="55" spans="1:8">
      <c r="A55" s="72"/>
      <c r="B55" s="72"/>
      <c r="C55" s="56"/>
      <c r="D55" s="72"/>
      <c r="E55" s="60"/>
      <c r="F55" s="60"/>
    </row>
    <row r="56" spans="1:8">
      <c r="A56" s="72"/>
      <c r="B56" s="72"/>
      <c r="C56" s="56"/>
      <c r="D56" s="59"/>
      <c r="E56" s="60"/>
      <c r="F56" s="60"/>
    </row>
    <row r="57" spans="1:8">
      <c r="A57" s="72"/>
      <c r="B57" s="72"/>
      <c r="C57" s="56"/>
      <c r="D57" s="64"/>
      <c r="E57" s="60"/>
      <c r="F57" s="60"/>
    </row>
    <row r="58" spans="1:8">
      <c r="A58" s="72"/>
      <c r="B58" s="72"/>
      <c r="C58" s="56"/>
      <c r="D58" s="3"/>
      <c r="E58" s="60"/>
      <c r="F58" s="60"/>
    </row>
    <row r="59" spans="1:8">
      <c r="A59" s="72"/>
      <c r="B59" s="72"/>
      <c r="C59" s="56"/>
      <c r="D59" s="81"/>
      <c r="E59" s="60"/>
      <c r="F59" s="60"/>
    </row>
    <row r="60" spans="1:8">
      <c r="A60" s="72"/>
      <c r="B60" s="72"/>
      <c r="C60" s="56"/>
      <c r="D60" s="81"/>
      <c r="E60" s="60"/>
      <c r="F60" s="60"/>
    </row>
    <row r="61" spans="1:8">
      <c r="A61" s="72"/>
      <c r="B61" s="72"/>
      <c r="C61" s="56"/>
      <c r="D61" s="81"/>
      <c r="E61" s="60"/>
      <c r="F61" s="60"/>
    </row>
    <row r="62" spans="1:8">
      <c r="A62" s="72"/>
      <c r="B62" s="72"/>
      <c r="C62" s="56"/>
      <c r="D62" s="81"/>
      <c r="E62" s="60"/>
      <c r="F62" s="60"/>
    </row>
    <row r="63" spans="1:8">
      <c r="A63" s="72"/>
      <c r="B63" s="72"/>
      <c r="C63" s="56"/>
      <c r="D63" s="81"/>
      <c r="E63" s="60"/>
      <c r="F63" s="60"/>
    </row>
    <row r="64" spans="1:8">
      <c r="A64" s="72"/>
      <c r="B64" s="72"/>
      <c r="C64" s="56"/>
      <c r="D64" s="81"/>
      <c r="E64" s="60"/>
      <c r="F64" s="60"/>
    </row>
    <row r="65" spans="1:6">
      <c r="A65" s="72"/>
      <c r="B65" s="72"/>
      <c r="C65" s="56"/>
      <c r="D65" s="81"/>
      <c r="E65" s="60"/>
      <c r="F65" s="60"/>
    </row>
    <row r="66" spans="1:6">
      <c r="A66" s="72"/>
      <c r="B66" s="72"/>
      <c r="C66" s="56"/>
      <c r="D66" s="81"/>
      <c r="E66" s="60"/>
      <c r="F66" s="60"/>
    </row>
    <row r="67" spans="1:6">
      <c r="A67" s="72"/>
      <c r="B67" s="72"/>
      <c r="C67" s="56"/>
      <c r="D67" s="81"/>
      <c r="E67" s="60"/>
      <c r="F67" s="60"/>
    </row>
    <row r="68" spans="1:6">
      <c r="A68" s="56"/>
      <c r="B68" s="56"/>
      <c r="C68" s="56"/>
      <c r="D68" s="81"/>
      <c r="E68" s="60"/>
      <c r="F68" s="60"/>
    </row>
    <row r="69" spans="1:6">
      <c r="A69" s="56"/>
      <c r="B69" s="56"/>
      <c r="C69" s="56"/>
      <c r="D69" s="59"/>
      <c r="E69" s="60"/>
      <c r="F69" s="60"/>
    </row>
    <row r="70" spans="1:6">
      <c r="A70" s="56"/>
      <c r="B70" s="56"/>
      <c r="C70" s="56"/>
      <c r="D70" s="81"/>
      <c r="E70" s="60"/>
      <c r="F70" s="74"/>
    </row>
    <row r="71" spans="1:6">
      <c r="A71" s="56"/>
      <c r="B71" s="56"/>
      <c r="C71" s="56"/>
      <c r="D71" s="81"/>
      <c r="E71" s="60"/>
      <c r="F71" s="60"/>
    </row>
    <row r="72" spans="1:6">
      <c r="A72" s="56"/>
      <c r="B72" s="56"/>
      <c r="C72" s="56"/>
      <c r="D72" s="81"/>
      <c r="E72" s="60"/>
      <c r="F72" s="60"/>
    </row>
    <row r="73" spans="1:6">
      <c r="A73" s="56"/>
      <c r="B73" s="56"/>
      <c r="C73" s="56"/>
      <c r="D73" s="81"/>
      <c r="E73" s="60"/>
      <c r="F73" s="60"/>
    </row>
    <row r="74" spans="1:6">
      <c r="A74" s="56"/>
      <c r="B74" s="56"/>
      <c r="C74" s="56"/>
      <c r="D74" s="81"/>
      <c r="E74" s="60"/>
      <c r="F74" s="60"/>
    </row>
    <row r="75" spans="1:6">
      <c r="A75" s="56"/>
      <c r="B75" s="56"/>
      <c r="C75" s="56"/>
      <c r="D75" s="81"/>
      <c r="E75" s="60"/>
      <c r="F75" s="60"/>
    </row>
    <row r="76" spans="1:6">
      <c r="A76" s="56"/>
      <c r="B76" s="56"/>
      <c r="C76" s="56"/>
      <c r="D76" s="81"/>
      <c r="E76" s="60"/>
      <c r="F76" s="60"/>
    </row>
    <row r="77" spans="1:6">
      <c r="A77" s="56"/>
      <c r="B77" s="56"/>
      <c r="C77" s="56"/>
      <c r="D77" s="81"/>
      <c r="E77" s="60"/>
      <c r="F77" s="60"/>
    </row>
    <row r="78" spans="1:6">
      <c r="A78" s="56"/>
      <c r="B78" s="56"/>
      <c r="C78" s="56"/>
      <c r="D78" s="81"/>
      <c r="E78" s="60"/>
      <c r="F78" s="60"/>
    </row>
    <row r="79" spans="1:6">
      <c r="A79" s="56"/>
      <c r="B79" s="56"/>
      <c r="C79" s="56"/>
      <c r="D79" s="81"/>
      <c r="E79" s="60"/>
      <c r="F79" s="60"/>
    </row>
    <row r="80" spans="1:6">
      <c r="A80" s="56"/>
      <c r="B80" s="56"/>
      <c r="C80" s="56"/>
      <c r="D80" s="81"/>
      <c r="E80" s="60"/>
      <c r="F80" s="60"/>
    </row>
    <row r="81" spans="1:8">
      <c r="A81" s="56"/>
      <c r="B81" s="56"/>
      <c r="C81" s="56"/>
      <c r="D81" s="73"/>
      <c r="E81" s="60"/>
      <c r="F81" s="60"/>
    </row>
    <row r="82" spans="1:8">
      <c r="A82" s="56"/>
      <c r="B82" s="56"/>
      <c r="C82" s="56"/>
      <c r="D82" s="81"/>
      <c r="E82" s="60"/>
      <c r="F82" s="60"/>
    </row>
    <row r="83" spans="1:8">
      <c r="A83" s="56"/>
      <c r="B83" s="56"/>
      <c r="C83" s="56"/>
      <c r="D83" s="81"/>
      <c r="E83" s="60"/>
      <c r="F83" s="60"/>
    </row>
    <row r="84" spans="1:8">
      <c r="A84" s="56"/>
      <c r="B84" s="56"/>
      <c r="C84" s="56"/>
      <c r="D84" s="81"/>
      <c r="E84" s="60"/>
      <c r="F84" s="60"/>
    </row>
    <row r="85" spans="1:8">
      <c r="A85" s="56"/>
      <c r="B85" s="56"/>
      <c r="C85" s="56"/>
      <c r="D85" s="59"/>
      <c r="E85" s="60"/>
      <c r="F85" s="60"/>
    </row>
    <row r="86" spans="1:8">
      <c r="A86" s="56"/>
      <c r="B86" s="56"/>
      <c r="C86" s="56"/>
      <c r="D86" s="59"/>
      <c r="E86" s="60"/>
      <c r="F86" s="60"/>
    </row>
    <row r="87" spans="1:8">
      <c r="A87" s="56"/>
      <c r="B87" s="56"/>
      <c r="C87" s="56"/>
      <c r="D87" s="59"/>
      <c r="E87" s="60"/>
      <c r="F87" s="60"/>
    </row>
    <row r="88" spans="1:8">
      <c r="A88" s="56"/>
      <c r="B88" s="56"/>
      <c r="C88" s="56"/>
      <c r="D88" s="59"/>
      <c r="E88" s="60"/>
      <c r="F88" s="60"/>
    </row>
    <row r="89" spans="1:8">
      <c r="A89" s="56"/>
      <c r="B89" s="56"/>
      <c r="C89" s="56"/>
      <c r="D89" s="59"/>
      <c r="E89" s="60"/>
      <c r="F89" s="60"/>
    </row>
    <row r="90" spans="1:8">
      <c r="A90" s="56"/>
      <c r="B90" s="56"/>
      <c r="C90" s="56"/>
      <c r="D90" s="59"/>
      <c r="E90" s="60"/>
      <c r="F90" s="60"/>
      <c r="H90" s="62"/>
    </row>
    <row r="91" spans="1:8">
      <c r="A91" s="56"/>
      <c r="B91" s="56"/>
      <c r="C91" s="56"/>
      <c r="D91" s="59"/>
      <c r="E91" s="60"/>
      <c r="F91" s="60"/>
      <c r="H91" s="62"/>
    </row>
    <row r="92" spans="1:8">
      <c r="A92" s="56"/>
      <c r="B92" s="56"/>
      <c r="C92" s="56"/>
      <c r="D92" s="59"/>
      <c r="E92" s="60"/>
      <c r="F92" s="60"/>
      <c r="H92" s="62"/>
    </row>
    <row r="93" spans="1:8">
      <c r="A93" s="56"/>
      <c r="B93" s="56"/>
      <c r="C93" s="56"/>
      <c r="D93" s="59"/>
      <c r="E93" s="60"/>
      <c r="F93" s="60"/>
      <c r="H93" s="62"/>
    </row>
    <row r="94" spans="1:8">
      <c r="A94" s="56"/>
      <c r="B94" s="56"/>
      <c r="C94" s="56"/>
      <c r="D94" s="59"/>
      <c r="E94" s="60"/>
      <c r="F94" s="60"/>
      <c r="H94" s="62"/>
    </row>
    <row r="95" spans="1:8">
      <c r="A95" s="56"/>
      <c r="B95" s="56"/>
      <c r="C95" s="56"/>
      <c r="D95" s="59"/>
      <c r="E95" s="60"/>
      <c r="F95" s="60"/>
      <c r="H95" s="62"/>
    </row>
    <row r="96" spans="1:8">
      <c r="A96" s="56"/>
      <c r="B96" s="56"/>
      <c r="C96" s="56"/>
      <c r="D96" s="59"/>
      <c r="E96" s="60"/>
      <c r="F96" s="60"/>
    </row>
    <row r="97" spans="1:6">
      <c r="A97" s="56"/>
      <c r="B97" s="56"/>
      <c r="C97" s="56"/>
      <c r="D97" s="59"/>
      <c r="E97" s="60"/>
      <c r="F97" s="60"/>
    </row>
    <row r="98" spans="1:6">
      <c r="A98" s="56"/>
      <c r="B98" s="56"/>
      <c r="C98" s="56"/>
      <c r="D98" s="59"/>
      <c r="E98" s="60"/>
      <c r="F98" s="60"/>
    </row>
    <row r="99" spans="1:6">
      <c r="A99" s="56"/>
      <c r="B99" s="56"/>
      <c r="C99" s="56"/>
      <c r="D99" s="59"/>
      <c r="E99" s="60"/>
      <c r="F99" s="60"/>
    </row>
    <row r="100" spans="1:6">
      <c r="A100" s="56"/>
      <c r="B100" s="56"/>
      <c r="C100" s="56"/>
      <c r="D100" s="59"/>
      <c r="E100" s="60"/>
      <c r="F100" s="60"/>
    </row>
    <row r="101" spans="1:6">
      <c r="A101" s="56"/>
      <c r="B101" s="56"/>
      <c r="C101" s="56"/>
      <c r="D101" s="59"/>
      <c r="E101" s="60"/>
      <c r="F101" s="60"/>
    </row>
    <row r="102" spans="1:6">
      <c r="A102" s="56"/>
      <c r="B102" s="56"/>
      <c r="C102" s="56"/>
      <c r="D102" s="59"/>
      <c r="E102" s="60"/>
      <c r="F102" s="60"/>
    </row>
    <row r="103" spans="1:6">
      <c r="A103" s="56"/>
      <c r="B103" s="56"/>
      <c r="C103" s="56"/>
      <c r="D103" s="59"/>
      <c r="E103" s="60"/>
      <c r="F103" s="60"/>
    </row>
    <row r="104" spans="1:6">
      <c r="A104" s="56"/>
      <c r="B104" s="56"/>
      <c r="C104" s="56"/>
      <c r="D104" s="59"/>
      <c r="E104" s="60"/>
      <c r="F104" s="60"/>
    </row>
    <row r="105" spans="1:6">
      <c r="A105" s="56"/>
      <c r="B105" s="56"/>
      <c r="C105" s="56"/>
      <c r="D105" s="59"/>
      <c r="E105" s="60"/>
      <c r="F105" s="60"/>
    </row>
    <row r="106" spans="1:6">
      <c r="A106" s="56"/>
      <c r="B106" s="56"/>
      <c r="C106" s="56"/>
      <c r="D106" s="59"/>
      <c r="E106" s="60"/>
      <c r="F106" s="60"/>
    </row>
    <row r="107" spans="1:6">
      <c r="A107" s="56"/>
      <c r="B107" s="56"/>
      <c r="C107" s="56"/>
      <c r="D107" s="59"/>
      <c r="E107" s="60"/>
      <c r="F107" s="60"/>
    </row>
    <row r="108" spans="1:6">
      <c r="A108" s="56"/>
      <c r="B108" s="56"/>
      <c r="C108" s="56"/>
      <c r="D108" s="59"/>
      <c r="E108" s="60"/>
      <c r="F108" s="60"/>
    </row>
    <row r="109" spans="1:6">
      <c r="A109" s="56"/>
      <c r="B109" s="56"/>
      <c r="C109" s="56"/>
      <c r="D109" s="59"/>
      <c r="E109" s="60"/>
      <c r="F109" s="60"/>
    </row>
    <row r="110" spans="1:6">
      <c r="A110" s="56"/>
      <c r="B110" s="56"/>
      <c r="C110" s="56"/>
      <c r="D110" s="59"/>
      <c r="E110" s="60"/>
      <c r="F110" s="60"/>
    </row>
    <row r="111" spans="1:6">
      <c r="A111" s="56"/>
      <c r="B111" s="56"/>
      <c r="C111" s="56"/>
      <c r="D111" s="59"/>
      <c r="E111" s="60"/>
      <c r="F111" s="60"/>
    </row>
    <row r="112" spans="1:6">
      <c r="A112" s="56"/>
      <c r="B112" s="56"/>
      <c r="C112" s="56"/>
      <c r="D112" s="59"/>
      <c r="E112" s="60"/>
      <c r="F112" s="60"/>
    </row>
    <row r="113" spans="1:6">
      <c r="A113" s="56"/>
      <c r="B113" s="56"/>
      <c r="C113" s="56"/>
      <c r="D113" s="59"/>
      <c r="E113" s="60"/>
      <c r="F113" s="60"/>
    </row>
    <row r="114" spans="1:6">
      <c r="A114" s="56"/>
      <c r="B114" s="56"/>
      <c r="C114" s="56"/>
      <c r="D114" s="59"/>
      <c r="E114" s="60"/>
      <c r="F114" s="60"/>
    </row>
    <row r="115" spans="1:6">
      <c r="A115" s="56"/>
      <c r="B115" s="56"/>
      <c r="C115" s="56"/>
      <c r="D115" s="59"/>
      <c r="E115" s="60"/>
      <c r="F115" s="60"/>
    </row>
    <row r="116" spans="1:6">
      <c r="A116" s="56"/>
      <c r="B116" s="56"/>
      <c r="C116" s="56"/>
      <c r="D116" s="59"/>
      <c r="E116" s="60"/>
      <c r="F116" s="60"/>
    </row>
    <row r="117" spans="1:6">
      <c r="A117" s="56"/>
      <c r="B117" s="56"/>
      <c r="C117" s="56"/>
      <c r="D117" s="59"/>
      <c r="E117" s="60"/>
      <c r="F117" s="60"/>
    </row>
    <row r="118" spans="1:6">
      <c r="A118" s="56"/>
      <c r="B118" s="56"/>
      <c r="C118" s="56"/>
      <c r="D118" s="59"/>
      <c r="E118" s="60"/>
      <c r="F118" s="60"/>
    </row>
    <row r="119" spans="1:6">
      <c r="A119" s="56"/>
      <c r="B119" s="56"/>
      <c r="C119" s="56"/>
      <c r="D119" s="59"/>
      <c r="E119" s="60"/>
      <c r="F119" s="60"/>
    </row>
    <row r="120" spans="1:6">
      <c r="A120" s="56"/>
      <c r="B120" s="56"/>
      <c r="C120" s="56"/>
      <c r="D120" s="59"/>
      <c r="E120" s="60"/>
      <c r="F120" s="60"/>
    </row>
    <row r="121" spans="1:6">
      <c r="A121" s="56"/>
      <c r="B121" s="56"/>
      <c r="C121" s="56"/>
      <c r="D121" s="59"/>
      <c r="E121" s="60"/>
      <c r="F121" s="60"/>
    </row>
    <row r="122" spans="1:6">
      <c r="A122" s="56"/>
      <c r="B122" s="56"/>
      <c r="C122" s="56"/>
      <c r="D122" s="59"/>
      <c r="E122" s="60"/>
      <c r="F122" s="60"/>
    </row>
    <row r="123" spans="1:6">
      <c r="A123" s="56"/>
      <c r="B123" s="56"/>
      <c r="C123" s="56"/>
      <c r="D123" s="59"/>
      <c r="E123" s="60"/>
      <c r="F123" s="60"/>
    </row>
    <row r="124" spans="1:6">
      <c r="A124" s="56"/>
      <c r="B124" s="56"/>
      <c r="C124" s="56"/>
      <c r="D124" s="59"/>
      <c r="E124" s="60"/>
      <c r="F124" s="60"/>
    </row>
    <row r="125" spans="1:6">
      <c r="A125" s="56"/>
      <c r="B125" s="56"/>
      <c r="C125" s="56"/>
      <c r="D125" s="59"/>
      <c r="E125" s="60"/>
      <c r="F125" s="60"/>
    </row>
    <row r="126" spans="1:6">
      <c r="A126" s="56"/>
      <c r="B126" s="56"/>
      <c r="C126" s="56"/>
      <c r="D126" s="59"/>
      <c r="E126" s="60"/>
      <c r="F126" s="60"/>
    </row>
    <row r="127" spans="1:6">
      <c r="A127" s="56"/>
      <c r="B127" s="56"/>
      <c r="C127" s="56"/>
      <c r="D127" s="59"/>
      <c r="E127" s="60"/>
      <c r="F127" s="60"/>
    </row>
    <row r="128" spans="1:6">
      <c r="A128" s="56"/>
      <c r="B128" s="56"/>
      <c r="C128" s="56"/>
      <c r="D128" s="59"/>
      <c r="E128" s="60"/>
      <c r="F128" s="60"/>
    </row>
    <row r="129" spans="1:6">
      <c r="A129" s="56"/>
      <c r="B129" s="56"/>
      <c r="C129" s="56"/>
      <c r="D129" s="59"/>
      <c r="E129" s="60"/>
      <c r="F129" s="60"/>
    </row>
    <row r="130" spans="1:6">
      <c r="A130" s="56"/>
      <c r="B130" s="56"/>
      <c r="C130" s="56"/>
      <c r="D130" s="59"/>
      <c r="E130" s="60"/>
      <c r="F130" s="60"/>
    </row>
    <row r="131" spans="1:6">
      <c r="A131" s="56"/>
      <c r="B131" s="56"/>
      <c r="C131" s="56"/>
      <c r="D131" s="59"/>
      <c r="E131" s="60"/>
      <c r="F131" s="60"/>
    </row>
    <row r="132" spans="1:6">
      <c r="A132" s="56"/>
      <c r="B132" s="56"/>
      <c r="C132" s="56"/>
      <c r="D132" s="59"/>
      <c r="E132" s="60"/>
      <c r="F132" s="60"/>
    </row>
    <row r="133" spans="1:6">
      <c r="A133" s="56"/>
      <c r="B133" s="56"/>
      <c r="C133" s="56"/>
      <c r="D133" s="59"/>
      <c r="E133" s="60"/>
      <c r="F133" s="60"/>
    </row>
    <row r="134" spans="1:6">
      <c r="A134" s="56"/>
      <c r="B134" s="56"/>
      <c r="C134" s="56"/>
      <c r="D134" s="59"/>
      <c r="E134" s="60"/>
      <c r="F134" s="60"/>
    </row>
    <row r="135" spans="1:6">
      <c r="A135" s="56"/>
      <c r="B135" s="56"/>
      <c r="C135" s="56"/>
      <c r="D135" s="59"/>
      <c r="E135" s="60"/>
      <c r="F135" s="60"/>
    </row>
    <row r="136" spans="1:6">
      <c r="A136" s="56"/>
      <c r="B136" s="56"/>
      <c r="C136" s="56"/>
      <c r="D136" s="59"/>
      <c r="E136" s="60"/>
      <c r="F136" s="60"/>
    </row>
    <row r="137" spans="1:6">
      <c r="A137" s="56"/>
      <c r="B137" s="56"/>
      <c r="C137" s="56"/>
      <c r="D137" s="59"/>
      <c r="E137" s="60"/>
      <c r="F137" s="60"/>
    </row>
    <row r="138" spans="1:6">
      <c r="A138" s="56"/>
      <c r="B138" s="56"/>
      <c r="C138" s="56"/>
      <c r="D138" s="59"/>
      <c r="E138" s="60"/>
      <c r="F138" s="60"/>
    </row>
    <row r="139" spans="1:6">
      <c r="A139" s="56"/>
      <c r="B139" s="56"/>
      <c r="C139" s="56"/>
      <c r="D139" s="59"/>
      <c r="E139" s="60"/>
      <c r="F139" s="60"/>
    </row>
    <row r="140" spans="1:6">
      <c r="A140" s="56"/>
      <c r="B140" s="56"/>
      <c r="C140" s="56"/>
      <c r="D140" s="59"/>
      <c r="E140" s="60"/>
      <c r="F140" s="60"/>
    </row>
    <row r="141" spans="1:6">
      <c r="A141" s="56"/>
      <c r="B141" s="56"/>
      <c r="C141" s="56"/>
      <c r="D141" s="59"/>
      <c r="E141" s="60"/>
      <c r="F141" s="60"/>
    </row>
    <row r="142" spans="1:6">
      <c r="A142" s="56"/>
      <c r="B142" s="56"/>
      <c r="C142" s="56"/>
      <c r="D142" s="59"/>
      <c r="E142" s="60"/>
      <c r="F142" s="60"/>
    </row>
    <row r="143" spans="1:6">
      <c r="A143" s="56"/>
      <c r="B143" s="56"/>
      <c r="C143" s="56"/>
      <c r="D143" s="59"/>
      <c r="E143" s="60"/>
      <c r="F143" s="60"/>
    </row>
    <row r="144" spans="1:6">
      <c r="A144" s="56"/>
      <c r="B144" s="56"/>
      <c r="C144" s="56"/>
      <c r="D144" s="59"/>
      <c r="E144" s="60"/>
      <c r="F144" s="60"/>
    </row>
    <row r="145" spans="1:6">
      <c r="A145" s="56"/>
      <c r="B145" s="56"/>
      <c r="C145" s="56"/>
      <c r="D145" s="59"/>
      <c r="E145" s="60"/>
      <c r="F145" s="60"/>
    </row>
    <row r="146" spans="1:6">
      <c r="A146" s="56"/>
      <c r="B146" s="56"/>
      <c r="C146" s="56"/>
      <c r="D146" s="59"/>
      <c r="E146" s="60"/>
      <c r="F146" s="60"/>
    </row>
    <row r="147" spans="1:6">
      <c r="A147" s="56"/>
      <c r="B147" s="56"/>
      <c r="C147" s="56"/>
      <c r="E147" s="60"/>
      <c r="F147" s="60"/>
    </row>
    <row r="148" spans="1:6">
      <c r="A148" s="56"/>
      <c r="B148" s="56"/>
      <c r="C148" s="56"/>
      <c r="E148" s="60"/>
      <c r="F148" s="60"/>
    </row>
    <row r="149" spans="1:6">
      <c r="A149" s="56"/>
      <c r="B149" s="56"/>
      <c r="C149" s="56"/>
      <c r="E149" s="60"/>
      <c r="F149" s="60"/>
    </row>
    <row r="150" spans="1:6">
      <c r="A150" s="56"/>
      <c r="B150" s="56"/>
      <c r="C150" s="56"/>
      <c r="E150" s="60"/>
      <c r="F150" s="60"/>
    </row>
    <row r="151" spans="1:6">
      <c r="A151" s="56"/>
      <c r="B151" s="56"/>
      <c r="C151" s="56"/>
      <c r="E151" s="60"/>
      <c r="F151" s="60"/>
    </row>
    <row r="152" spans="1:6">
      <c r="A152" s="56"/>
      <c r="B152" s="56"/>
      <c r="C152" s="56"/>
      <c r="E152" s="60"/>
      <c r="F152" s="60"/>
    </row>
    <row r="153" spans="1:6">
      <c r="A153" s="56"/>
      <c r="B153" s="56"/>
      <c r="C153" s="56"/>
      <c r="E153" s="60"/>
      <c r="F153" s="60"/>
    </row>
    <row r="154" spans="1:6">
      <c r="A154" s="56"/>
      <c r="B154" s="56"/>
      <c r="C154" s="56"/>
      <c r="E154" s="60"/>
      <c r="F154" s="60"/>
    </row>
    <row r="155" spans="1:6">
      <c r="A155" s="56"/>
      <c r="B155" s="56"/>
      <c r="C155" s="56"/>
      <c r="E155" s="60"/>
      <c r="F155" s="60"/>
    </row>
    <row r="156" spans="1:6">
      <c r="A156" s="56"/>
      <c r="B156" s="56"/>
      <c r="C156" s="56"/>
      <c r="E156" s="60"/>
      <c r="F156" s="60"/>
    </row>
    <row r="157" spans="1:6">
      <c r="A157" s="56"/>
      <c r="B157" s="56"/>
      <c r="C157" s="56"/>
      <c r="E157" s="60"/>
      <c r="F157" s="60"/>
    </row>
    <row r="158" spans="1:6">
      <c r="A158" s="56"/>
      <c r="B158" s="56"/>
      <c r="C158" s="56"/>
      <c r="E158" s="60"/>
      <c r="F158" s="60"/>
    </row>
    <row r="159" spans="1:6">
      <c r="A159" s="56"/>
      <c r="B159" s="56"/>
      <c r="C159" s="56"/>
      <c r="E159" s="60"/>
      <c r="F159" s="60"/>
    </row>
    <row r="160" spans="1:6">
      <c r="A160" s="56"/>
      <c r="B160" s="56"/>
      <c r="C160" s="56"/>
      <c r="E160" s="60"/>
      <c r="F160" s="60"/>
    </row>
    <row r="161" spans="1:6">
      <c r="A161" s="56"/>
      <c r="B161" s="56"/>
      <c r="C161" s="56"/>
      <c r="E161" s="60"/>
      <c r="F161" s="60"/>
    </row>
    <row r="162" spans="1:6">
      <c r="A162" s="56"/>
      <c r="B162" s="56"/>
      <c r="C162" s="56"/>
      <c r="E162" s="60"/>
      <c r="F162" s="60"/>
    </row>
    <row r="163" spans="1:6">
      <c r="A163" s="56"/>
      <c r="B163" s="56"/>
      <c r="C163" s="56"/>
      <c r="E163" s="60"/>
      <c r="F163" s="60"/>
    </row>
    <row r="164" spans="1:6">
      <c r="A164" s="56"/>
      <c r="B164" s="56"/>
      <c r="C164" s="56"/>
      <c r="E164" s="60"/>
      <c r="F164" s="60"/>
    </row>
    <row r="165" spans="1:6">
      <c r="A165" s="56"/>
      <c r="B165" s="56"/>
      <c r="C165" s="56"/>
      <c r="E165" s="60"/>
      <c r="F165" s="60"/>
    </row>
    <row r="166" spans="1:6">
      <c r="A166" s="56"/>
      <c r="B166" s="56"/>
      <c r="C166" s="56"/>
      <c r="E166" s="60"/>
      <c r="F166" s="60"/>
    </row>
    <row r="167" spans="1:6">
      <c r="A167" s="56"/>
      <c r="B167" s="56"/>
      <c r="C167" s="56"/>
      <c r="E167" s="60"/>
      <c r="F167" s="60"/>
    </row>
    <row r="168" spans="1:6">
      <c r="A168" s="56"/>
      <c r="B168" s="56"/>
      <c r="C168" s="56"/>
      <c r="E168" s="60"/>
      <c r="F168" s="60"/>
    </row>
    <row r="169" spans="1:6">
      <c r="A169" s="56"/>
      <c r="B169" s="56"/>
      <c r="C169" s="56"/>
      <c r="E169" s="60"/>
      <c r="F169" s="60"/>
    </row>
    <row r="170" spans="1:6">
      <c r="A170" s="56"/>
      <c r="B170" s="56"/>
      <c r="C170" s="56"/>
      <c r="E170" s="60"/>
      <c r="F170" s="60"/>
    </row>
    <row r="171" spans="1:6">
      <c r="A171" s="56"/>
      <c r="B171" s="56"/>
      <c r="C171" s="56"/>
      <c r="E171" s="60"/>
      <c r="F171" s="60"/>
    </row>
    <row r="172" spans="1:6">
      <c r="A172" s="56"/>
      <c r="B172" s="56"/>
      <c r="C172" s="56"/>
      <c r="E172" s="60"/>
      <c r="F172" s="60"/>
    </row>
    <row r="173" spans="1:6">
      <c r="A173" s="56"/>
      <c r="B173" s="56"/>
      <c r="C173" s="56"/>
      <c r="E173" s="60"/>
      <c r="F173" s="60"/>
    </row>
    <row r="174" spans="1:6">
      <c r="A174" s="56"/>
      <c r="B174" s="56"/>
      <c r="C174" s="56"/>
      <c r="E174" s="60"/>
      <c r="F174" s="60"/>
    </row>
    <row r="175" spans="1:6">
      <c r="A175" s="56"/>
      <c r="B175" s="56"/>
      <c r="C175" s="56"/>
      <c r="E175" s="60"/>
      <c r="F175" s="60"/>
    </row>
    <row r="176" spans="1:6">
      <c r="A176" s="56"/>
      <c r="B176" s="56"/>
      <c r="C176" s="56"/>
      <c r="E176" s="60"/>
      <c r="F176" s="60"/>
    </row>
    <row r="177" spans="1:6">
      <c r="A177" s="56"/>
      <c r="B177" s="56"/>
      <c r="C177" s="56"/>
      <c r="E177" s="60"/>
      <c r="F177" s="60"/>
    </row>
    <row r="178" spans="1:6">
      <c r="A178" s="56"/>
      <c r="B178" s="56"/>
      <c r="C178" s="56"/>
      <c r="E178" s="60"/>
      <c r="F178" s="60"/>
    </row>
    <row r="179" spans="1:6">
      <c r="A179" s="56"/>
      <c r="B179" s="56"/>
      <c r="C179" s="56"/>
      <c r="E179" s="60"/>
      <c r="F179" s="60"/>
    </row>
    <row r="180" spans="1:6">
      <c r="A180" s="56"/>
      <c r="B180" s="56"/>
      <c r="C180" s="56"/>
      <c r="E180" s="60"/>
      <c r="F180" s="60"/>
    </row>
    <row r="181" spans="1:6">
      <c r="A181" s="56"/>
      <c r="B181" s="56"/>
      <c r="C181" s="56"/>
      <c r="E181" s="60"/>
      <c r="F181" s="60"/>
    </row>
    <row r="182" spans="1:6">
      <c r="A182" s="56"/>
      <c r="B182" s="56"/>
      <c r="C182" s="56"/>
      <c r="E182" s="60"/>
      <c r="F182" s="60"/>
    </row>
    <row r="183" spans="1:6">
      <c r="A183" s="56"/>
      <c r="B183" s="56"/>
      <c r="C183" s="56"/>
      <c r="E183" s="60"/>
      <c r="F183" s="60"/>
    </row>
    <row r="184" spans="1:6">
      <c r="A184" s="56"/>
      <c r="B184" s="56"/>
      <c r="C184" s="56"/>
      <c r="E184" s="60"/>
      <c r="F184" s="60"/>
    </row>
    <row r="185" spans="1:6">
      <c r="A185" s="56"/>
      <c r="B185" s="56"/>
      <c r="C185" s="56"/>
      <c r="E185" s="60"/>
      <c r="F185" s="60"/>
    </row>
    <row r="186" spans="1:6">
      <c r="A186" s="56"/>
      <c r="B186" s="56"/>
      <c r="C186" s="56"/>
      <c r="E186" s="60"/>
      <c r="F186" s="60"/>
    </row>
    <row r="187" spans="1:6">
      <c r="A187" s="56"/>
      <c r="B187" s="56"/>
      <c r="C187" s="56"/>
      <c r="E187" s="60"/>
      <c r="F187" s="60"/>
    </row>
    <row r="188" spans="1:6">
      <c r="A188" s="56"/>
      <c r="B188" s="56"/>
      <c r="C188" s="56"/>
      <c r="E188" s="60"/>
      <c r="F188" s="60"/>
    </row>
    <row r="189" spans="1:6">
      <c r="E189" s="60"/>
      <c r="F189" s="60"/>
    </row>
  </sheetData>
  <mergeCells count="15">
    <mergeCell ref="A1:A2"/>
    <mergeCell ref="T1:T3"/>
    <mergeCell ref="V1:V3"/>
    <mergeCell ref="X1:X3"/>
    <mergeCell ref="L1:L3"/>
    <mergeCell ref="N1:N3"/>
    <mergeCell ref="P1:P3"/>
    <mergeCell ref="R1:R3"/>
    <mergeCell ref="E21:P29"/>
    <mergeCell ref="Z1:Z3"/>
    <mergeCell ref="D2:D3"/>
    <mergeCell ref="E2:E3"/>
    <mergeCell ref="F2:F3"/>
    <mergeCell ref="H1:H3"/>
    <mergeCell ref="J1:J3"/>
  </mergeCells>
  <phoneticPr fontId="0" type="noConversion"/>
  <conditionalFormatting sqref="Z1:Z3 X1:X3 V1:V3 T1:T3 R1:R3 P1:P3 N1:N3 L1:L3 J1:J3 H1">
    <cfRule type="expression" dxfId="11" priority="9" stopIfTrue="1">
      <formula>H4&lt;&gt;""</formula>
    </cfRule>
    <cfRule type="expression" dxfId="10" priority="10" stopIfTrue="1">
      <formula>H4=""</formula>
    </cfRule>
  </conditionalFormatting>
  <conditionalFormatting sqref="H4:H20 J4:J20 L4:L20 N4:N20 P4:P20 R4:R20 T4:T20 V4:V20">
    <cfRule type="expression" dxfId="9" priority="12" stopIfTrue="1">
      <formula>H4&lt;&gt;""</formula>
    </cfRule>
  </conditionalFormatting>
  <conditionalFormatting sqref="H3">
    <cfRule type="expression" dxfId="8" priority="15" stopIfTrue="1">
      <formula>H5&lt;&gt;""</formula>
    </cfRule>
    <cfRule type="expression" dxfId="7" priority="16" stopIfTrue="1">
      <formula>H5=""</formula>
    </cfRule>
  </conditionalFormatting>
  <conditionalFormatting sqref="H2">
    <cfRule type="expression" dxfId="6" priority="17" stopIfTrue="1">
      <formula>#REF!&lt;&gt;""</formula>
    </cfRule>
    <cfRule type="expression" dxfId="5" priority="18" stopIfTrue="1">
      <formula>#REF!=""</formula>
    </cfRule>
  </conditionalFormatting>
  <conditionalFormatting sqref="N4:N8 L4:L8 H4:H8 J4:J8 P4:P8 V4:V8 T4:T8 R4:R8">
    <cfRule type="expression" dxfId="4" priority="1" stopIfTrue="1">
      <formula>H4&lt;&gt;""</formula>
    </cfRule>
  </conditionalFormatting>
  <pageMargins left="0.7" right="0.7" top="0.75" bottom="0.75" header="0.3" footer="0.3"/>
  <pageSetup paperSize="9" orientation="portrait" horizontalDpi="4294967293" r:id="rId1"/>
  <legacyDrawing r:id="rId2"/>
</worksheet>
</file>

<file path=xl/worksheets/sheet7.xml><?xml version="1.0" encoding="utf-8"?>
<worksheet xmlns="http://schemas.openxmlformats.org/spreadsheetml/2006/main" xmlns:r="http://schemas.openxmlformats.org/officeDocument/2006/relationships">
  <sheetPr codeName="Feuil40">
    <pageSetUpPr fitToPage="1"/>
  </sheetPr>
  <dimension ref="A1:BN45"/>
  <sheetViews>
    <sheetView topLeftCell="A7" zoomScale="55" zoomScaleNormal="55" workbookViewId="0">
      <selection activeCell="T36" sqref="T36:AA36"/>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Poule'!H4</f>
        <v>CAZES F</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Poule'!H5</f>
        <v>FRERE G</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Poule'!H6</f>
        <v>MARIGNAC S</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Poule'!H7</f>
        <v>LAMORISSE G</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t="str">
        <f>'Tirage Poule'!H8</f>
        <v>COWMAN T</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Poule'!H9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223</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440</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226</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290</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t="s">
        <v>164</v>
      </c>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allowBlank="1" showInputMessage="1" showErrorMessage="1" sqref="T32:AA37">
      <formula1>'Tirage Poule'!H4:H9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8.xml><?xml version="1.0" encoding="utf-8"?>
<worksheet xmlns="http://schemas.openxmlformats.org/spreadsheetml/2006/main" xmlns:r="http://schemas.openxmlformats.org/officeDocument/2006/relationships">
  <sheetPr codeName="Feuil39">
    <pageSetUpPr fitToPage="1"/>
  </sheetPr>
  <dimension ref="A1:BN45"/>
  <sheetViews>
    <sheetView topLeftCell="A7" zoomScale="55" zoomScaleNormal="55" workbookViewId="0">
      <selection activeCell="T36" sqref="T36:AA36"/>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Poule'!J4</f>
        <v>DZIURA S</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Poule'!J5</f>
        <v>LANSOY D</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Poule'!J6</f>
        <v>TRICOLE T</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Poule'!J7</f>
        <v>MALLET R</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t="str">
        <f>'Tirage Poule'!J8</f>
        <v>ROUDEY E</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Poule'!J9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435</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135</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444</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398</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t="s">
        <v>365</v>
      </c>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Poule'!J4:J9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9.xml><?xml version="1.0" encoding="utf-8"?>
<worksheet xmlns="http://schemas.openxmlformats.org/spreadsheetml/2006/main" xmlns:r="http://schemas.openxmlformats.org/officeDocument/2006/relationships">
  <sheetPr codeName="Feuil38">
    <pageSetUpPr fitToPage="1"/>
  </sheetPr>
  <dimension ref="A1:BN45"/>
  <sheetViews>
    <sheetView topLeftCell="A7" zoomScale="55" zoomScaleNormal="55" workbookViewId="0">
      <selection activeCell="T36" sqref="T36:AA36"/>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Poule'!L4</f>
        <v>QUINQUANDON S</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Poule'!L5</f>
        <v>SIROT J</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Poule'!L6</f>
        <v>BRIET P</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Poule'!L7</f>
        <v>CASH F</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t="str">
        <f>'Tirage Poule'!L8</f>
        <v>CYRUS P</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Poule'!L9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442</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371</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438</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162</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t="s">
        <v>317</v>
      </c>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Poule'!L4:L9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10.xml><?xml version="1.0" encoding="utf-8"?>
<worksheet xmlns="http://schemas.openxmlformats.org/spreadsheetml/2006/main" xmlns:r="http://schemas.openxmlformats.org/officeDocument/2006/relationships">
  <sheetPr codeName="Feuil37">
    <pageSetUpPr fitToPage="1"/>
  </sheetPr>
  <dimension ref="A1:BN45"/>
  <sheetViews>
    <sheetView topLeftCell="A7" zoomScale="55" zoomScaleNormal="55" workbookViewId="0">
      <selection activeCell="T36" sqref="T36:AA36"/>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Poule'!N4</f>
        <v>RUCHOT F</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Poule'!N5</f>
        <v>LAMORISSE M</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Poule'!N6</f>
        <v>CONTIN C</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Poule'!N7</f>
        <v>CABROL M</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t="str">
        <f>'Tirage Poule'!N8</f>
        <v>VACHER B</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Poule'!N9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443</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127</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373</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434</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t="s">
        <v>445</v>
      </c>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Poule'!N4:N9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11.xml><?xml version="1.0" encoding="utf-8"?>
<worksheet xmlns="http://schemas.openxmlformats.org/spreadsheetml/2006/main" xmlns:r="http://schemas.openxmlformats.org/officeDocument/2006/relationships">
  <sheetPr codeName="Feuil36">
    <pageSetUpPr fitToPage="1"/>
  </sheetPr>
  <dimension ref="A1:BN45"/>
  <sheetViews>
    <sheetView topLeftCell="A7" zoomScale="55" zoomScaleNormal="55" workbookViewId="0">
      <selection activeCell="T36" sqref="T36:AA36"/>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Poule'!P4</f>
        <v>SCARPATO D</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Poule'!P5</f>
        <v>LANSOY H</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Poule'!P6</f>
        <v>DELAGE C</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Poule'!P7</f>
        <v>DJELOUAT T</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t="str">
        <f>'Tirage Poule'!P8</f>
        <v>GOODIN M</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Poule'!P9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396</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295</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318</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439</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t="s">
        <v>366</v>
      </c>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Poule'!P4:P9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12.xml><?xml version="1.0" encoding="utf-8"?>
<worksheet xmlns="http://schemas.openxmlformats.org/spreadsheetml/2006/main" xmlns:r="http://schemas.openxmlformats.org/officeDocument/2006/relationships">
  <sheetPr codeName="Feuil35">
    <pageSetUpPr fitToPage="1"/>
  </sheetPr>
  <dimension ref="A1:BN45"/>
  <sheetViews>
    <sheetView topLeftCell="A7" zoomScale="55" zoomScaleNormal="55" workbookViewId="0">
      <selection activeCell="T35" sqref="T35:AA35"/>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Poule'!R4</f>
        <v>CORBIERES S</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Poule'!R5</f>
        <v>LEVEILLE C</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Poule'!R6</f>
        <v>PLACIDO H</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Poule'!R7</f>
        <v>GOUEL S</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f>'Tirage Poule'!R8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Poule'!R9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163</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390</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441</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375</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Poule'!R4:R9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13.xml><?xml version="1.0" encoding="utf-8"?>
<worksheet xmlns="http://schemas.openxmlformats.org/spreadsheetml/2006/main" xmlns:r="http://schemas.openxmlformats.org/officeDocument/2006/relationships">
  <sheetPr codeName="Feuil34">
    <pageSetUpPr fitToPage="1"/>
  </sheetPr>
  <dimension ref="A1:BN45"/>
  <sheetViews>
    <sheetView topLeftCell="A7" zoomScale="55" zoomScaleNormal="55" workbookViewId="0">
      <selection activeCell="T35" sqref="T35:AA35"/>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Poule'!T4</f>
        <v>RUMEAU S</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Poule'!T5</f>
        <v>LABORIE I</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Poule'!T6</f>
        <v>CERISIER C</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Poule'!T7</f>
        <v>BARUTON M</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f>'Tirage Poule'!T8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Poule'!T9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436</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128</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224</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316</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Poule'!T4:T9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14.xml><?xml version="1.0" encoding="utf-8"?>
<worksheet xmlns="http://schemas.openxmlformats.org/spreadsheetml/2006/main" xmlns:r="http://schemas.openxmlformats.org/officeDocument/2006/relationships">
  <sheetPr codeName="Feuil23">
    <pageSetUpPr fitToPage="1"/>
  </sheetPr>
  <dimension ref="A1:BN45"/>
  <sheetViews>
    <sheetView topLeftCell="A15" zoomScale="55" zoomScaleNormal="55" workbookViewId="0">
      <selection activeCell="T35" sqref="T35:AA35"/>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t="str">
        <f>'Tirage Poule'!V4</f>
        <v>AOU K</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6"/>
      <c r="P11" s="224"/>
      <c r="Q11" s="225"/>
      <c r="R11" s="305"/>
      <c r="T11" s="226"/>
      <c r="U11" s="224"/>
      <c r="V11" s="225"/>
      <c r="W11" s="305"/>
      <c r="Y11" s="226"/>
      <c r="Z11" s="224"/>
      <c r="AA11" s="225"/>
      <c r="AB11" s="305"/>
      <c r="AD11" s="226"/>
      <c r="AE11" s="224"/>
      <c r="AF11" s="225"/>
      <c r="AG11" s="305"/>
    </row>
    <row r="12" spans="1:66" ht="30" customHeight="1" thickBot="1">
      <c r="B12" s="307" t="s">
        <v>6</v>
      </c>
      <c r="C12" s="308"/>
      <c r="D12" s="308" t="str">
        <f>'Tirage Poule'!V5</f>
        <v>SAILLOUR L</v>
      </c>
      <c r="E12" s="308"/>
      <c r="F12" s="308"/>
      <c r="G12" s="308"/>
      <c r="H12" s="308"/>
      <c r="I12" s="308"/>
      <c r="J12" s="308"/>
      <c r="K12" s="308"/>
      <c r="L12" s="311"/>
      <c r="M12" s="196"/>
      <c r="O12" s="226"/>
      <c r="P12" s="224"/>
      <c r="Q12" s="225"/>
      <c r="R12" s="305"/>
      <c r="T12" s="226"/>
      <c r="U12" s="224"/>
      <c r="V12" s="225"/>
      <c r="W12" s="305"/>
      <c r="Y12" s="226"/>
      <c r="Z12" s="224"/>
      <c r="AA12" s="225"/>
      <c r="AB12" s="305"/>
      <c r="AD12" s="226"/>
      <c r="AE12" s="224"/>
      <c r="AF12" s="225"/>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t="str">
        <f>'Tirage Poule'!V6</f>
        <v>LEONARD I</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t="str">
        <f>'Tirage Poule'!V7</f>
        <v>SANDRINI P</v>
      </c>
      <c r="E16" s="308"/>
      <c r="F16" s="308"/>
      <c r="G16" s="308"/>
      <c r="H16" s="308"/>
      <c r="I16" s="308"/>
      <c r="J16" s="308"/>
      <c r="K16" s="308"/>
      <c r="L16" s="311"/>
      <c r="M16" s="196"/>
      <c r="O16" s="226"/>
      <c r="P16" s="224"/>
      <c r="Q16" s="225"/>
      <c r="R16" s="305"/>
      <c r="T16" s="226"/>
      <c r="U16" s="224"/>
      <c r="V16" s="225"/>
      <c r="W16" s="305"/>
      <c r="Y16" s="226"/>
      <c r="Z16" s="224"/>
      <c r="AA16" s="225"/>
      <c r="AB16" s="305"/>
      <c r="AD16" s="226"/>
      <c r="AE16" s="224"/>
      <c r="AF16" s="225"/>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6" ht="30" customHeight="1" thickBot="1">
      <c r="B17" s="309"/>
      <c r="C17" s="310"/>
      <c r="D17" s="310"/>
      <c r="E17" s="310"/>
      <c r="F17" s="310"/>
      <c r="G17" s="310"/>
      <c r="H17" s="310"/>
      <c r="I17" s="310"/>
      <c r="J17" s="310"/>
      <c r="K17" s="310"/>
      <c r="L17" s="312"/>
      <c r="M17" s="196"/>
      <c r="O17" s="226"/>
      <c r="P17" s="224"/>
      <c r="Q17" s="225"/>
      <c r="R17" s="305"/>
      <c r="T17" s="226"/>
      <c r="U17" s="224"/>
      <c r="V17" s="225"/>
      <c r="W17" s="305"/>
      <c r="Y17" s="226"/>
      <c r="Z17" s="224"/>
      <c r="AA17" s="225"/>
      <c r="AB17" s="305"/>
      <c r="AD17" s="226"/>
      <c r="AE17" s="224"/>
      <c r="AF17" s="225"/>
      <c r="AG17" s="305"/>
      <c r="AP17" s="228"/>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8"/>
      <c r="BM17" s="228"/>
      <c r="BN17" s="228"/>
    </row>
    <row r="18" spans="2:66" ht="30" customHeight="1" thickBot="1">
      <c r="B18" s="307" t="s">
        <v>12</v>
      </c>
      <c r="C18" s="308"/>
      <c r="D18" s="308">
        <f>'Tirage Poule'!V8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c r="AP18" s="229"/>
      <c r="AQ18" s="229"/>
      <c r="AR18" s="229"/>
      <c r="AS18" s="229"/>
      <c r="AT18" s="229"/>
      <c r="AU18" s="229"/>
      <c r="AV18" s="229"/>
      <c r="AW18" s="229"/>
      <c r="AX18" s="229"/>
      <c r="AY18" s="229"/>
      <c r="AZ18" s="229"/>
      <c r="BA18" s="229"/>
      <c r="BB18" s="229"/>
      <c r="BC18" s="229"/>
      <c r="BD18" s="229"/>
      <c r="BE18" s="229"/>
      <c r="BF18" s="229"/>
      <c r="BG18" s="229"/>
      <c r="BH18" s="229"/>
      <c r="BI18" s="229"/>
      <c r="BJ18" s="229"/>
      <c r="BK18" s="229"/>
      <c r="BL18" s="229"/>
      <c r="BM18" s="229"/>
      <c r="BN18" s="229"/>
    </row>
    <row r="19" spans="2:66" ht="30" customHeight="1" thickBot="1">
      <c r="B19" s="309"/>
      <c r="C19" s="310"/>
      <c r="D19" s="310"/>
      <c r="E19" s="310"/>
      <c r="F19" s="310"/>
      <c r="G19" s="310"/>
      <c r="H19" s="310"/>
      <c r="I19" s="310"/>
      <c r="J19" s="310"/>
      <c r="K19" s="310"/>
      <c r="L19" s="312"/>
      <c r="M19" s="213"/>
      <c r="N19" s="214"/>
      <c r="AN19" s="213"/>
      <c r="AO19" s="213"/>
      <c r="AP19" s="229"/>
      <c r="AQ19" s="229"/>
      <c r="AR19" s="229"/>
      <c r="AS19" s="229"/>
      <c r="AT19" s="229"/>
      <c r="AU19" s="229"/>
      <c r="AV19" s="229"/>
      <c r="AW19" s="229"/>
      <c r="AX19" s="229"/>
      <c r="AY19" s="229"/>
      <c r="AZ19" s="229"/>
      <c r="BA19" s="229"/>
      <c r="BB19" s="229"/>
      <c r="BC19" s="229"/>
      <c r="BD19" s="229"/>
      <c r="BE19" s="229"/>
      <c r="BF19" s="229"/>
      <c r="BG19" s="229"/>
      <c r="BH19" s="229"/>
      <c r="BI19" s="229"/>
      <c r="BJ19" s="229"/>
      <c r="BK19" s="229"/>
      <c r="BL19" s="229"/>
      <c r="BM19" s="229"/>
      <c r="BN19" s="229"/>
    </row>
    <row r="20" spans="2:66" ht="30" customHeight="1">
      <c r="B20" s="307" t="s">
        <v>14</v>
      </c>
      <c r="C20" s="308"/>
      <c r="D20" s="308">
        <f>'Tirage Poule'!V9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c r="AP20" s="229"/>
      <c r="AQ20" s="229"/>
      <c r="AR20" s="229"/>
      <c r="AS20" s="229"/>
      <c r="AT20" s="229"/>
      <c r="AU20" s="229"/>
      <c r="AV20" s="229"/>
      <c r="AW20" s="229"/>
      <c r="AX20" s="229"/>
      <c r="AY20" s="229"/>
      <c r="AZ20" s="229"/>
      <c r="BA20" s="229"/>
      <c r="BB20" s="229"/>
      <c r="BC20" s="229"/>
      <c r="BD20" s="229"/>
      <c r="BE20" s="229"/>
      <c r="BF20" s="229"/>
      <c r="BG20" s="229"/>
      <c r="BH20" s="229"/>
      <c r="BI20" s="229"/>
      <c r="BJ20" s="229"/>
      <c r="BK20" s="229"/>
      <c r="BL20" s="229"/>
      <c r="BM20" s="229"/>
      <c r="BN20" s="229"/>
    </row>
    <row r="21" spans="2:66" ht="30" customHeight="1" thickBot="1">
      <c r="B21" s="309"/>
      <c r="C21" s="310"/>
      <c r="D21" s="310"/>
      <c r="E21" s="310"/>
      <c r="F21" s="310"/>
      <c r="G21" s="310"/>
      <c r="H21" s="310"/>
      <c r="I21" s="310"/>
      <c r="J21" s="310"/>
      <c r="K21" s="310"/>
      <c r="L21" s="312"/>
      <c r="M21" s="213"/>
      <c r="N21" s="214"/>
      <c r="O21" s="226"/>
      <c r="P21" s="224"/>
      <c r="Q21" s="225"/>
      <c r="R21" s="305"/>
      <c r="T21" s="226"/>
      <c r="U21" s="224"/>
      <c r="V21" s="225"/>
      <c r="W21" s="305"/>
      <c r="Y21" s="226"/>
      <c r="Z21" s="224"/>
      <c r="AA21" s="225"/>
      <c r="AB21" s="305"/>
      <c r="AD21" s="226"/>
      <c r="AE21" s="224"/>
      <c r="AF21" s="225"/>
      <c r="AG21" s="305"/>
      <c r="AP21" s="229"/>
      <c r="AQ21" s="229"/>
      <c r="AR21" s="229"/>
      <c r="AS21" s="229"/>
      <c r="AT21" s="229"/>
      <c r="AU21" s="229"/>
      <c r="AV21" s="229"/>
      <c r="AW21" s="229"/>
      <c r="AX21" s="229"/>
      <c r="AY21" s="229"/>
      <c r="AZ21" s="229"/>
      <c r="BA21" s="229"/>
      <c r="BB21" s="229"/>
      <c r="BC21" s="229"/>
      <c r="BD21" s="229"/>
      <c r="BE21" s="229"/>
      <c r="BF21" s="229"/>
      <c r="BG21" s="229"/>
      <c r="BH21" s="229"/>
      <c r="BI21" s="229"/>
      <c r="BJ21" s="229"/>
      <c r="BK21" s="229"/>
      <c r="BL21" s="229"/>
      <c r="BM21" s="229"/>
      <c r="BN21" s="229"/>
    </row>
    <row r="22" spans="2:66" ht="30" customHeight="1">
      <c r="B22" s="217"/>
      <c r="C22" s="217"/>
      <c r="D22" s="217"/>
      <c r="E22" s="217"/>
      <c r="F22" s="217"/>
      <c r="G22" s="217"/>
      <c r="H22" s="217"/>
      <c r="I22" s="217"/>
      <c r="J22" s="217"/>
      <c r="K22" s="217"/>
      <c r="L22" s="217"/>
      <c r="M22" s="213"/>
      <c r="N22" s="214"/>
      <c r="O22" s="226"/>
      <c r="P22" s="224"/>
      <c r="Q22" s="225"/>
      <c r="R22" s="305"/>
      <c r="T22" s="226"/>
      <c r="U22" s="224"/>
      <c r="V22" s="225"/>
      <c r="W22" s="305"/>
      <c r="Y22" s="226"/>
      <c r="Z22" s="224"/>
      <c r="AA22" s="225"/>
      <c r="AB22" s="305"/>
      <c r="AD22" s="226"/>
      <c r="AE22" s="224"/>
      <c r="AF22" s="225"/>
      <c r="AG22" s="305"/>
    </row>
    <row r="23" spans="2:66"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6"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6"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6" ht="30" customHeight="1">
      <c r="M26" s="196"/>
      <c r="N26" s="213"/>
      <c r="O26" s="213"/>
      <c r="P26" s="213"/>
      <c r="Q26" s="226"/>
      <c r="R26" s="224"/>
      <c r="S26" s="225"/>
      <c r="T26" s="305"/>
      <c r="V26" s="226"/>
      <c r="W26" s="224"/>
      <c r="X26" s="225"/>
      <c r="Y26" s="305"/>
      <c r="AA26" s="226"/>
      <c r="AB26" s="224"/>
      <c r="AC26" s="225"/>
      <c r="AD26" s="305"/>
      <c r="AE26" s="213"/>
      <c r="AF26" s="213"/>
      <c r="AG26" s="216"/>
      <c r="AI26" s="213"/>
      <c r="AJ26" s="213"/>
      <c r="AK26" s="213"/>
      <c r="AL26" s="216"/>
    </row>
    <row r="27" spans="2:66" ht="30" customHeight="1">
      <c r="M27" s="196"/>
      <c r="N27" s="213"/>
      <c r="O27" s="213"/>
      <c r="P27" s="213"/>
      <c r="Q27" s="226"/>
      <c r="R27" s="224"/>
      <c r="S27" s="225"/>
      <c r="T27" s="305"/>
      <c r="V27" s="226"/>
      <c r="W27" s="224"/>
      <c r="X27" s="225"/>
      <c r="Y27" s="305"/>
      <c r="AA27" s="226"/>
      <c r="AB27" s="224"/>
      <c r="AC27" s="225"/>
      <c r="AD27" s="305"/>
      <c r="AE27" s="213"/>
      <c r="AF27" s="213"/>
      <c r="AG27" s="216"/>
      <c r="AI27" s="213"/>
      <c r="AJ27" s="213"/>
      <c r="AK27" s="213"/>
      <c r="AL27" s="216"/>
    </row>
    <row r="28" spans="2:66" ht="31.5" customHeight="1" thickBot="1">
      <c r="M28" s="196"/>
      <c r="Q28" s="313" t="s">
        <v>15</v>
      </c>
      <c r="R28" s="314"/>
      <c r="S28" s="315"/>
      <c r="T28" s="306"/>
      <c r="V28" s="313" t="s">
        <v>13</v>
      </c>
      <c r="W28" s="314"/>
      <c r="X28" s="315"/>
      <c r="Y28" s="306"/>
      <c r="AA28" s="313" t="s">
        <v>15</v>
      </c>
      <c r="AB28" s="314"/>
      <c r="AC28" s="315"/>
      <c r="AD28" s="306"/>
    </row>
    <row r="29" spans="2:66" s="204" customFormat="1" ht="65.25" customHeight="1" thickBot="1">
      <c r="B29" s="319"/>
      <c r="C29" s="319"/>
      <c r="D29" s="319"/>
      <c r="E29" s="319"/>
      <c r="F29" s="319"/>
      <c r="G29" s="319"/>
      <c r="H29" s="319"/>
      <c r="I29" s="319"/>
      <c r="J29" s="319"/>
      <c r="K29" s="319"/>
      <c r="V29" s="319"/>
      <c r="W29" s="319"/>
      <c r="X29" s="319"/>
      <c r="Y29" s="319"/>
      <c r="Z29" s="319"/>
    </row>
    <row r="30" spans="2:66"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6"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6" ht="41.25" customHeight="1">
      <c r="B32" s="316" t="s">
        <v>0</v>
      </c>
      <c r="C32" s="317"/>
      <c r="D32" s="318"/>
      <c r="E32" s="318"/>
      <c r="F32" s="317"/>
      <c r="G32" s="317"/>
      <c r="H32" s="317"/>
      <c r="I32" s="317"/>
      <c r="J32" s="317"/>
      <c r="K32" s="317"/>
      <c r="L32" s="317"/>
      <c r="M32" s="317"/>
      <c r="N32" s="317"/>
      <c r="O32" s="317"/>
      <c r="P32" s="317"/>
      <c r="Q32" s="326"/>
      <c r="S32" s="207">
        <v>1</v>
      </c>
      <c r="T32" s="327" t="s">
        <v>437</v>
      </c>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t="s">
        <v>397</v>
      </c>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t="s">
        <v>379</v>
      </c>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t="s">
        <v>272</v>
      </c>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M2:U2"/>
    <mergeCell ref="B4:M4"/>
    <mergeCell ref="Q4:AG4"/>
    <mergeCell ref="B6:M6"/>
    <mergeCell ref="Q6:AG6"/>
    <mergeCell ref="B8:L8"/>
    <mergeCell ref="O8:AG8"/>
    <mergeCell ref="AP12:BN12"/>
    <mergeCell ref="AP14:BN16"/>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Poule'!V4:V9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15.xml><?xml version="1.0" encoding="utf-8"?>
<worksheet xmlns="http://schemas.openxmlformats.org/spreadsheetml/2006/main" xmlns:r="http://schemas.openxmlformats.org/officeDocument/2006/relationships">
  <sheetPr codeName="Feuil1">
    <pageSetUpPr fitToPage="1"/>
  </sheetPr>
  <dimension ref="A1:W68"/>
  <sheetViews>
    <sheetView topLeftCell="A4" zoomScale="55" zoomScaleNormal="55" workbookViewId="0">
      <selection activeCell="C63" sqref="C63:C64"/>
    </sheetView>
  </sheetViews>
  <sheetFormatPr baseColWidth="10" defaultRowHeight="12.75"/>
  <cols>
    <col min="2" max="2" width="5.7109375" style="3" customWidth="1"/>
    <col min="3" max="3" width="25.7109375" customWidth="1"/>
    <col min="4" max="4" width="3.7109375" customWidth="1"/>
    <col min="5" max="5" width="12" customWidth="1"/>
    <col min="6" max="6" width="25.7109375" customWidth="1"/>
    <col min="7" max="7" width="3.7109375" customWidth="1"/>
    <col min="8" max="8" width="12" customWidth="1"/>
    <col min="9" max="9" width="25.7109375" customWidth="1"/>
    <col min="10" max="10" width="3.7109375" customWidth="1"/>
    <col min="11" max="11" width="12" customWidth="1"/>
    <col min="12" max="12" width="25.7109375" customWidth="1"/>
    <col min="13" max="13" width="3.7109375" customWidth="1"/>
    <col min="14" max="14" width="12" customWidth="1"/>
  </cols>
  <sheetData>
    <row r="1" spans="1:23" ht="34.5" customHeight="1">
      <c r="A1" s="3"/>
      <c r="C1" s="1"/>
      <c r="D1" s="1"/>
      <c r="E1" s="12"/>
      <c r="F1" s="245" t="s">
        <v>47</v>
      </c>
      <c r="G1" s="246"/>
      <c r="H1" s="246"/>
      <c r="I1" s="247"/>
      <c r="J1" s="43"/>
      <c r="K1" s="1"/>
      <c r="L1" s="1"/>
      <c r="M1" s="1"/>
      <c r="N1" s="1"/>
      <c r="O1" s="3"/>
    </row>
    <row r="2" spans="1:23" ht="34.5" customHeight="1" thickBot="1">
      <c r="C2" s="1"/>
      <c r="D2" s="1"/>
      <c r="E2" s="1"/>
      <c r="F2" s="248" t="s">
        <v>48</v>
      </c>
      <c r="G2" s="249"/>
      <c r="H2" s="249"/>
      <c r="I2" s="250"/>
      <c r="J2" s="42"/>
      <c r="K2" s="1"/>
      <c r="L2" s="1"/>
      <c r="M2" s="1"/>
      <c r="N2" s="1"/>
      <c r="O2" s="3"/>
    </row>
    <row r="3" spans="1:23" ht="71.25" customHeight="1">
      <c r="B3" s="4" t="s">
        <v>23</v>
      </c>
      <c r="C3" s="2"/>
      <c r="D3" s="2"/>
      <c r="E3" s="2"/>
      <c r="F3" s="2"/>
      <c r="G3" s="2"/>
      <c r="H3" s="2"/>
      <c r="I3" s="2"/>
      <c r="J3" s="2"/>
      <c r="K3" s="2"/>
      <c r="L3" s="2"/>
      <c r="M3" s="2"/>
      <c r="N3" s="5"/>
      <c r="O3" s="3"/>
    </row>
    <row r="4" spans="1:23" ht="15" customHeight="1">
      <c r="B4" s="2"/>
      <c r="C4" s="2"/>
      <c r="D4" s="2"/>
      <c r="E4" s="2"/>
      <c r="F4" s="2"/>
      <c r="G4" s="2"/>
      <c r="H4" s="2"/>
      <c r="I4" s="2"/>
      <c r="J4" s="2"/>
      <c r="K4" s="2"/>
      <c r="L4" s="2"/>
      <c r="M4" s="2"/>
      <c r="N4" s="13"/>
      <c r="O4" s="3"/>
    </row>
    <row r="5" spans="1:23" ht="15.75">
      <c r="B5" s="8"/>
      <c r="C5" s="7" t="s">
        <v>24</v>
      </c>
      <c r="D5" s="35"/>
      <c r="E5" s="8"/>
      <c r="F5" s="8"/>
      <c r="G5" s="8"/>
      <c r="H5" s="8"/>
      <c r="I5" s="8"/>
      <c r="J5" s="8"/>
      <c r="K5" s="8"/>
      <c r="L5" s="8"/>
      <c r="M5" s="8"/>
      <c r="N5" s="13"/>
      <c r="O5" s="3"/>
    </row>
    <row r="6" spans="1:23" ht="15.75" thickBot="1">
      <c r="B6" s="8"/>
      <c r="C6" s="8"/>
      <c r="D6" s="8"/>
      <c r="E6" s="8"/>
      <c r="F6" s="8"/>
      <c r="G6" s="8"/>
      <c r="H6" s="8"/>
      <c r="I6" s="8"/>
      <c r="J6" s="8"/>
      <c r="K6" s="8"/>
      <c r="L6" s="8"/>
      <c r="M6" s="8"/>
      <c r="N6" s="13"/>
      <c r="O6" s="3"/>
    </row>
    <row r="7" spans="1:23" ht="15.75" thickBot="1">
      <c r="B7" s="412" t="s">
        <v>25</v>
      </c>
      <c r="C7" s="410" t="str">
        <f>IF('P1'!$T$32&lt;&gt;"",'P1'!$T$32,"")</f>
        <v>CAZES F</v>
      </c>
      <c r="D7" s="383">
        <v>1</v>
      </c>
      <c r="E7" s="8"/>
      <c r="F7" s="8"/>
      <c r="G7" s="8"/>
      <c r="H7" s="8"/>
      <c r="I7" s="8"/>
      <c r="J7" s="8"/>
      <c r="K7" s="8"/>
      <c r="L7" s="8"/>
      <c r="M7" s="8"/>
      <c r="N7" s="13"/>
      <c r="O7" s="3"/>
    </row>
    <row r="8" spans="1:23" ht="15.75" customHeight="1">
      <c r="B8" s="413"/>
      <c r="C8" s="411"/>
      <c r="D8" s="409"/>
      <c r="E8" s="8"/>
      <c r="F8" s="8"/>
      <c r="G8" s="8"/>
      <c r="H8" s="8"/>
      <c r="I8" s="8"/>
      <c r="J8" s="8"/>
      <c r="K8" s="8"/>
      <c r="L8" s="8"/>
      <c r="M8" s="8"/>
      <c r="N8" s="13"/>
      <c r="O8" s="3"/>
      <c r="Q8" s="393" t="s">
        <v>431</v>
      </c>
      <c r="R8" s="394"/>
      <c r="S8" s="394"/>
      <c r="T8" s="394"/>
      <c r="U8" s="394"/>
      <c r="V8" s="394"/>
      <c r="W8" s="395"/>
    </row>
    <row r="9" spans="1:23" ht="15.75" customHeight="1" thickBot="1">
      <c r="B9" s="413" t="s">
        <v>26</v>
      </c>
      <c r="C9" s="411" t="str">
        <f>IF('P8'!$T$33&lt;&gt;"",'P8'!$T$33,"")</f>
        <v>SAILLOUR L</v>
      </c>
      <c r="D9" s="391"/>
      <c r="E9" s="8"/>
      <c r="F9" s="7" t="s">
        <v>27</v>
      </c>
      <c r="G9" s="35"/>
      <c r="H9" s="8"/>
      <c r="I9" s="8"/>
      <c r="J9" s="8"/>
      <c r="K9" s="8"/>
      <c r="L9" s="8"/>
      <c r="M9" s="8"/>
      <c r="N9" s="13"/>
      <c r="O9" s="3"/>
      <c r="Q9" s="396"/>
      <c r="R9" s="397"/>
      <c r="S9" s="397"/>
      <c r="T9" s="397"/>
      <c r="U9" s="397"/>
      <c r="V9" s="397"/>
      <c r="W9" s="398"/>
    </row>
    <row r="10" spans="1:23" ht="15.75" thickBot="1">
      <c r="B10" s="415"/>
      <c r="C10" s="414"/>
      <c r="D10" s="392"/>
      <c r="E10" s="8"/>
      <c r="F10" s="8"/>
      <c r="G10" s="8"/>
      <c r="H10" s="8"/>
      <c r="I10" s="8"/>
      <c r="J10" s="8"/>
      <c r="K10" s="8"/>
      <c r="L10" s="8"/>
      <c r="M10" s="8"/>
      <c r="N10" s="13"/>
      <c r="O10" s="3"/>
    </row>
    <row r="11" spans="1:23" ht="16.5" thickBot="1">
      <c r="B11" s="8"/>
      <c r="C11" s="9"/>
      <c r="D11" s="9"/>
      <c r="E11" s="8"/>
      <c r="F11" s="387" t="str">
        <f>IF(AND(D7="",D9=""),"",IF(D7&gt;D9,C7,C9))</f>
        <v>CAZES F</v>
      </c>
      <c r="G11" s="383">
        <v>1</v>
      </c>
      <c r="H11" s="8"/>
      <c r="I11" s="8"/>
      <c r="J11" s="8"/>
      <c r="K11" s="8"/>
      <c r="L11" s="8"/>
      <c r="M11" s="8"/>
      <c r="N11" s="13"/>
      <c r="O11" s="3"/>
    </row>
    <row r="12" spans="1:23" ht="16.5" customHeight="1" thickBot="1">
      <c r="B12" s="8"/>
      <c r="C12" s="9"/>
      <c r="D12" s="9"/>
      <c r="E12" s="8"/>
      <c r="F12" s="388"/>
      <c r="G12" s="384"/>
      <c r="H12" s="8"/>
      <c r="I12" s="8"/>
      <c r="J12" s="8"/>
      <c r="K12" s="8"/>
      <c r="L12" s="8"/>
      <c r="M12" s="8"/>
      <c r="N12" s="13"/>
      <c r="O12" s="3"/>
      <c r="Q12" s="399" t="s">
        <v>432</v>
      </c>
      <c r="R12" s="400"/>
      <c r="S12" s="400"/>
      <c r="T12" s="400"/>
      <c r="U12" s="400"/>
      <c r="V12" s="400"/>
      <c r="W12" s="401"/>
    </row>
    <row r="13" spans="1:23" ht="15.75">
      <c r="B13" s="8"/>
      <c r="C13" s="9"/>
      <c r="D13" s="9"/>
      <c r="E13" s="8"/>
      <c r="F13" s="385" t="str">
        <f>IF(AND(D15="",D17=""),"",IF(D15&gt;D17,C15,C17))</f>
        <v>DZIURA S</v>
      </c>
      <c r="G13" s="383"/>
      <c r="H13" s="8"/>
      <c r="I13" s="8"/>
      <c r="J13" s="8"/>
      <c r="K13" s="8"/>
      <c r="L13" s="8"/>
      <c r="M13" s="8"/>
      <c r="N13" s="13"/>
      <c r="O13" s="3"/>
      <c r="Q13" s="402"/>
      <c r="R13" s="403"/>
      <c r="S13" s="403"/>
      <c r="T13" s="403"/>
      <c r="U13" s="403"/>
      <c r="V13" s="403"/>
      <c r="W13" s="404"/>
    </row>
    <row r="14" spans="1:23" ht="16.5" thickBot="1">
      <c r="B14" s="8"/>
      <c r="C14" s="9"/>
      <c r="D14" s="9"/>
      <c r="E14" s="8"/>
      <c r="F14" s="389"/>
      <c r="G14" s="384"/>
      <c r="H14" s="8"/>
      <c r="I14" s="8"/>
      <c r="J14" s="8"/>
      <c r="K14" s="8"/>
      <c r="L14" s="8"/>
      <c r="M14" s="8"/>
      <c r="N14" s="13"/>
      <c r="O14" s="3"/>
      <c r="Q14" s="402"/>
      <c r="R14" s="403"/>
      <c r="S14" s="403"/>
      <c r="T14" s="403"/>
      <c r="U14" s="403"/>
      <c r="V14" s="403"/>
      <c r="W14" s="404"/>
    </row>
    <row r="15" spans="1:23" ht="15.75">
      <c r="B15" s="412" t="s">
        <v>28</v>
      </c>
      <c r="C15" s="410" t="str">
        <f>IF('P2'!$T$32&lt;&gt;"",'P2'!$T$32,"")</f>
        <v>DZIURA S</v>
      </c>
      <c r="D15" s="383">
        <v>1</v>
      </c>
      <c r="E15" s="8"/>
      <c r="F15" s="10"/>
      <c r="G15" s="10"/>
      <c r="H15" s="8"/>
      <c r="I15" s="8"/>
      <c r="J15" s="8"/>
      <c r="K15" s="8"/>
      <c r="L15" s="8"/>
      <c r="M15" s="8"/>
      <c r="N15" s="13"/>
      <c r="O15" s="3"/>
      <c r="Q15" s="402"/>
      <c r="R15" s="403"/>
      <c r="S15" s="403"/>
      <c r="T15" s="403"/>
      <c r="U15" s="403"/>
      <c r="V15" s="403"/>
      <c r="W15" s="404"/>
    </row>
    <row r="16" spans="1:23" ht="15.75">
      <c r="B16" s="413"/>
      <c r="C16" s="411"/>
      <c r="D16" s="409"/>
      <c r="E16" s="8"/>
      <c r="F16" s="10"/>
      <c r="G16" s="10"/>
      <c r="H16" s="8"/>
      <c r="I16" s="8"/>
      <c r="J16" s="8"/>
      <c r="K16" s="8"/>
      <c r="L16" s="8"/>
      <c r="M16" s="8"/>
      <c r="N16" s="13"/>
      <c r="O16" s="3"/>
      <c r="Q16" s="402"/>
      <c r="R16" s="403"/>
      <c r="S16" s="403"/>
      <c r="T16" s="403"/>
      <c r="U16" s="403"/>
      <c r="V16" s="403"/>
      <c r="W16" s="404"/>
    </row>
    <row r="17" spans="2:23" ht="15.75">
      <c r="B17" s="413" t="s">
        <v>29</v>
      </c>
      <c r="C17" s="411" t="str">
        <f>IF('P7'!$T$33&lt;&gt;"",'P7'!$T$33,"")</f>
        <v>LABORIE I</v>
      </c>
      <c r="D17" s="391"/>
      <c r="E17" s="8"/>
      <c r="F17" s="10"/>
      <c r="G17" s="10"/>
      <c r="H17" s="8"/>
      <c r="I17" s="7" t="s">
        <v>30</v>
      </c>
      <c r="J17" s="35"/>
      <c r="K17" s="8"/>
      <c r="L17" s="8"/>
      <c r="M17" s="8"/>
      <c r="N17" s="13"/>
      <c r="O17" s="3"/>
      <c r="Q17" s="402"/>
      <c r="R17" s="403"/>
      <c r="S17" s="403"/>
      <c r="T17" s="403"/>
      <c r="U17" s="403"/>
      <c r="V17" s="403"/>
      <c r="W17" s="404"/>
    </row>
    <row r="18" spans="2:23" ht="16.5" thickBot="1">
      <c r="B18" s="415"/>
      <c r="C18" s="414"/>
      <c r="D18" s="392"/>
      <c r="E18" s="8"/>
      <c r="F18" s="10"/>
      <c r="G18" s="10"/>
      <c r="H18" s="8"/>
      <c r="I18" s="8"/>
      <c r="J18" s="8"/>
      <c r="K18" s="8"/>
      <c r="L18" s="8"/>
      <c r="M18" s="8"/>
      <c r="N18" s="13"/>
      <c r="O18" s="3"/>
      <c r="Q18" s="405"/>
      <c r="R18" s="406"/>
      <c r="S18" s="406"/>
      <c r="T18" s="406"/>
      <c r="U18" s="406"/>
      <c r="V18" s="406"/>
      <c r="W18" s="407"/>
    </row>
    <row r="19" spans="2:23" ht="15.75">
      <c r="B19" s="8"/>
      <c r="C19" s="9"/>
      <c r="D19" s="9"/>
      <c r="E19" s="8"/>
      <c r="F19" s="10"/>
      <c r="G19" s="10"/>
      <c r="H19" s="8"/>
      <c r="I19" s="387" t="str">
        <f>IF(AND(G11="",G13=""),"",IF(G11&gt;G13,F11,F13))</f>
        <v>CAZES F</v>
      </c>
      <c r="J19" s="383">
        <v>1</v>
      </c>
      <c r="K19" s="8"/>
      <c r="L19" s="8"/>
      <c r="M19" s="8"/>
      <c r="N19" s="13"/>
      <c r="O19" s="3"/>
      <c r="Q19" s="230"/>
      <c r="R19" s="230"/>
      <c r="S19" s="230"/>
      <c r="T19" s="230"/>
      <c r="U19" s="230"/>
      <c r="V19" s="230"/>
      <c r="W19" s="230"/>
    </row>
    <row r="20" spans="2:23" ht="16.5" thickBot="1">
      <c r="B20" s="8"/>
      <c r="C20" s="9"/>
      <c r="D20" s="9"/>
      <c r="E20" s="8"/>
      <c r="F20" s="10"/>
      <c r="G20" s="10"/>
      <c r="H20" s="8"/>
      <c r="I20" s="388"/>
      <c r="J20" s="384"/>
      <c r="K20" s="8"/>
      <c r="L20" s="8"/>
      <c r="M20" s="8"/>
      <c r="N20" s="13"/>
      <c r="O20" s="3"/>
    </row>
    <row r="21" spans="2:23" ht="15.75">
      <c r="B21" s="8"/>
      <c r="C21" s="9"/>
      <c r="D21" s="9"/>
      <c r="E21" s="8"/>
      <c r="F21" s="10"/>
      <c r="G21" s="10"/>
      <c r="H21" s="8"/>
      <c r="I21" s="385" t="str">
        <f>IF(AND(G27="",G29=""),"",IF(G27&gt;G29,F27,F29))</f>
        <v>QUINQUANDON S</v>
      </c>
      <c r="J21" s="383"/>
      <c r="K21" s="8"/>
      <c r="L21" s="8"/>
      <c r="M21" s="8"/>
      <c r="N21" s="13"/>
      <c r="O21" s="3"/>
    </row>
    <row r="22" spans="2:23" ht="16.5" thickBot="1">
      <c r="B22" s="8"/>
      <c r="C22" s="9"/>
      <c r="D22" s="9"/>
      <c r="E22" s="8"/>
      <c r="F22" s="10"/>
      <c r="G22" s="10"/>
      <c r="H22" s="8"/>
      <c r="I22" s="389"/>
      <c r="J22" s="384"/>
      <c r="K22" s="8"/>
      <c r="L22" s="8"/>
      <c r="M22" s="8"/>
      <c r="N22" s="13"/>
      <c r="O22" s="3"/>
    </row>
    <row r="23" spans="2:23" ht="15.75">
      <c r="B23" s="412" t="s">
        <v>31</v>
      </c>
      <c r="C23" s="410" t="str">
        <f>IF('P3'!$T$32&lt;&gt;"",'P3'!$T$32,"")</f>
        <v>QUINQUANDON S</v>
      </c>
      <c r="D23" s="383">
        <v>1</v>
      </c>
      <c r="E23" s="8"/>
      <c r="F23" s="10"/>
      <c r="G23" s="10"/>
      <c r="H23" s="8"/>
      <c r="I23" s="10"/>
      <c r="J23" s="10"/>
      <c r="K23" s="8"/>
      <c r="L23" s="8"/>
      <c r="M23" s="8"/>
      <c r="N23" s="13"/>
      <c r="O23" s="3"/>
    </row>
    <row r="24" spans="2:23" ht="15.75">
      <c r="B24" s="413"/>
      <c r="C24" s="411"/>
      <c r="D24" s="409"/>
      <c r="E24" s="8"/>
      <c r="F24" s="10"/>
      <c r="G24" s="10"/>
      <c r="H24" s="8"/>
      <c r="I24" s="10"/>
      <c r="J24" s="10"/>
      <c r="K24" s="8"/>
      <c r="L24" s="8"/>
      <c r="M24" s="8"/>
      <c r="N24" s="13"/>
      <c r="O24" s="3"/>
    </row>
    <row r="25" spans="2:23" ht="15.75">
      <c r="B25" s="413" t="s">
        <v>32</v>
      </c>
      <c r="C25" s="411" t="str">
        <f>IF('P6'!$T$33&lt;&gt;"",'P6'!$T$33,"")</f>
        <v>LEVEILLE C</v>
      </c>
      <c r="D25" s="391"/>
      <c r="E25" s="8"/>
      <c r="F25" s="10"/>
      <c r="G25" s="10"/>
      <c r="H25" s="8"/>
      <c r="I25" s="10"/>
      <c r="J25" s="10"/>
      <c r="K25" s="8"/>
      <c r="L25" s="8"/>
      <c r="M25" s="8"/>
      <c r="N25" s="13"/>
      <c r="O25" s="3"/>
    </row>
    <row r="26" spans="2:23" ht="16.5" thickBot="1">
      <c r="B26" s="415"/>
      <c r="C26" s="414"/>
      <c r="D26" s="392"/>
      <c r="E26" s="8"/>
      <c r="F26" s="10"/>
      <c r="G26" s="10"/>
      <c r="H26" s="8"/>
      <c r="I26" s="10"/>
      <c r="J26" s="10"/>
      <c r="K26" s="8"/>
      <c r="L26" s="8"/>
      <c r="M26" s="8"/>
      <c r="N26" s="13"/>
      <c r="O26" s="3"/>
    </row>
    <row r="27" spans="2:23" ht="15.75">
      <c r="B27" s="8"/>
      <c r="C27" s="9"/>
      <c r="D27" s="9"/>
      <c r="E27" s="8"/>
      <c r="F27" s="387" t="str">
        <f>IF(AND(D23="",D25=""),"",IF(D23&gt;D25,C23,C25))</f>
        <v>QUINQUANDON S</v>
      </c>
      <c r="G27" s="383">
        <v>1</v>
      </c>
      <c r="H27" s="8"/>
      <c r="I27" s="10"/>
      <c r="J27" s="10"/>
      <c r="K27" s="8"/>
      <c r="L27" s="8"/>
      <c r="M27" s="8"/>
      <c r="N27" s="13"/>
      <c r="O27" s="3"/>
    </row>
    <row r="28" spans="2:23" ht="16.5" thickBot="1">
      <c r="B28" s="8"/>
      <c r="C28" s="9"/>
      <c r="D28" s="9"/>
      <c r="E28" s="8"/>
      <c r="F28" s="388"/>
      <c r="G28" s="384"/>
      <c r="H28" s="8"/>
      <c r="I28" s="10"/>
      <c r="J28" s="10"/>
      <c r="K28" s="8"/>
      <c r="L28" s="8"/>
      <c r="M28" s="8"/>
      <c r="N28" s="13"/>
      <c r="O28" s="3"/>
    </row>
    <row r="29" spans="2:23" ht="15.75">
      <c r="B29" s="8"/>
      <c r="C29" s="9"/>
      <c r="D29" s="9"/>
      <c r="E29" s="8"/>
      <c r="F29" s="385" t="str">
        <f>IF(AND(D31="",D33=""),"",IF(D31&gt;D33,C31,C33))</f>
        <v>RUCHOT F</v>
      </c>
      <c r="G29" s="383"/>
      <c r="H29" s="8"/>
      <c r="I29" s="10"/>
      <c r="J29" s="10"/>
      <c r="K29" s="8"/>
      <c r="L29" s="8"/>
      <c r="M29" s="8"/>
      <c r="N29" s="13"/>
      <c r="O29" s="3"/>
    </row>
    <row r="30" spans="2:23" ht="16.5" thickBot="1">
      <c r="B30" s="8"/>
      <c r="C30" s="9"/>
      <c r="D30" s="9"/>
      <c r="E30" s="8"/>
      <c r="F30" s="389"/>
      <c r="G30" s="384"/>
      <c r="H30" s="8"/>
      <c r="I30" s="10"/>
      <c r="J30" s="10"/>
      <c r="K30" s="8"/>
      <c r="L30" s="8"/>
      <c r="M30" s="8"/>
      <c r="N30" s="13"/>
      <c r="O30" s="3"/>
    </row>
    <row r="31" spans="2:23" ht="15.75">
      <c r="B31" s="412" t="s">
        <v>33</v>
      </c>
      <c r="C31" s="410" t="str">
        <f>IF('P4'!$T$32&lt;&gt;"",'P4'!$T$32,"")</f>
        <v>RUCHOT F</v>
      </c>
      <c r="D31" s="383">
        <v>1</v>
      </c>
      <c r="E31" s="8"/>
      <c r="F31" s="10"/>
      <c r="G31" s="10"/>
      <c r="H31" s="8"/>
      <c r="I31" s="10"/>
      <c r="J31" s="10"/>
      <c r="K31" s="8"/>
      <c r="L31" s="8"/>
      <c r="M31" s="8"/>
      <c r="N31" s="13"/>
      <c r="O31" s="3"/>
    </row>
    <row r="32" spans="2:23" ht="15.75">
      <c r="B32" s="413"/>
      <c r="C32" s="411"/>
      <c r="D32" s="409"/>
      <c r="E32" s="8"/>
      <c r="F32" s="10"/>
      <c r="G32" s="10"/>
      <c r="H32" s="8"/>
      <c r="I32" s="10"/>
      <c r="J32" s="10"/>
      <c r="K32" s="8"/>
      <c r="L32" s="8"/>
      <c r="M32" s="8"/>
      <c r="N32" s="13"/>
      <c r="O32" s="3"/>
    </row>
    <row r="33" spans="2:15" ht="15.75">
      <c r="B33" s="413" t="s">
        <v>34</v>
      </c>
      <c r="C33" s="411" t="str">
        <f>IF('P5'!$T$33&lt;&gt;"",'P5'!$T$33,"")</f>
        <v>LANSOY H</v>
      </c>
      <c r="D33" s="391"/>
      <c r="E33" s="8"/>
      <c r="F33" s="10"/>
      <c r="G33" s="10"/>
      <c r="H33" s="8"/>
      <c r="I33" s="10"/>
      <c r="J33" s="10"/>
      <c r="K33" s="8"/>
      <c r="L33" s="7" t="s">
        <v>35</v>
      </c>
      <c r="M33" s="35"/>
      <c r="N33" s="13"/>
      <c r="O33" s="3"/>
    </row>
    <row r="34" spans="2:15" ht="16.5" thickBot="1">
      <c r="B34" s="415"/>
      <c r="C34" s="414"/>
      <c r="D34" s="392"/>
      <c r="E34" s="8"/>
      <c r="F34" s="10"/>
      <c r="G34" s="10"/>
      <c r="H34" s="8"/>
      <c r="I34" s="10"/>
      <c r="J34" s="10"/>
      <c r="K34" s="8"/>
      <c r="L34" s="8"/>
      <c r="M34" s="8"/>
      <c r="N34" s="13"/>
      <c r="O34" s="3"/>
    </row>
    <row r="35" spans="2:15" ht="15.75">
      <c r="B35" s="8"/>
      <c r="C35" s="9"/>
      <c r="D35" s="9"/>
      <c r="E35" s="8"/>
      <c r="F35" s="10"/>
      <c r="G35" s="10"/>
      <c r="H35" s="8"/>
      <c r="I35" s="10"/>
      <c r="J35" s="10"/>
      <c r="K35" s="8"/>
      <c r="L35" s="387" t="str">
        <f>IF(AND(J19="",J21=""),"",IF(J19&gt;J21,I19,I21))</f>
        <v>CAZES F</v>
      </c>
      <c r="M35" s="383">
        <v>1</v>
      </c>
      <c r="N35" s="13"/>
      <c r="O35" s="3"/>
    </row>
    <row r="36" spans="2:15" ht="16.5" thickBot="1">
      <c r="B36" s="8"/>
      <c r="C36" s="11" t="s">
        <v>36</v>
      </c>
      <c r="D36" s="11"/>
      <c r="E36" s="8"/>
      <c r="F36" s="11" t="s">
        <v>36</v>
      </c>
      <c r="G36" s="11"/>
      <c r="H36" s="8"/>
      <c r="I36" s="11" t="s">
        <v>37</v>
      </c>
      <c r="J36" s="11"/>
      <c r="K36" s="8"/>
      <c r="L36" s="390"/>
      <c r="M36" s="384"/>
      <c r="N36" s="13"/>
      <c r="O36" s="3"/>
    </row>
    <row r="37" spans="2:15" ht="15.75">
      <c r="B37" s="8"/>
      <c r="C37" s="11" t="s">
        <v>38</v>
      </c>
      <c r="D37" s="11"/>
      <c r="E37" s="8"/>
      <c r="F37" s="11" t="s">
        <v>38</v>
      </c>
      <c r="G37" s="11"/>
      <c r="H37" s="8"/>
      <c r="I37" s="11" t="s">
        <v>38</v>
      </c>
      <c r="J37" s="11"/>
      <c r="K37" s="8"/>
      <c r="L37" s="385" t="str">
        <f>IF(AND(J51="",J53=""),"",IF(J51&gt;J53,I51,I53))</f>
        <v>SCARPATO D</v>
      </c>
      <c r="M37" s="383"/>
      <c r="N37" s="13"/>
      <c r="O37" s="3"/>
    </row>
    <row r="38" spans="2:15" ht="16.5" thickBot="1">
      <c r="B38" s="8"/>
      <c r="C38" s="9"/>
      <c r="D38" s="9"/>
      <c r="E38" s="8"/>
      <c r="F38" s="10"/>
      <c r="G38" s="10"/>
      <c r="H38" s="8"/>
      <c r="I38" s="10"/>
      <c r="J38" s="10"/>
      <c r="K38" s="8"/>
      <c r="L38" s="386"/>
      <c r="M38" s="384"/>
      <c r="N38" s="13"/>
      <c r="O38" s="3"/>
    </row>
    <row r="39" spans="2:15" ht="15.75">
      <c r="B39" s="412" t="s">
        <v>39</v>
      </c>
      <c r="C39" s="410" t="str">
        <f>IF('P5'!$T$32&lt;&gt;"",'P5'!$T$32,"")</f>
        <v>SCARPATO D</v>
      </c>
      <c r="D39" s="383">
        <v>1</v>
      </c>
      <c r="E39" s="8"/>
      <c r="F39" s="10"/>
      <c r="G39" s="10"/>
      <c r="H39" s="8"/>
      <c r="I39" s="10"/>
      <c r="J39" s="10"/>
      <c r="K39" s="8"/>
      <c r="L39" s="8"/>
      <c r="M39" s="8"/>
      <c r="N39" s="13"/>
      <c r="O39" s="3"/>
    </row>
    <row r="40" spans="2:15" ht="15.75">
      <c r="B40" s="413"/>
      <c r="C40" s="411"/>
      <c r="D40" s="409"/>
      <c r="E40" s="8"/>
      <c r="F40" s="10"/>
      <c r="G40" s="10"/>
      <c r="H40" s="8"/>
      <c r="I40" s="10"/>
      <c r="J40" s="10"/>
      <c r="K40" s="8"/>
      <c r="L40" s="8"/>
      <c r="M40" s="8"/>
      <c r="N40" s="13"/>
      <c r="O40" s="3"/>
    </row>
    <row r="41" spans="2:15" ht="15.75">
      <c r="B41" s="413" t="s">
        <v>40</v>
      </c>
      <c r="C41" s="411" t="str">
        <f>IF('P4'!$T$33&lt;&gt;"",'P4'!$T$33,"")</f>
        <v>LAMORISSE M</v>
      </c>
      <c r="D41" s="391"/>
      <c r="E41" s="8"/>
      <c r="F41" s="10"/>
      <c r="G41" s="10"/>
      <c r="H41" s="8"/>
      <c r="I41" s="10"/>
      <c r="J41" s="10"/>
      <c r="K41" s="8"/>
      <c r="L41" s="11" t="s">
        <v>37</v>
      </c>
      <c r="M41" s="11"/>
      <c r="N41" s="13"/>
      <c r="O41" s="3"/>
    </row>
    <row r="42" spans="2:15" ht="16.5" thickBot="1">
      <c r="B42" s="415"/>
      <c r="C42" s="414"/>
      <c r="D42" s="392"/>
      <c r="E42" s="8"/>
      <c r="F42" s="10"/>
      <c r="G42" s="10"/>
      <c r="H42" s="8"/>
      <c r="I42" s="10"/>
      <c r="J42" s="10"/>
      <c r="K42" s="8"/>
      <c r="L42" s="11" t="s">
        <v>38</v>
      </c>
      <c r="M42" s="11"/>
      <c r="N42" s="13"/>
      <c r="O42" s="3"/>
    </row>
    <row r="43" spans="2:15" ht="15.75">
      <c r="B43" s="8"/>
      <c r="C43" s="9"/>
      <c r="D43" s="9"/>
      <c r="E43" s="8"/>
      <c r="F43" s="387" t="str">
        <f>IF(AND(D39="",D41=""),"",IF(D39&gt;D41,C39,C41))</f>
        <v>SCARPATO D</v>
      </c>
      <c r="G43" s="383">
        <v>1</v>
      </c>
      <c r="H43" s="8"/>
      <c r="I43" s="10"/>
      <c r="J43" s="10"/>
      <c r="K43" s="8"/>
      <c r="L43" s="8"/>
      <c r="M43" s="8"/>
      <c r="N43" s="13"/>
      <c r="O43" s="3"/>
    </row>
    <row r="44" spans="2:15" ht="16.5" thickBot="1">
      <c r="B44" s="8"/>
      <c r="C44" s="9"/>
      <c r="D44" s="9"/>
      <c r="E44" s="8"/>
      <c r="F44" s="388"/>
      <c r="G44" s="384"/>
      <c r="H44" s="8"/>
      <c r="I44" s="10"/>
      <c r="J44" s="10"/>
      <c r="K44" s="8"/>
      <c r="L44" s="8"/>
      <c r="M44" s="8"/>
      <c r="N44" s="13"/>
      <c r="O44" s="3"/>
    </row>
    <row r="45" spans="2:15" ht="15.75">
      <c r="B45" s="8"/>
      <c r="C45" s="9"/>
      <c r="D45" s="9"/>
      <c r="E45" s="8"/>
      <c r="F45" s="385" t="str">
        <f>IF(AND(D47="",D49=""),"",IF(D47&gt;D49,C47,C49))</f>
        <v>CORBIERES S</v>
      </c>
      <c r="G45" s="383"/>
      <c r="H45" s="8"/>
      <c r="I45" s="10"/>
      <c r="J45" s="10"/>
      <c r="K45" s="8"/>
      <c r="L45" s="7" t="s">
        <v>277</v>
      </c>
      <c r="M45" s="35"/>
      <c r="N45" s="13"/>
      <c r="O45" s="3"/>
    </row>
    <row r="46" spans="2:15" ht="16.5" thickBot="1">
      <c r="B46" s="8"/>
      <c r="C46" s="9"/>
      <c r="D46" s="9"/>
      <c r="E46" s="8"/>
      <c r="F46" s="389"/>
      <c r="G46" s="384"/>
      <c r="H46" s="8"/>
      <c r="I46" s="10"/>
      <c r="J46" s="10"/>
      <c r="K46" s="8"/>
      <c r="L46" s="8"/>
      <c r="M46" s="8"/>
      <c r="N46" s="13"/>
      <c r="O46" s="3"/>
    </row>
    <row r="47" spans="2:15" ht="15.75">
      <c r="B47" s="412" t="s">
        <v>41</v>
      </c>
      <c r="C47" s="410" t="str">
        <f>IF('P6'!$T$32&lt;&gt;"",'P6'!$T$32,"")</f>
        <v>CORBIERES S</v>
      </c>
      <c r="D47" s="383">
        <v>1</v>
      </c>
      <c r="E47" s="8"/>
      <c r="F47" s="9"/>
      <c r="G47" s="9"/>
      <c r="H47" s="8"/>
      <c r="I47" s="10"/>
      <c r="J47" s="10"/>
      <c r="K47" s="8"/>
      <c r="L47" s="387" t="str">
        <f>IF(AND(J19="",J21=""),"",IF(J19&lt;J21,I19,I21))</f>
        <v>QUINQUANDON S</v>
      </c>
      <c r="M47" s="383"/>
      <c r="N47" s="13"/>
      <c r="O47" s="3"/>
    </row>
    <row r="48" spans="2:15" ht="16.5" thickBot="1">
      <c r="B48" s="413"/>
      <c r="C48" s="411"/>
      <c r="D48" s="408"/>
      <c r="E48" s="8"/>
      <c r="F48" s="10"/>
      <c r="G48" s="10"/>
      <c r="H48" s="8"/>
      <c r="I48" s="10"/>
      <c r="J48" s="10"/>
      <c r="K48" s="8"/>
      <c r="L48" s="390"/>
      <c r="M48" s="384"/>
      <c r="N48" s="13"/>
      <c r="O48" s="3"/>
    </row>
    <row r="49" spans="2:15" ht="15.75">
      <c r="B49" s="413" t="s">
        <v>42</v>
      </c>
      <c r="C49" s="411" t="str">
        <f>IF('P3'!$T$33&lt;&gt;"",'P3'!$T$33,"")</f>
        <v>SIROT J</v>
      </c>
      <c r="D49" s="391"/>
      <c r="E49" s="8"/>
      <c r="F49" s="10"/>
      <c r="G49" s="10"/>
      <c r="H49" s="8"/>
      <c r="I49" s="10"/>
      <c r="J49" s="10"/>
      <c r="K49" s="8"/>
      <c r="L49" s="385" t="str">
        <f>IF(AND(J51="",J53=""),"",IF(J51&lt;J53,I51,I53))</f>
        <v>RUMEAU S</v>
      </c>
      <c r="M49" s="383"/>
      <c r="N49" s="13"/>
      <c r="O49" s="3"/>
    </row>
    <row r="50" spans="2:15" ht="16.5" thickBot="1">
      <c r="B50" s="415"/>
      <c r="C50" s="414"/>
      <c r="D50" s="392"/>
      <c r="E50" s="8"/>
      <c r="F50" s="10"/>
      <c r="G50" s="10"/>
      <c r="H50" s="8"/>
      <c r="I50" s="10"/>
      <c r="J50" s="10"/>
      <c r="K50" s="8"/>
      <c r="L50" s="386"/>
      <c r="M50" s="384"/>
      <c r="N50" s="13"/>
      <c r="O50" s="3"/>
    </row>
    <row r="51" spans="2:15" ht="15.75">
      <c r="B51" s="8"/>
      <c r="C51" s="9"/>
      <c r="D51" s="9"/>
      <c r="E51" s="8"/>
      <c r="F51" s="10"/>
      <c r="G51" s="10"/>
      <c r="H51" s="8"/>
      <c r="I51" s="387" t="str">
        <f>IF(AND(G43="",G45=""),"",IF(G43&gt;G45,F43,F45))</f>
        <v>SCARPATO D</v>
      </c>
      <c r="J51" s="383">
        <v>1</v>
      </c>
      <c r="K51" s="8"/>
      <c r="L51" s="8"/>
      <c r="M51" s="8"/>
      <c r="N51" s="13"/>
      <c r="O51" s="3"/>
    </row>
    <row r="52" spans="2:15" ht="16.5" thickBot="1">
      <c r="B52" s="8"/>
      <c r="C52" s="9"/>
      <c r="D52" s="9"/>
      <c r="E52" s="8"/>
      <c r="F52" s="10"/>
      <c r="G52" s="10"/>
      <c r="H52" s="8"/>
      <c r="I52" s="388"/>
      <c r="J52" s="384"/>
      <c r="K52" s="8"/>
      <c r="L52" s="8"/>
      <c r="M52" s="8"/>
      <c r="N52" s="13"/>
      <c r="O52" s="3"/>
    </row>
    <row r="53" spans="2:15" ht="15.75">
      <c r="B53" s="8"/>
      <c r="C53" s="9"/>
      <c r="D53" s="9"/>
      <c r="E53" s="8"/>
      <c r="F53" s="10"/>
      <c r="G53" s="10"/>
      <c r="H53" s="8"/>
      <c r="I53" s="385" t="str">
        <f>IF(AND(G59="",G61=""),"",IF(G59&gt;G61,F59,F61))</f>
        <v>RUMEAU S</v>
      </c>
      <c r="J53" s="383"/>
      <c r="K53" s="8"/>
      <c r="L53" s="8"/>
      <c r="M53" s="8"/>
      <c r="N53" s="13"/>
      <c r="O53" s="3"/>
    </row>
    <row r="54" spans="2:15" ht="16.5" thickBot="1">
      <c r="B54" s="8"/>
      <c r="C54" s="9"/>
      <c r="D54" s="9"/>
      <c r="E54" s="8"/>
      <c r="F54" s="10"/>
      <c r="G54" s="10"/>
      <c r="H54" s="8"/>
      <c r="I54" s="389"/>
      <c r="J54" s="384"/>
      <c r="K54" s="8"/>
      <c r="L54" s="8"/>
      <c r="M54" s="8"/>
      <c r="N54" s="13"/>
      <c r="O54" s="3"/>
    </row>
    <row r="55" spans="2:15" ht="15.75">
      <c r="B55" s="416" t="s">
        <v>43</v>
      </c>
      <c r="C55" s="410" t="str">
        <f>IF('P7'!$T$32&lt;&gt;"",'P7'!$T$32,"")</f>
        <v>RUMEAU S</v>
      </c>
      <c r="D55" s="383">
        <v>1</v>
      </c>
      <c r="E55" s="8"/>
      <c r="F55" s="10"/>
      <c r="G55" s="10"/>
      <c r="H55" s="8"/>
      <c r="I55" s="8"/>
      <c r="J55" s="8"/>
      <c r="K55" s="8"/>
      <c r="L55" s="8"/>
      <c r="M55" s="8"/>
      <c r="N55" s="13"/>
      <c r="O55" s="3"/>
    </row>
    <row r="56" spans="2:15" ht="16.5" thickBot="1">
      <c r="B56" s="417"/>
      <c r="C56" s="411"/>
      <c r="D56" s="384"/>
      <c r="E56" s="8"/>
      <c r="F56" s="10"/>
      <c r="G56" s="10"/>
      <c r="H56" s="8"/>
      <c r="I56" s="8"/>
      <c r="J56" s="8"/>
      <c r="K56" s="8"/>
      <c r="L56" s="8"/>
      <c r="M56" s="8"/>
      <c r="N56" s="13"/>
      <c r="O56" s="3"/>
    </row>
    <row r="57" spans="2:15" ht="15.75">
      <c r="B57" s="417" t="s">
        <v>44</v>
      </c>
      <c r="C57" s="411" t="str">
        <f>IF('P2'!$T$33&lt;&gt;"",'P2'!$T$33,"")</f>
        <v>LANSOY D</v>
      </c>
      <c r="D57" s="383"/>
      <c r="E57" s="8"/>
      <c r="F57" s="10"/>
      <c r="G57" s="10"/>
      <c r="H57" s="8"/>
      <c r="I57" s="8"/>
      <c r="J57" s="8"/>
      <c r="K57" s="8"/>
      <c r="L57" s="8"/>
      <c r="M57" s="8"/>
      <c r="N57" s="13"/>
      <c r="O57" s="3"/>
    </row>
    <row r="58" spans="2:15" ht="16.5" thickBot="1">
      <c r="B58" s="418"/>
      <c r="C58" s="414"/>
      <c r="D58" s="384"/>
      <c r="E58" s="8"/>
      <c r="F58" s="10"/>
      <c r="G58" s="10"/>
      <c r="H58" s="8"/>
      <c r="I58" s="8"/>
      <c r="J58" s="8"/>
      <c r="K58" s="8"/>
      <c r="L58" s="8"/>
      <c r="M58" s="8"/>
      <c r="N58" s="13"/>
      <c r="O58" s="3"/>
    </row>
    <row r="59" spans="2:15" ht="15.75">
      <c r="B59" s="8"/>
      <c r="C59" s="9"/>
      <c r="D59" s="9"/>
      <c r="E59" s="8"/>
      <c r="F59" s="387" t="str">
        <f>IF(AND(D55="",D57=""),"",IF(D55&gt;D57,C55,C57))</f>
        <v>RUMEAU S</v>
      </c>
      <c r="G59" s="383">
        <v>1</v>
      </c>
      <c r="H59" s="8"/>
      <c r="I59" s="8"/>
      <c r="J59" s="8"/>
      <c r="K59" s="8"/>
      <c r="L59" s="8"/>
      <c r="M59" s="8"/>
      <c r="N59" s="13"/>
      <c r="O59" s="3"/>
    </row>
    <row r="60" spans="2:15" ht="16.5" thickBot="1">
      <c r="B60" s="8"/>
      <c r="C60" s="9"/>
      <c r="D60" s="9"/>
      <c r="E60" s="8"/>
      <c r="F60" s="388"/>
      <c r="G60" s="384"/>
      <c r="H60" s="8"/>
      <c r="I60" s="8"/>
      <c r="J60" s="8"/>
      <c r="K60" s="8"/>
      <c r="L60" s="8"/>
      <c r="M60" s="8"/>
      <c r="N60" s="13"/>
      <c r="O60" s="3"/>
    </row>
    <row r="61" spans="2:15" ht="15.75">
      <c r="B61" s="8"/>
      <c r="C61" s="9"/>
      <c r="D61" s="9"/>
      <c r="E61" s="8"/>
      <c r="F61" s="385" t="str">
        <f>IF(AND(D63="",D65=""),"",IF(D63&gt;D65,C63,C65))</f>
        <v>AOU K</v>
      </c>
      <c r="G61" s="383"/>
      <c r="H61" s="8"/>
      <c r="I61" s="8"/>
      <c r="J61" s="8"/>
      <c r="K61" s="8"/>
      <c r="L61" s="8"/>
      <c r="M61" s="8"/>
      <c r="N61" s="13"/>
      <c r="O61" s="3"/>
    </row>
    <row r="62" spans="2:15" ht="16.5" thickBot="1">
      <c r="B62" s="8"/>
      <c r="C62" s="9"/>
      <c r="D62" s="9"/>
      <c r="E62" s="8"/>
      <c r="F62" s="389"/>
      <c r="G62" s="384"/>
      <c r="H62" s="8"/>
      <c r="I62" s="8"/>
      <c r="J62" s="8"/>
      <c r="K62" s="8"/>
      <c r="L62" s="8"/>
      <c r="M62" s="8"/>
      <c r="N62" s="13"/>
      <c r="O62" s="3"/>
    </row>
    <row r="63" spans="2:15" ht="15">
      <c r="B63" s="416" t="s">
        <v>45</v>
      </c>
      <c r="C63" s="410" t="str">
        <f>IF('P8'!$T$32&lt;&gt;"",'P8'!$T$32,"")</f>
        <v>AOU K</v>
      </c>
      <c r="D63" s="383">
        <v>1</v>
      </c>
      <c r="E63" s="8"/>
      <c r="F63" s="8"/>
      <c r="G63" s="8"/>
      <c r="H63" s="8"/>
      <c r="I63" s="8"/>
      <c r="J63" s="8"/>
      <c r="K63" s="8"/>
      <c r="L63" s="8"/>
      <c r="M63" s="8"/>
      <c r="N63" s="13"/>
      <c r="O63" s="3"/>
    </row>
    <row r="64" spans="2:15" ht="15.75" thickBot="1">
      <c r="B64" s="417"/>
      <c r="C64" s="411"/>
      <c r="D64" s="384"/>
      <c r="E64" s="8"/>
      <c r="F64" s="8"/>
      <c r="G64" s="8"/>
      <c r="H64" s="8"/>
      <c r="I64" s="8"/>
      <c r="J64" s="8"/>
      <c r="K64" s="8"/>
      <c r="L64" s="8"/>
      <c r="M64" s="8"/>
      <c r="N64" s="13"/>
      <c r="O64" s="3"/>
    </row>
    <row r="65" spans="2:15" ht="15">
      <c r="B65" s="417" t="s">
        <v>46</v>
      </c>
      <c r="C65" s="411" t="str">
        <f>IF('P1'!$T$33&lt;&gt;"",'P1'!$T$33,"")</f>
        <v>FRERE G</v>
      </c>
      <c r="D65" s="383"/>
      <c r="E65" s="8"/>
      <c r="F65" s="8"/>
      <c r="G65" s="8"/>
      <c r="H65" s="8"/>
      <c r="I65" s="8"/>
      <c r="J65" s="8"/>
      <c r="K65" s="8"/>
      <c r="L65" s="8"/>
      <c r="M65" s="8"/>
      <c r="N65" s="13"/>
      <c r="O65" s="3"/>
    </row>
    <row r="66" spans="2:15" ht="15.75" thickBot="1">
      <c r="B66" s="418"/>
      <c r="C66" s="414"/>
      <c r="D66" s="384"/>
      <c r="E66" s="8"/>
      <c r="F66" s="8"/>
      <c r="G66" s="8"/>
      <c r="H66" s="8"/>
      <c r="I66" s="8"/>
      <c r="J66" s="8"/>
      <c r="K66" s="8"/>
      <c r="L66" s="8"/>
      <c r="M66" s="8"/>
      <c r="N66" s="13"/>
      <c r="O66" s="3"/>
    </row>
    <row r="67" spans="2:15" ht="15">
      <c r="B67" s="8"/>
      <c r="C67" s="8"/>
      <c r="D67" s="8"/>
      <c r="E67" s="8"/>
      <c r="F67" s="8"/>
      <c r="G67" s="8"/>
      <c r="H67" s="8"/>
      <c r="I67" s="8"/>
      <c r="J67" s="8"/>
      <c r="K67" s="8"/>
      <c r="L67" s="8"/>
      <c r="M67" s="8"/>
      <c r="N67" s="13"/>
      <c r="O67" s="3"/>
    </row>
    <row r="68" spans="2:15">
      <c r="C68" s="3"/>
      <c r="D68" s="3"/>
      <c r="E68" s="3"/>
      <c r="F68" s="3"/>
      <c r="G68" s="3"/>
      <c r="H68" s="3"/>
      <c r="I68" s="3"/>
      <c r="J68" s="3"/>
      <c r="K68" s="3"/>
      <c r="L68" s="3"/>
      <c r="M68" s="3"/>
      <c r="N68" s="3"/>
    </row>
  </sheetData>
  <mergeCells count="84">
    <mergeCell ref="F1:I1"/>
    <mergeCell ref="F2:I2"/>
    <mergeCell ref="C63:C64"/>
    <mergeCell ref="C65:C66"/>
    <mergeCell ref="B63:B64"/>
    <mergeCell ref="B65:B66"/>
    <mergeCell ref="C57:C58"/>
    <mergeCell ref="C55:C56"/>
    <mergeCell ref="B55:B56"/>
    <mergeCell ref="B57:B58"/>
    <mergeCell ref="B47:B48"/>
    <mergeCell ref="B49:B50"/>
    <mergeCell ref="C47:C48"/>
    <mergeCell ref="C49:C50"/>
    <mergeCell ref="C41:C42"/>
    <mergeCell ref="B41:B42"/>
    <mergeCell ref="B39:B40"/>
    <mergeCell ref="C39:C40"/>
    <mergeCell ref="C33:C34"/>
    <mergeCell ref="B33:B34"/>
    <mergeCell ref="B31:B32"/>
    <mergeCell ref="C31:C32"/>
    <mergeCell ref="B25:B26"/>
    <mergeCell ref="C23:C24"/>
    <mergeCell ref="B23:B24"/>
    <mergeCell ref="C17:C18"/>
    <mergeCell ref="B17:B18"/>
    <mergeCell ref="B15:B16"/>
    <mergeCell ref="C9:C10"/>
    <mergeCell ref="B9:B10"/>
    <mergeCell ref="C7:C8"/>
    <mergeCell ref="B7:B8"/>
    <mergeCell ref="D31:D32"/>
    <mergeCell ref="D33:D34"/>
    <mergeCell ref="D23:D24"/>
    <mergeCell ref="D25:D26"/>
    <mergeCell ref="C15:C16"/>
    <mergeCell ref="C25:C26"/>
    <mergeCell ref="D65:D66"/>
    <mergeCell ref="M47:M48"/>
    <mergeCell ref="M49:M50"/>
    <mergeCell ref="F59:F60"/>
    <mergeCell ref="F61:F62"/>
    <mergeCell ref="G59:G60"/>
    <mergeCell ref="G61:G62"/>
    <mergeCell ref="I53:I54"/>
    <mergeCell ref="J53:J54"/>
    <mergeCell ref="I51:I52"/>
    <mergeCell ref="J51:J52"/>
    <mergeCell ref="L49:L50"/>
    <mergeCell ref="L47:L48"/>
    <mergeCell ref="D47:D48"/>
    <mergeCell ref="Q8:W9"/>
    <mergeCell ref="Q12:W18"/>
    <mergeCell ref="D55:D56"/>
    <mergeCell ref="D57:D58"/>
    <mergeCell ref="F11:F12"/>
    <mergeCell ref="F43:F44"/>
    <mergeCell ref="F45:F46"/>
    <mergeCell ref="G29:G30"/>
    <mergeCell ref="G27:G28"/>
    <mergeCell ref="G13:G14"/>
    <mergeCell ref="G11:G12"/>
    <mergeCell ref="D7:D8"/>
    <mergeCell ref="D15:D16"/>
    <mergeCell ref="D17:D18"/>
    <mergeCell ref="D9:D10"/>
    <mergeCell ref="F13:F14"/>
    <mergeCell ref="D63:D64"/>
    <mergeCell ref="L37:L38"/>
    <mergeCell ref="M35:M36"/>
    <mergeCell ref="M37:M38"/>
    <mergeCell ref="I19:I20"/>
    <mergeCell ref="J19:J20"/>
    <mergeCell ref="I21:I22"/>
    <mergeCell ref="J21:J22"/>
    <mergeCell ref="L35:L36"/>
    <mergeCell ref="G45:G46"/>
    <mergeCell ref="G43:G44"/>
    <mergeCell ref="D49:D50"/>
    <mergeCell ref="F27:F28"/>
    <mergeCell ref="F29:F30"/>
    <mergeCell ref="D39:D40"/>
    <mergeCell ref="D41:D42"/>
  </mergeCells>
  <phoneticPr fontId="0" type="noConversion"/>
  <printOptions horizontalCentered="1" verticalCentered="1"/>
  <pageMargins left="0" right="0" top="0" bottom="0" header="0" footer="0"/>
  <pageSetup paperSize="8" scale="86"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sheetPr codeName="Feuil11">
    <pageSetUpPr fitToPage="1"/>
  </sheetPr>
  <dimension ref="A1:M65"/>
  <sheetViews>
    <sheetView workbookViewId="0">
      <selection activeCell="G9" sqref="G9"/>
    </sheetView>
  </sheetViews>
  <sheetFormatPr baseColWidth="10" defaultRowHeight="12.75"/>
  <cols>
    <col min="1" max="1" width="14.28515625" customWidth="1"/>
    <col min="2" max="2" width="4.7109375" style="19" customWidth="1"/>
    <col min="3" max="3" width="25.7109375" customWidth="1"/>
    <col min="4" max="4" width="25.7109375" style="137" customWidth="1"/>
    <col min="5" max="5" width="4.7109375" style="76" customWidth="1"/>
    <col min="6" max="6" width="12.7109375" style="20" bestFit="1" customWidth="1"/>
    <col min="7" max="7" width="25.7109375" customWidth="1"/>
    <col min="8" max="8" width="2.7109375" customWidth="1"/>
    <col min="9" max="9" width="25.7109375" style="3" customWidth="1"/>
    <col min="10" max="10" width="91.28515625" style="3" customWidth="1"/>
    <col min="11" max="11" width="25.7109375" style="3" customWidth="1"/>
    <col min="12" max="12" width="25.7109375" customWidth="1"/>
    <col min="13" max="13" width="18" customWidth="1"/>
  </cols>
  <sheetData>
    <row r="1" spans="1:13" ht="13.5" thickBot="1">
      <c r="A1" t="s">
        <v>157</v>
      </c>
      <c r="B1" s="19">
        <f>COUNTA($C$2:$C$188)-COUNTIF($C$2:$C$188," / ")</f>
        <v>0</v>
      </c>
      <c r="F1" s="100" t="s">
        <v>288</v>
      </c>
      <c r="I1"/>
      <c r="J1"/>
      <c r="K1"/>
    </row>
    <row r="2" spans="1:13" ht="13.5" thickBot="1">
      <c r="B2" s="46">
        <v>1</v>
      </c>
      <c r="C2" s="45"/>
      <c r="D2" s="134"/>
      <c r="E2" s="51"/>
      <c r="I2"/>
      <c r="J2" s="62" t="s">
        <v>303</v>
      </c>
      <c r="K2"/>
      <c r="M2" s="96"/>
    </row>
    <row r="3" spans="1:13" ht="13.5" thickBot="1">
      <c r="B3" s="46">
        <v>2</v>
      </c>
      <c r="C3" s="45"/>
      <c r="D3" s="134"/>
      <c r="E3" s="51"/>
      <c r="I3"/>
      <c r="J3"/>
      <c r="K3"/>
      <c r="M3" s="3"/>
    </row>
    <row r="4" spans="1:13" ht="13.5" thickBot="1">
      <c r="B4" s="46">
        <v>3</v>
      </c>
      <c r="C4" s="45"/>
      <c r="D4" s="134"/>
      <c r="E4" s="51"/>
      <c r="J4" s="232" t="s">
        <v>306</v>
      </c>
      <c r="L4" s="3"/>
      <c r="M4" s="64"/>
    </row>
    <row r="5" spans="1:13" ht="13.5" thickBot="1">
      <c r="B5" s="46">
        <v>4</v>
      </c>
      <c r="C5" s="45"/>
      <c r="D5" s="134"/>
      <c r="E5" s="51"/>
      <c r="I5" s="73"/>
      <c r="J5" s="419"/>
      <c r="L5" s="3"/>
      <c r="M5" s="64"/>
    </row>
    <row r="6" spans="1:13" ht="13.5" thickBot="1">
      <c r="B6" s="46">
        <v>5</v>
      </c>
      <c r="C6" s="45"/>
      <c r="D6" s="134"/>
      <c r="E6" s="51"/>
      <c r="J6" s="419"/>
      <c r="L6" s="64"/>
      <c r="M6" s="3"/>
    </row>
    <row r="7" spans="1:13" ht="13.5" thickBot="1">
      <c r="B7" s="46">
        <v>6</v>
      </c>
      <c r="C7" s="45"/>
      <c r="D7" s="134"/>
      <c r="E7" s="51"/>
      <c r="J7" s="419"/>
      <c r="L7" s="3"/>
    </row>
    <row r="8" spans="1:13" ht="13.5" thickBot="1">
      <c r="B8" s="46">
        <v>7</v>
      </c>
      <c r="C8" s="45"/>
      <c r="D8" s="134"/>
      <c r="E8" s="51"/>
      <c r="I8" s="73"/>
      <c r="J8" s="419"/>
      <c r="K8" s="89"/>
      <c r="L8" s="3"/>
    </row>
    <row r="9" spans="1:13" ht="13.5" thickBot="1">
      <c r="B9" s="46">
        <v>8</v>
      </c>
      <c r="C9" s="45"/>
      <c r="D9" s="134"/>
      <c r="E9" s="51"/>
      <c r="I9" s="73"/>
      <c r="J9" s="419"/>
      <c r="K9" s="73"/>
      <c r="M9" s="81"/>
    </row>
    <row r="10" spans="1:13" ht="13.5" thickBot="1">
      <c r="B10" s="46">
        <v>9</v>
      </c>
      <c r="C10" s="45"/>
      <c r="D10" s="134"/>
      <c r="E10" s="51"/>
      <c r="I10" s="81"/>
      <c r="J10" s="419"/>
      <c r="K10" s="81"/>
      <c r="M10" s="62"/>
    </row>
    <row r="11" spans="1:13" ht="13.5" thickBot="1">
      <c r="B11" s="46">
        <v>10</v>
      </c>
      <c r="C11" s="134"/>
      <c r="D11" s="134"/>
      <c r="E11" s="51"/>
      <c r="I11" s="73"/>
      <c r="J11" s="419"/>
      <c r="K11" s="73"/>
    </row>
    <row r="12" spans="1:13" ht="13.5" thickBot="1">
      <c r="B12" s="46">
        <v>11</v>
      </c>
      <c r="C12" s="45"/>
      <c r="D12" s="134"/>
      <c r="E12" s="51"/>
      <c r="I12" s="73"/>
      <c r="J12" s="419"/>
      <c r="K12" s="73"/>
      <c r="M12" s="62"/>
    </row>
    <row r="13" spans="1:13" ht="13.5" thickBot="1">
      <c r="B13" s="46">
        <v>12</v>
      </c>
      <c r="C13" s="45"/>
      <c r="D13" s="134"/>
      <c r="E13" s="51"/>
      <c r="I13" s="73"/>
      <c r="J13" s="419"/>
      <c r="K13" s="73"/>
    </row>
    <row r="14" spans="1:13" ht="13.5" thickBot="1">
      <c r="B14" s="46">
        <v>13</v>
      </c>
      <c r="C14" s="45"/>
      <c r="D14" s="134"/>
      <c r="E14" s="51"/>
      <c r="J14" s="419"/>
    </row>
    <row r="15" spans="1:13" ht="13.5" thickBot="1">
      <c r="B15" s="46">
        <v>14</v>
      </c>
      <c r="C15" s="45"/>
      <c r="D15" s="134"/>
      <c r="E15" s="51"/>
      <c r="J15" s="419"/>
    </row>
    <row r="16" spans="1:13" ht="13.5" thickBot="1">
      <c r="B16" s="46">
        <v>15</v>
      </c>
      <c r="C16" s="45"/>
      <c r="D16" s="134"/>
      <c r="E16" s="51"/>
      <c r="J16" s="420"/>
    </row>
    <row r="17" spans="2:13" ht="13.5" thickBot="1">
      <c r="B17" s="46">
        <v>16</v>
      </c>
      <c r="C17" s="134"/>
      <c r="D17" s="134"/>
      <c r="E17" s="51"/>
    </row>
    <row r="18" spans="2:13" ht="13.5" thickBot="1">
      <c r="B18" s="46">
        <v>17</v>
      </c>
      <c r="C18" s="134"/>
      <c r="D18" s="134"/>
      <c r="E18" s="51"/>
      <c r="M18" s="62"/>
    </row>
    <row r="19" spans="2:13" ht="13.5" thickBot="1">
      <c r="B19" s="46">
        <v>18</v>
      </c>
      <c r="C19" s="134"/>
      <c r="D19" s="134"/>
      <c r="E19" s="51"/>
      <c r="M19" s="62"/>
    </row>
    <row r="20" spans="2:13" ht="13.5" thickBot="1">
      <c r="B20" s="46">
        <v>19</v>
      </c>
      <c r="C20" s="134"/>
      <c r="D20" s="134"/>
      <c r="E20" s="51"/>
      <c r="M20" s="62"/>
    </row>
    <row r="21" spans="2:13" ht="13.5" thickBot="1">
      <c r="B21" s="46">
        <v>20</v>
      </c>
      <c r="C21" s="134"/>
      <c r="D21" s="134"/>
      <c r="E21" s="51"/>
    </row>
    <row r="22" spans="2:13" ht="13.5" thickBot="1">
      <c r="B22" s="46">
        <v>21</v>
      </c>
      <c r="C22" s="45"/>
      <c r="D22" s="45"/>
      <c r="E22" s="51"/>
    </row>
    <row r="23" spans="2:13" ht="13.5" thickBot="1">
      <c r="B23" s="46">
        <v>22</v>
      </c>
      <c r="C23" s="93"/>
      <c r="D23" s="163"/>
      <c r="E23" s="51"/>
    </row>
    <row r="24" spans="2:13" ht="13.5" thickBot="1">
      <c r="B24" s="46">
        <v>23</v>
      </c>
      <c r="C24" s="45"/>
      <c r="D24" s="45"/>
      <c r="E24" s="51"/>
      <c r="K24" s="73"/>
    </row>
    <row r="25" spans="2:13" ht="13.5" thickBot="1">
      <c r="B25" s="46">
        <v>24</v>
      </c>
      <c r="C25" s="45"/>
      <c r="D25" s="45"/>
      <c r="E25" s="51"/>
    </row>
    <row r="26" spans="2:13" ht="13.5" thickBot="1">
      <c r="B26" s="46">
        <v>25</v>
      </c>
      <c r="C26" s="45"/>
      <c r="D26" s="45"/>
      <c r="E26" s="51"/>
    </row>
    <row r="27" spans="2:13" ht="13.5" thickBot="1">
      <c r="B27" s="46">
        <v>26</v>
      </c>
      <c r="C27" s="45"/>
      <c r="D27" s="45"/>
      <c r="E27" s="51"/>
      <c r="K27" s="73"/>
    </row>
    <row r="28" spans="2:13" ht="13.5" thickBot="1">
      <c r="B28" s="46">
        <v>27</v>
      </c>
      <c r="C28" s="45"/>
      <c r="D28" s="45"/>
      <c r="E28" s="51"/>
    </row>
    <row r="29" spans="2:13" ht="13.5" thickBot="1">
      <c r="B29" s="46">
        <v>28</v>
      </c>
      <c r="C29" s="45"/>
      <c r="D29" s="45"/>
      <c r="E29" s="51"/>
    </row>
    <row r="30" spans="2:13" ht="13.5" thickBot="1">
      <c r="B30" s="46">
        <v>29</v>
      </c>
      <c r="C30" s="45"/>
      <c r="D30" s="45"/>
      <c r="E30" s="51"/>
    </row>
    <row r="31" spans="2:13" ht="13.5" thickBot="1">
      <c r="B31" s="46">
        <v>30</v>
      </c>
      <c r="C31" s="45"/>
      <c r="D31" s="45"/>
      <c r="E31" s="51"/>
    </row>
    <row r="32" spans="2:13" ht="13.5" thickBot="1">
      <c r="B32" s="46">
        <v>31</v>
      </c>
      <c r="C32" s="45"/>
      <c r="D32" s="45"/>
      <c r="E32" s="51"/>
    </row>
    <row r="33" spans="2:5" ht="13.5" thickBot="1">
      <c r="B33" s="46">
        <v>32</v>
      </c>
      <c r="C33" s="45"/>
      <c r="D33" s="45"/>
      <c r="E33" s="51"/>
    </row>
    <row r="34" spans="2:5" ht="13.5" thickBot="1">
      <c r="B34" s="46">
        <v>33</v>
      </c>
      <c r="C34" s="45"/>
      <c r="D34" s="45"/>
      <c r="E34" s="51"/>
    </row>
    <row r="35" spans="2:5" ht="13.5" thickBot="1">
      <c r="B35" s="46">
        <v>34</v>
      </c>
      <c r="C35" s="45"/>
      <c r="D35" s="45"/>
      <c r="E35" s="51"/>
    </row>
    <row r="36" spans="2:5" ht="13.5" thickBot="1">
      <c r="B36" s="46">
        <v>35</v>
      </c>
      <c r="C36" s="45"/>
      <c r="D36" s="45"/>
      <c r="E36" s="51"/>
    </row>
    <row r="37" spans="2:5" ht="13.5" thickBot="1">
      <c r="B37" s="46">
        <v>36</v>
      </c>
      <c r="C37" s="45"/>
      <c r="D37" s="45"/>
      <c r="E37" s="51"/>
    </row>
    <row r="38" spans="2:5" ht="13.5" thickBot="1">
      <c r="B38" s="46">
        <v>37</v>
      </c>
      <c r="C38" s="45"/>
      <c r="D38" s="45"/>
      <c r="E38" s="51"/>
    </row>
    <row r="39" spans="2:5" ht="13.5" thickBot="1">
      <c r="B39" s="46">
        <v>38</v>
      </c>
      <c r="C39" s="45"/>
      <c r="D39" s="45"/>
      <c r="E39" s="51"/>
    </row>
    <row r="40" spans="2:5" ht="13.5" thickBot="1">
      <c r="B40" s="46">
        <v>39</v>
      </c>
      <c r="C40" s="45"/>
      <c r="D40" s="45"/>
      <c r="E40" s="51"/>
    </row>
    <row r="41" spans="2:5" ht="13.5" thickBot="1">
      <c r="B41" s="46">
        <v>40</v>
      </c>
      <c r="C41" s="45"/>
      <c r="D41" s="45"/>
      <c r="E41" s="51"/>
    </row>
    <row r="42" spans="2:5" ht="13.5" thickBot="1">
      <c r="B42" s="46">
        <v>41</v>
      </c>
      <c r="C42" s="45"/>
      <c r="D42" s="45"/>
      <c r="E42" s="51"/>
    </row>
    <row r="43" spans="2:5" ht="13.5" thickBot="1">
      <c r="B43" s="46">
        <v>42</v>
      </c>
      <c r="C43" s="45"/>
      <c r="D43" s="45"/>
      <c r="E43" s="51"/>
    </row>
    <row r="44" spans="2:5" ht="13.5" thickBot="1">
      <c r="B44" s="46">
        <v>43</v>
      </c>
      <c r="C44" s="45"/>
      <c r="D44" s="45"/>
      <c r="E44" s="51"/>
    </row>
    <row r="45" spans="2:5" ht="13.5" thickBot="1">
      <c r="B45" s="46">
        <v>44</v>
      </c>
      <c r="C45" s="45"/>
      <c r="D45" s="45"/>
      <c r="E45" s="51"/>
    </row>
    <row r="46" spans="2:5" ht="13.5" thickBot="1">
      <c r="B46" s="46">
        <v>45</v>
      </c>
      <c r="C46" s="45"/>
      <c r="D46" s="45"/>
      <c r="E46" s="51"/>
    </row>
    <row r="47" spans="2:5" ht="13.5" thickBot="1">
      <c r="B47" s="46">
        <v>46</v>
      </c>
      <c r="C47" s="45"/>
      <c r="D47" s="45"/>
      <c r="E47" s="51"/>
    </row>
    <row r="48" spans="2:5" ht="13.5" thickBot="1">
      <c r="B48" s="46">
        <v>47</v>
      </c>
      <c r="C48" s="45"/>
      <c r="D48" s="45"/>
      <c r="E48" s="51"/>
    </row>
    <row r="49" spans="2:5" ht="13.5" thickBot="1">
      <c r="B49" s="46">
        <v>48</v>
      </c>
      <c r="C49" s="45"/>
      <c r="D49" s="45"/>
      <c r="E49" s="51"/>
    </row>
    <row r="50" spans="2:5" ht="13.5" thickBot="1">
      <c r="B50" s="46">
        <v>49</v>
      </c>
      <c r="C50" s="45"/>
      <c r="D50" s="45"/>
      <c r="E50" s="51"/>
    </row>
    <row r="51" spans="2:5" ht="13.5" thickBot="1">
      <c r="B51" s="46">
        <v>50</v>
      </c>
      <c r="C51" s="45"/>
      <c r="D51" s="45"/>
      <c r="E51" s="51"/>
    </row>
    <row r="52" spans="2:5" ht="13.5" thickBot="1">
      <c r="B52" s="46">
        <v>51</v>
      </c>
      <c r="C52" s="45"/>
      <c r="D52" s="45"/>
      <c r="E52" s="51"/>
    </row>
    <row r="53" spans="2:5" ht="13.5" thickBot="1">
      <c r="B53" s="46">
        <v>52</v>
      </c>
      <c r="C53" s="45"/>
      <c r="D53" s="45"/>
      <c r="E53" s="51"/>
    </row>
    <row r="54" spans="2:5" ht="13.5" thickBot="1">
      <c r="B54" s="46">
        <v>53</v>
      </c>
      <c r="C54" s="45"/>
      <c r="D54" s="45"/>
      <c r="E54" s="51"/>
    </row>
    <row r="55" spans="2:5" ht="13.5" thickBot="1">
      <c r="B55" s="46">
        <v>54</v>
      </c>
      <c r="C55" s="45"/>
      <c r="D55" s="45"/>
      <c r="E55" s="51"/>
    </row>
    <row r="56" spans="2:5" ht="13.5" thickBot="1">
      <c r="B56" s="46">
        <v>55</v>
      </c>
      <c r="C56" s="45"/>
      <c r="D56" s="45"/>
      <c r="E56" s="51"/>
    </row>
    <row r="57" spans="2:5" ht="13.5" thickBot="1">
      <c r="B57" s="46">
        <v>56</v>
      </c>
      <c r="C57" s="45"/>
      <c r="D57" s="45"/>
      <c r="E57" s="51"/>
    </row>
    <row r="58" spans="2:5" ht="13.5" thickBot="1">
      <c r="B58" s="46">
        <v>57</v>
      </c>
      <c r="C58" s="45"/>
      <c r="D58" s="45"/>
      <c r="E58" s="51"/>
    </row>
    <row r="59" spans="2:5" ht="13.5" thickBot="1">
      <c r="B59" s="46">
        <v>58</v>
      </c>
      <c r="C59" s="45"/>
      <c r="D59" s="45"/>
      <c r="E59" s="51"/>
    </row>
    <row r="60" spans="2:5" ht="13.5" thickBot="1">
      <c r="B60" s="46">
        <v>59</v>
      </c>
      <c r="C60" s="45"/>
      <c r="D60" s="45"/>
      <c r="E60" s="51"/>
    </row>
    <row r="61" spans="2:5" ht="13.5" thickBot="1">
      <c r="B61" s="46">
        <v>60</v>
      </c>
      <c r="C61" s="45"/>
      <c r="D61" s="45"/>
      <c r="E61" s="51"/>
    </row>
    <row r="62" spans="2:5" ht="13.5" thickBot="1">
      <c r="B62" s="46">
        <v>61</v>
      </c>
      <c r="C62" s="45"/>
      <c r="D62" s="45"/>
      <c r="E62" s="51"/>
    </row>
    <row r="63" spans="2:5" ht="13.5" thickBot="1">
      <c r="B63" s="46">
        <v>62</v>
      </c>
      <c r="C63" s="45"/>
      <c r="D63" s="45"/>
      <c r="E63" s="51"/>
    </row>
    <row r="64" spans="2:5" ht="13.5" thickBot="1">
      <c r="B64" s="46">
        <v>63</v>
      </c>
      <c r="C64" s="45"/>
      <c r="D64" s="45"/>
      <c r="E64" s="51"/>
    </row>
    <row r="65" spans="2:5" ht="13.5" thickBot="1">
      <c r="B65" s="47">
        <v>64</v>
      </c>
      <c r="C65" s="86"/>
      <c r="D65" s="86"/>
      <c r="E65" s="88"/>
    </row>
  </sheetData>
  <mergeCells count="1">
    <mergeCell ref="J4:J16"/>
  </mergeCells>
  <phoneticPr fontId="0" type="noConversion"/>
  <printOptions horizontalCentered="1" verticalCentered="1"/>
  <pageMargins left="0" right="0" top="0" bottom="0" header="0" footer="0"/>
  <pageSetup paperSize="8" scale="98"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sheetPr codeName="Feuil14">
    <pageSetUpPr fitToPage="1"/>
  </sheetPr>
  <dimension ref="B1:AA68"/>
  <sheetViews>
    <sheetView zoomScale="55" zoomScaleNormal="55" workbookViewId="0">
      <selection activeCell="H54" sqref="H54"/>
    </sheetView>
  </sheetViews>
  <sheetFormatPr baseColWidth="10" defaultRowHeight="12.75"/>
  <cols>
    <col min="1" max="1" width="4.140625" customWidth="1"/>
    <col min="2" max="2" width="5.7109375" style="75" customWidth="1"/>
    <col min="3" max="3" width="25.7109375" style="78" customWidth="1"/>
    <col min="4" max="4" width="3.7109375" customWidth="1"/>
    <col min="5" max="5" width="12" customWidth="1"/>
    <col min="6" max="6" width="25.7109375" customWidth="1"/>
    <col min="7" max="7" width="3.7109375" customWidth="1"/>
    <col min="8" max="8" width="12" customWidth="1"/>
    <col min="9" max="9" width="25.7109375" customWidth="1"/>
    <col min="10" max="10" width="3.7109375" customWidth="1"/>
    <col min="11" max="11" width="12" customWidth="1"/>
    <col min="12" max="12" width="25.7109375" customWidth="1"/>
    <col min="13" max="13" width="3.7109375" customWidth="1"/>
    <col min="14" max="14" width="12" customWidth="1"/>
    <col min="15" max="15" width="25.7109375" customWidth="1"/>
    <col min="16" max="16" width="3.7109375" customWidth="1"/>
    <col min="17" max="17" width="12" customWidth="1"/>
  </cols>
  <sheetData>
    <row r="1" spans="2:27" ht="34.5" customHeight="1">
      <c r="C1" s="77"/>
      <c r="D1" s="3"/>
      <c r="E1" s="3"/>
      <c r="F1" s="1"/>
      <c r="G1" s="1"/>
      <c r="H1" s="12"/>
      <c r="I1" s="245" t="s">
        <v>289</v>
      </c>
      <c r="J1" s="246"/>
      <c r="K1" s="246"/>
      <c r="L1" s="247"/>
      <c r="M1" s="43"/>
      <c r="N1" s="1"/>
      <c r="O1" s="1"/>
      <c r="P1" s="1"/>
      <c r="Q1" s="1"/>
    </row>
    <row r="2" spans="2:27" ht="34.5" customHeight="1" thickBot="1">
      <c r="E2" s="3"/>
      <c r="F2" s="1"/>
      <c r="G2" s="1"/>
      <c r="H2" s="1"/>
      <c r="I2" s="248" t="s">
        <v>48</v>
      </c>
      <c r="J2" s="249"/>
      <c r="K2" s="249"/>
      <c r="L2" s="250"/>
      <c r="M2" s="42"/>
      <c r="N2" s="1"/>
      <c r="O2" s="1"/>
      <c r="P2" s="1"/>
      <c r="Q2" s="1"/>
    </row>
    <row r="3" spans="2:27" ht="71.25" customHeight="1">
      <c r="E3" s="4" t="s">
        <v>228</v>
      </c>
      <c r="F3" s="2"/>
      <c r="G3" s="2"/>
      <c r="H3" s="2"/>
      <c r="I3" s="2"/>
      <c r="J3" s="2"/>
      <c r="K3" s="2"/>
      <c r="L3" s="2"/>
      <c r="M3" s="2"/>
      <c r="N3" s="2"/>
      <c r="O3" s="2"/>
      <c r="P3" s="2"/>
      <c r="Q3" s="5"/>
    </row>
    <row r="4" spans="2:27" ht="15" customHeight="1" thickBot="1">
      <c r="C4" s="79" t="s">
        <v>49</v>
      </c>
      <c r="D4" s="41"/>
      <c r="E4" s="2"/>
      <c r="F4" s="2"/>
      <c r="G4" s="2"/>
      <c r="H4" s="2"/>
      <c r="I4" s="2"/>
      <c r="J4" s="2"/>
      <c r="K4" s="2"/>
      <c r="L4" s="2"/>
      <c r="M4" s="2"/>
      <c r="N4" s="2"/>
      <c r="O4" s="2"/>
      <c r="P4" s="2"/>
      <c r="Q4" s="13"/>
    </row>
    <row r="5" spans="2:27" ht="16.5" thickBot="1">
      <c r="B5" s="424">
        <v>1</v>
      </c>
      <c r="C5" s="422" t="str">
        <f ca="1">IF(ISNA(INDIRECT(ADDRESS(MATCH(B5,'Tirage Double'!$E$2:$E$33,0)+1,3,,,"Tirage Double"),TRUE))," / ",INDIRECT(ADDRESS(MATCH(B5,'Tirage Double'!$E$2:$E$33,0)+1,3,,,"Tirage Double"),TRUE))</f>
        <v xml:space="preserve"> / </v>
      </c>
      <c r="D5" s="241"/>
      <c r="E5" s="8"/>
      <c r="F5" s="7" t="s">
        <v>24</v>
      </c>
      <c r="G5" s="35"/>
      <c r="H5" s="8"/>
      <c r="I5" s="8"/>
      <c r="J5" s="8"/>
      <c r="K5" s="8"/>
      <c r="L5" s="8"/>
      <c r="M5" s="8"/>
      <c r="N5" s="8"/>
      <c r="O5" s="8"/>
      <c r="P5" s="8"/>
      <c r="Q5" s="13"/>
    </row>
    <row r="6" spans="2:27" ht="15.75" thickBot="1">
      <c r="B6" s="425"/>
      <c r="C6" s="423"/>
      <c r="D6" s="242"/>
      <c r="E6" s="8"/>
      <c r="F6" s="8"/>
      <c r="G6" s="8"/>
      <c r="H6" s="8"/>
      <c r="I6" s="8"/>
      <c r="J6" s="8"/>
      <c r="K6" s="8"/>
      <c r="L6" s="8"/>
      <c r="M6" s="8"/>
      <c r="N6" s="8"/>
      <c r="O6" s="8"/>
      <c r="P6" s="8"/>
      <c r="Q6" s="13"/>
      <c r="U6" s="393" t="s">
        <v>431</v>
      </c>
      <c r="V6" s="394"/>
      <c r="W6" s="394"/>
      <c r="X6" s="394"/>
      <c r="Y6" s="394"/>
      <c r="Z6" s="394"/>
      <c r="AA6" s="395"/>
    </row>
    <row r="7" spans="2:27" ht="15.75" thickBot="1">
      <c r="B7" s="260">
        <v>31</v>
      </c>
      <c r="C7" s="422" t="str">
        <f ca="1">IF(ISNA(INDIRECT(ADDRESS(MATCH(B7,'Tirage Double'!$E$2:$E$33,0)+1,3,,,"Tirage Double"),TRUE))," / ",INDIRECT(ADDRESS(MATCH(B7,'Tirage Double'!$E$2:$E$33,0)+1,3,,,"Tirage Double"),TRUE))</f>
        <v xml:space="preserve"> / </v>
      </c>
      <c r="D7" s="241"/>
      <c r="E7" s="8"/>
      <c r="F7" s="240" t="str">
        <f ca="1">IF(ISNA(C5),IF(ISNA(C7)," / ",C7),IF(ISNA(C7),C5,IF(AND(D5=" / ",D7=" / ")," / ",IF(D5&gt;D7,C5,C7))))</f>
        <v xml:space="preserve"> / </v>
      </c>
      <c r="G7" s="241"/>
      <c r="H7" s="8"/>
      <c r="I7" s="8"/>
      <c r="J7" s="8"/>
      <c r="K7" s="8"/>
      <c r="L7" s="8"/>
      <c r="M7" s="8"/>
      <c r="N7" s="8"/>
      <c r="O7" s="8"/>
      <c r="P7" s="8"/>
      <c r="Q7" s="13"/>
      <c r="U7" s="396"/>
      <c r="V7" s="397"/>
      <c r="W7" s="397"/>
      <c r="X7" s="397"/>
      <c r="Y7" s="397"/>
      <c r="Z7" s="397"/>
      <c r="AA7" s="398"/>
    </row>
    <row r="8" spans="2:27" ht="15.75" thickBot="1">
      <c r="B8" s="261"/>
      <c r="C8" s="423"/>
      <c r="D8" s="242"/>
      <c r="E8" s="8"/>
      <c r="F8" s="238"/>
      <c r="G8" s="242"/>
      <c r="H8" s="8"/>
      <c r="I8" s="8"/>
      <c r="J8" s="8"/>
      <c r="K8" s="8"/>
      <c r="L8" s="8"/>
      <c r="M8" s="8"/>
      <c r="N8" s="8"/>
      <c r="O8" s="8"/>
      <c r="P8" s="8"/>
      <c r="Q8" s="13"/>
      <c r="U8" s="227"/>
      <c r="V8" s="227"/>
      <c r="W8" s="227"/>
      <c r="X8" s="227"/>
      <c r="Y8" s="227"/>
      <c r="Z8" s="227"/>
      <c r="AA8" s="227"/>
    </row>
    <row r="9" spans="2:27" ht="16.5" thickBot="1">
      <c r="B9" s="259">
        <v>2</v>
      </c>
      <c r="C9" s="422" t="str">
        <f ca="1">IF(ISNA(INDIRECT(ADDRESS(MATCH(B9,'Tirage Double'!$E$2:$E$33,0)+1,3,,,"Tirage Double"),TRUE))," / ",INDIRECT(ADDRESS(MATCH(B9,'Tirage Double'!$E$2:$E$33,0)+1,3,,,"Tirage Double"),TRUE))</f>
        <v xml:space="preserve"> / </v>
      </c>
      <c r="D9" s="241"/>
      <c r="E9" s="8"/>
      <c r="F9" s="238" t="str">
        <f ca="1">IF(ISNA(C9),IF(ISNA(C11)," / ",C11),IF(ISNA(C11),C9,IF(AND(D9=" / ",D11=" / ")," / ",IF(D9&gt;D11,C9,C11))))</f>
        <v xml:space="preserve"> / </v>
      </c>
      <c r="G9" s="241"/>
      <c r="H9" s="8"/>
      <c r="I9" s="7" t="s">
        <v>27</v>
      </c>
      <c r="J9" s="35"/>
      <c r="K9" s="8"/>
      <c r="L9" s="8"/>
      <c r="M9" s="8"/>
      <c r="N9" s="8"/>
      <c r="O9" s="8"/>
      <c r="P9" s="8"/>
      <c r="Q9" s="13"/>
      <c r="U9" s="227"/>
      <c r="V9" s="227"/>
      <c r="W9" s="227"/>
      <c r="X9" s="227"/>
      <c r="Y9" s="227"/>
      <c r="Z9" s="227"/>
      <c r="AA9" s="227"/>
    </row>
    <row r="10" spans="2:27" ht="15.75" thickBot="1">
      <c r="B10" s="260"/>
      <c r="C10" s="423"/>
      <c r="D10" s="242"/>
      <c r="E10" s="8"/>
      <c r="F10" s="238"/>
      <c r="G10" s="257"/>
      <c r="H10" s="8"/>
      <c r="I10" s="8"/>
      <c r="J10" s="8"/>
      <c r="K10" s="8"/>
      <c r="L10" s="8"/>
      <c r="M10" s="8"/>
      <c r="N10" s="8"/>
      <c r="O10" s="8"/>
      <c r="P10" s="8"/>
      <c r="Q10" s="13"/>
      <c r="U10" s="399" t="s">
        <v>432</v>
      </c>
      <c r="V10" s="400"/>
      <c r="W10" s="400"/>
      <c r="X10" s="400"/>
      <c r="Y10" s="400"/>
      <c r="Z10" s="400"/>
      <c r="AA10" s="401"/>
    </row>
    <row r="11" spans="2:27" ht="15.75">
      <c r="B11" s="260">
        <v>18</v>
      </c>
      <c r="C11" s="422" t="str">
        <f ca="1">IF(ISNA(INDIRECT(ADDRESS(MATCH(B11,'Tirage Double'!$E$2:$E$33,0)+1,3,,,"Tirage Double"),TRUE))," / ",INDIRECT(ADDRESS(MATCH(B11,'Tirage Double'!$E$2:$E$33,0)+1,3,,,"Tirage Double"),TRUE))</f>
        <v xml:space="preserve"> / </v>
      </c>
      <c r="D11" s="241"/>
      <c r="E11" s="8"/>
      <c r="F11" s="9"/>
      <c r="G11" s="9"/>
      <c r="H11" s="8"/>
      <c r="I11" s="240" t="str">
        <f ca="1">IF(ISNA(F7),F9,IF(ISNA(F9),F7,IF(AND(G7=" / ",G9=" / ")," / ",IF(G7&gt;G9,F7,F9))))</f>
        <v xml:space="preserve"> / </v>
      </c>
      <c r="J11" s="241"/>
      <c r="K11" s="8"/>
      <c r="L11" s="8"/>
      <c r="M11" s="8"/>
      <c r="N11" s="8"/>
      <c r="O11" s="8"/>
      <c r="P11" s="8"/>
      <c r="Q11" s="13"/>
      <c r="U11" s="402"/>
      <c r="V11" s="403"/>
      <c r="W11" s="403"/>
      <c r="X11" s="403"/>
      <c r="Y11" s="403"/>
      <c r="Z11" s="403"/>
      <c r="AA11" s="404"/>
    </row>
    <row r="12" spans="2:27" ht="16.5" thickBot="1">
      <c r="B12" s="261"/>
      <c r="C12" s="423"/>
      <c r="D12" s="242"/>
      <c r="E12" s="8"/>
      <c r="F12" s="9"/>
      <c r="G12" s="9"/>
      <c r="H12" s="8"/>
      <c r="I12" s="238"/>
      <c r="J12" s="242"/>
      <c r="K12" s="8"/>
      <c r="L12" s="8"/>
      <c r="M12" s="8"/>
      <c r="N12" s="8"/>
      <c r="O12" s="8"/>
      <c r="P12" s="8"/>
      <c r="Q12" s="13"/>
      <c r="U12" s="402"/>
      <c r="V12" s="403"/>
      <c r="W12" s="403"/>
      <c r="X12" s="403"/>
      <c r="Y12" s="403"/>
      <c r="Z12" s="403"/>
      <c r="AA12" s="404"/>
    </row>
    <row r="13" spans="2:27" ht="15.75">
      <c r="B13" s="259">
        <v>3</v>
      </c>
      <c r="C13" s="422" t="str">
        <f ca="1">IF(ISNA(INDIRECT(ADDRESS(MATCH(B13,'Tirage Double'!$E$2:$E$33,0)+1,3,,,"Tirage Double"),TRUE))," / ",INDIRECT(ADDRESS(MATCH(B13,'Tirage Double'!$E$2:$E$33,0)+1,3,,,"Tirage Double"),TRUE))</f>
        <v xml:space="preserve"> / </v>
      </c>
      <c r="D13" s="241"/>
      <c r="E13" s="8"/>
      <c r="F13" s="9"/>
      <c r="G13" s="9"/>
      <c r="H13" s="8"/>
      <c r="I13" s="238" t="str">
        <f ca="1">IF(ISNA(F15),F17,IF(ISNA(F17),F15,IF(AND(G15=" / ",G17=" / ")," / ",IF(G15&gt;G17,F15,F17))))</f>
        <v xml:space="preserve"> / </v>
      </c>
      <c r="J13" s="241"/>
      <c r="K13" s="8"/>
      <c r="L13" s="8"/>
      <c r="M13" s="8"/>
      <c r="N13" s="8"/>
      <c r="O13" s="8"/>
      <c r="P13" s="8"/>
      <c r="Q13" s="13"/>
      <c r="U13" s="402"/>
      <c r="V13" s="403"/>
      <c r="W13" s="403"/>
      <c r="X13" s="403"/>
      <c r="Y13" s="403"/>
      <c r="Z13" s="403"/>
      <c r="AA13" s="404"/>
    </row>
    <row r="14" spans="2:27" ht="16.5" thickBot="1">
      <c r="B14" s="260"/>
      <c r="C14" s="423"/>
      <c r="D14" s="242"/>
      <c r="E14" s="8"/>
      <c r="F14" s="9"/>
      <c r="G14" s="9"/>
      <c r="H14" s="8"/>
      <c r="I14" s="239"/>
      <c r="J14" s="257"/>
      <c r="K14" s="8"/>
      <c r="L14" s="8"/>
      <c r="M14" s="8"/>
      <c r="N14" s="8"/>
      <c r="O14" s="8"/>
      <c r="P14" s="8"/>
      <c r="Q14" s="13"/>
      <c r="U14" s="402"/>
      <c r="V14" s="403"/>
      <c r="W14" s="403"/>
      <c r="X14" s="403"/>
      <c r="Y14" s="403"/>
      <c r="Z14" s="403"/>
      <c r="AA14" s="404"/>
    </row>
    <row r="15" spans="2:27" ht="15.75">
      <c r="B15" s="260">
        <v>29</v>
      </c>
      <c r="C15" s="422" t="str">
        <f ca="1">IF(ISNA(INDIRECT(ADDRESS(MATCH(B15,'Tirage Double'!$E$2:$E$33,0)+1,3,,,"Tirage Double"),TRUE))," / ",INDIRECT(ADDRESS(MATCH(B15,'Tirage Double'!$E$2:$E$33,0)+1,3,,,"Tirage Double"),TRUE))</f>
        <v xml:space="preserve"> / </v>
      </c>
      <c r="D15" s="241"/>
      <c r="E15" s="8"/>
      <c r="F15" s="240" t="str">
        <f ca="1">IF(ISNA(C13),IF(ISNA(C15)," / ",C15),IF(ISNA(C15),C13,IF(AND(D13=" / ",D15=" / ")," / ",IF(D13&gt;D15,C13,C15))))</f>
        <v xml:space="preserve"> / </v>
      </c>
      <c r="G15" s="241"/>
      <c r="H15" s="8"/>
      <c r="I15" s="10"/>
      <c r="J15" s="10"/>
      <c r="K15" s="8"/>
      <c r="L15" s="8"/>
      <c r="M15" s="8"/>
      <c r="N15" s="8"/>
      <c r="O15" s="8"/>
      <c r="P15" s="8"/>
      <c r="Q15" s="13"/>
      <c r="U15" s="402"/>
      <c r="V15" s="403"/>
      <c r="W15" s="403"/>
      <c r="X15" s="403"/>
      <c r="Y15" s="403"/>
      <c r="Z15" s="403"/>
      <c r="AA15" s="404"/>
    </row>
    <row r="16" spans="2:27" ht="16.5" thickBot="1">
      <c r="B16" s="261"/>
      <c r="C16" s="423"/>
      <c r="D16" s="242"/>
      <c r="E16" s="8"/>
      <c r="F16" s="238"/>
      <c r="G16" s="242"/>
      <c r="H16" s="8"/>
      <c r="I16" s="10"/>
      <c r="J16" s="10"/>
      <c r="K16" s="8"/>
      <c r="L16" s="8"/>
      <c r="M16" s="8"/>
      <c r="N16" s="8"/>
      <c r="O16" s="8"/>
      <c r="P16" s="8"/>
      <c r="Q16" s="13"/>
      <c r="U16" s="405"/>
      <c r="V16" s="406"/>
      <c r="W16" s="406"/>
      <c r="X16" s="406"/>
      <c r="Y16" s="406"/>
      <c r="Z16" s="406"/>
      <c r="AA16" s="407"/>
    </row>
    <row r="17" spans="2:17" ht="15.75">
      <c r="B17" s="259">
        <v>4</v>
      </c>
      <c r="C17" s="422" t="str">
        <f ca="1">IF(ISNA(INDIRECT(ADDRESS(MATCH(B17,'Tirage Double'!$E$2:$E$33,0)+1,3,,,"Tirage Double"),TRUE))," / ",INDIRECT(ADDRESS(MATCH(B17,'Tirage Double'!$E$2:$E$33,0)+1,3,,,"Tirage Double"),TRUE))</f>
        <v xml:space="preserve"> / </v>
      </c>
      <c r="D17" s="241"/>
      <c r="E17" s="8"/>
      <c r="F17" s="238" t="str">
        <f ca="1">IF(ISNA(C17),IF(ISNA(C19)," / ",C19),IF(ISNA(C19),C17,IF(AND(D17=" / ",D19=" / ")," / ",IF(D17&gt;D19,C17,C19))))</f>
        <v xml:space="preserve"> / </v>
      </c>
      <c r="G17" s="241"/>
      <c r="H17" s="8"/>
      <c r="I17" s="10"/>
      <c r="J17" s="10"/>
      <c r="K17" s="8"/>
      <c r="L17" s="7" t="s">
        <v>30</v>
      </c>
      <c r="M17" s="35"/>
      <c r="N17" s="8"/>
      <c r="O17" s="8"/>
      <c r="P17" s="8"/>
      <c r="Q17" s="13"/>
    </row>
    <row r="18" spans="2:17" ht="16.5" thickBot="1">
      <c r="B18" s="260"/>
      <c r="C18" s="423"/>
      <c r="D18" s="242"/>
      <c r="E18" s="8"/>
      <c r="F18" s="239"/>
      <c r="G18" s="257"/>
      <c r="H18" s="8"/>
      <c r="I18" s="10"/>
      <c r="J18" s="10"/>
      <c r="K18" s="8"/>
      <c r="L18" s="8"/>
      <c r="M18" s="8"/>
      <c r="N18" s="8"/>
      <c r="O18" s="8"/>
      <c r="P18" s="8"/>
      <c r="Q18" s="13"/>
    </row>
    <row r="19" spans="2:17" ht="15.75">
      <c r="B19" s="260">
        <v>20</v>
      </c>
      <c r="C19" s="422" t="str">
        <f ca="1">IF(ISNA(INDIRECT(ADDRESS(MATCH(B19,'Tirage Double'!$E$2:$E$33,0)+1,3,,,"Tirage Double"),TRUE))," / ",INDIRECT(ADDRESS(MATCH(B19,'Tirage Double'!$E$2:$E$33,0)+1,3,,,"Tirage Double"),TRUE))</f>
        <v xml:space="preserve"> / </v>
      </c>
      <c r="D19" s="241"/>
      <c r="E19" s="8"/>
      <c r="F19" s="9"/>
      <c r="G19" s="9"/>
      <c r="H19" s="8"/>
      <c r="I19" s="10"/>
      <c r="J19" s="10"/>
      <c r="K19" s="8"/>
      <c r="L19" s="240" t="str">
        <f ca="1">IF(AND(J11=" / ",J13=" / ")," / ",IF(J11&gt;J13,I11,I13))</f>
        <v xml:space="preserve"> / </v>
      </c>
      <c r="M19" s="241"/>
      <c r="N19" s="8"/>
      <c r="O19" s="8"/>
      <c r="P19" s="8"/>
      <c r="Q19" s="13"/>
    </row>
    <row r="20" spans="2:17" ht="16.5" thickBot="1">
      <c r="B20" s="261"/>
      <c r="C20" s="423"/>
      <c r="D20" s="242"/>
      <c r="E20" s="8"/>
      <c r="F20" s="9"/>
      <c r="G20" s="9"/>
      <c r="H20" s="8"/>
      <c r="I20" s="10"/>
      <c r="J20" s="10"/>
      <c r="K20" s="8"/>
      <c r="L20" s="238"/>
      <c r="M20" s="242"/>
      <c r="N20" s="8"/>
      <c r="O20" s="8"/>
      <c r="P20" s="8"/>
      <c r="Q20" s="13"/>
    </row>
    <row r="21" spans="2:17" ht="15.75">
      <c r="B21" s="259">
        <v>5</v>
      </c>
      <c r="C21" s="422" t="str">
        <f ca="1">IF(ISNA(INDIRECT(ADDRESS(MATCH(B21,'Tirage Double'!$E$2:$E$33,0)+1,3,,,"Tirage Double"),TRUE))," / ",INDIRECT(ADDRESS(MATCH(B21,'Tirage Double'!$E$2:$E$33,0)+1,3,,,"Tirage Double"),TRUE))</f>
        <v xml:space="preserve"> / </v>
      </c>
      <c r="D21" s="241"/>
      <c r="E21" s="8"/>
      <c r="F21" s="9"/>
      <c r="G21" s="9"/>
      <c r="H21" s="8"/>
      <c r="I21" s="10"/>
      <c r="J21" s="10"/>
      <c r="K21" s="8"/>
      <c r="L21" s="238" t="str">
        <f ca="1">IF(AND(J27=" / ",J29=" / ")," / ",IF(J27&gt;J29,I27,I29))</f>
        <v xml:space="preserve"> / </v>
      </c>
      <c r="M21" s="241"/>
      <c r="N21" s="8"/>
      <c r="O21" s="8"/>
      <c r="P21" s="8"/>
      <c r="Q21" s="13"/>
    </row>
    <row r="22" spans="2:17" ht="16.5" thickBot="1">
      <c r="B22" s="260"/>
      <c r="C22" s="423"/>
      <c r="D22" s="242"/>
      <c r="E22" s="8"/>
      <c r="F22" s="9"/>
      <c r="G22" s="9"/>
      <c r="H22" s="8"/>
      <c r="I22" s="10"/>
      <c r="J22" s="10"/>
      <c r="K22" s="8"/>
      <c r="L22" s="239"/>
      <c r="M22" s="257"/>
      <c r="N22" s="8"/>
      <c r="O22" s="8"/>
      <c r="P22" s="8"/>
      <c r="Q22" s="13"/>
    </row>
    <row r="23" spans="2:17" ht="15.75">
      <c r="B23" s="260">
        <v>27</v>
      </c>
      <c r="C23" s="422" t="str">
        <f ca="1">IF(ISNA(INDIRECT(ADDRESS(MATCH(B23,'Tirage Double'!$E$2:$E$33,0)+1,3,,,"Tirage Double"),TRUE))," / ",INDIRECT(ADDRESS(MATCH(B23,'Tirage Double'!$E$2:$E$33,0)+1,3,,,"Tirage Double"),TRUE))</f>
        <v xml:space="preserve"> / </v>
      </c>
      <c r="D23" s="241"/>
      <c r="E23" s="8"/>
      <c r="F23" s="240" t="str">
        <f ca="1">IF(ISNA(C21),IF(ISNA(C23)," / ",C23),IF(ISNA(C23),C21,IF(AND(D21=" / ",D23=" / ")," / ",IF(D21&gt;D23,C21,C23))))</f>
        <v xml:space="preserve"> / </v>
      </c>
      <c r="G23" s="241"/>
      <c r="H23" s="8"/>
      <c r="I23" s="10"/>
      <c r="J23" s="10"/>
      <c r="K23" s="8"/>
      <c r="L23" s="10"/>
      <c r="M23" s="10"/>
      <c r="N23" s="8"/>
      <c r="O23" s="8"/>
      <c r="P23" s="8"/>
      <c r="Q23" s="13"/>
    </row>
    <row r="24" spans="2:17" ht="16.5" thickBot="1">
      <c r="B24" s="261"/>
      <c r="C24" s="423"/>
      <c r="D24" s="242"/>
      <c r="E24" s="8"/>
      <c r="F24" s="238"/>
      <c r="G24" s="242"/>
      <c r="H24" s="8"/>
      <c r="I24" s="10"/>
      <c r="J24" s="10"/>
      <c r="K24" s="8"/>
      <c r="L24" s="10"/>
      <c r="M24" s="10"/>
      <c r="N24" s="8"/>
      <c r="O24" s="8"/>
      <c r="P24" s="8"/>
      <c r="Q24" s="13"/>
    </row>
    <row r="25" spans="2:17" ht="15.75">
      <c r="B25" s="259">
        <v>6</v>
      </c>
      <c r="C25" s="422" t="str">
        <f ca="1">IF(ISNA(INDIRECT(ADDRESS(MATCH(B25,'Tirage Double'!$E$2:$E$33,0)+1,3,,,"Tirage Double"),TRUE))," / ",INDIRECT(ADDRESS(MATCH(B25,'Tirage Double'!$E$2:$E$33,0)+1,3,,,"Tirage Double"),TRUE))</f>
        <v xml:space="preserve"> / </v>
      </c>
      <c r="D25" s="241"/>
      <c r="E25" s="8"/>
      <c r="F25" s="238" t="str">
        <f ca="1">IF(ISNA(C25),IF(ISNA(C27)," / ",C27),IF(ISNA(C27),C25,IF(AND(D25=" / ",D27=" / ")," / ",IF(D25&gt;D27,C25,C27))))</f>
        <v xml:space="preserve"> / </v>
      </c>
      <c r="G25" s="241"/>
      <c r="H25" s="8"/>
      <c r="I25" s="10"/>
      <c r="J25" s="10"/>
      <c r="K25" s="8"/>
      <c r="L25" s="10"/>
      <c r="M25" s="10"/>
      <c r="N25" s="8"/>
      <c r="O25" s="8"/>
      <c r="P25" s="8"/>
      <c r="Q25" s="13"/>
    </row>
    <row r="26" spans="2:17" ht="16.5" thickBot="1">
      <c r="B26" s="260"/>
      <c r="C26" s="423"/>
      <c r="D26" s="242"/>
      <c r="E26" s="8"/>
      <c r="F26" s="239"/>
      <c r="G26" s="257"/>
      <c r="H26" s="8"/>
      <c r="I26" s="10"/>
      <c r="J26" s="10"/>
      <c r="K26" s="8"/>
      <c r="L26" s="10"/>
      <c r="M26" s="10"/>
      <c r="N26" s="8"/>
      <c r="O26" s="8"/>
      <c r="P26" s="8"/>
      <c r="Q26" s="13"/>
    </row>
    <row r="27" spans="2:17" ht="15.75">
      <c r="B27" s="260">
        <v>22</v>
      </c>
      <c r="C27" s="422" t="str">
        <f ca="1">IF(ISNA(INDIRECT(ADDRESS(MATCH(B27,'Tirage Double'!$E$2:$E$33,0)+1,3,,,"Tirage Double"),TRUE))," / ",INDIRECT(ADDRESS(MATCH(B27,'Tirage Double'!$E$2:$E$33,0)+1,3,,,"Tirage Double"),TRUE))</f>
        <v xml:space="preserve"> / </v>
      </c>
      <c r="D27" s="241"/>
      <c r="E27" s="8"/>
      <c r="F27" s="9"/>
      <c r="G27" s="9"/>
      <c r="H27" s="8"/>
      <c r="I27" s="240" t="str">
        <f ca="1">IF(ISNA(F23),F25,IF(ISNA(F25),F23,IF(AND(G23=" / ",G25=" / ")," / ",IF(G23&gt;G25,F23,F25))))</f>
        <v xml:space="preserve"> / </v>
      </c>
      <c r="J27" s="241"/>
      <c r="K27" s="8"/>
      <c r="L27" s="10"/>
      <c r="M27" s="10"/>
      <c r="N27" s="8"/>
      <c r="O27" s="8"/>
      <c r="P27" s="8"/>
      <c r="Q27" s="13"/>
    </row>
    <row r="28" spans="2:17" ht="16.5" thickBot="1">
      <c r="B28" s="261"/>
      <c r="C28" s="423"/>
      <c r="D28" s="242"/>
      <c r="E28" s="8"/>
      <c r="F28" s="9"/>
      <c r="G28" s="9"/>
      <c r="H28" s="8"/>
      <c r="I28" s="238"/>
      <c r="J28" s="242"/>
      <c r="K28" s="8"/>
      <c r="L28" s="10"/>
      <c r="M28" s="10"/>
      <c r="N28" s="8"/>
      <c r="O28" s="8"/>
      <c r="P28" s="8"/>
      <c r="Q28" s="13"/>
    </row>
    <row r="29" spans="2:17" ht="15.75">
      <c r="B29" s="259">
        <v>7</v>
      </c>
      <c r="C29" s="422" t="str">
        <f ca="1">IF(ISNA(INDIRECT(ADDRESS(MATCH(B29,'Tirage Double'!$E$2:$E$33,0)+1,3,,,"Tirage Double"),TRUE))," / ",INDIRECT(ADDRESS(MATCH(B29,'Tirage Double'!$E$2:$E$33,0)+1,3,,,"Tirage Double"),TRUE))</f>
        <v xml:space="preserve"> / </v>
      </c>
      <c r="D29" s="241"/>
      <c r="E29" s="8"/>
      <c r="F29" s="9"/>
      <c r="G29" s="9"/>
      <c r="H29" s="8"/>
      <c r="I29" s="238" t="str">
        <f ca="1">IF(ISNA(F31),F33,IF(ISNA(F33),F31,IF(AND(G31=" / ",G33=" / ")," / ",IF(G31&gt;G33,F31,F33))))</f>
        <v xml:space="preserve"> / </v>
      </c>
      <c r="J29" s="241"/>
      <c r="K29" s="8"/>
      <c r="L29" s="10"/>
      <c r="M29" s="10"/>
      <c r="N29" s="8"/>
      <c r="O29" s="8"/>
      <c r="P29" s="8"/>
      <c r="Q29" s="13"/>
    </row>
    <row r="30" spans="2:17" ht="16.5" thickBot="1">
      <c r="B30" s="260"/>
      <c r="C30" s="423"/>
      <c r="D30" s="242"/>
      <c r="E30" s="8"/>
      <c r="F30" s="9"/>
      <c r="G30" s="9"/>
      <c r="H30" s="8"/>
      <c r="I30" s="239"/>
      <c r="J30" s="257"/>
      <c r="K30" s="8"/>
      <c r="L30" s="10"/>
      <c r="M30" s="10"/>
      <c r="N30" s="8"/>
      <c r="O30" s="8"/>
      <c r="P30" s="8"/>
      <c r="Q30" s="13"/>
    </row>
    <row r="31" spans="2:17" ht="15.75">
      <c r="B31" s="260">
        <v>25</v>
      </c>
      <c r="C31" s="422" t="str">
        <f ca="1">IF(ISNA(INDIRECT(ADDRESS(MATCH(B31,'Tirage Double'!$E$2:$E$33,0)+1,3,,,"Tirage Double"),TRUE))," / ",INDIRECT(ADDRESS(MATCH(B31,'Tirage Double'!$E$2:$E$33,0)+1,3,,,"Tirage Double"),TRUE))</f>
        <v xml:space="preserve"> / </v>
      </c>
      <c r="D31" s="241"/>
      <c r="E31" s="8"/>
      <c r="F31" s="240" t="str">
        <f ca="1">IF(ISNA(C29),IF(ISNA(C31)," / ",C31),IF(ISNA(C31),C29,IF(AND(D29=" / ",D31=" / ")," / ",IF(D29&gt;D31,C29,C31))))</f>
        <v xml:space="preserve"> / </v>
      </c>
      <c r="G31" s="241"/>
      <c r="H31" s="8"/>
      <c r="I31" s="10"/>
      <c r="J31" s="10"/>
      <c r="K31" s="8"/>
      <c r="L31" s="10"/>
      <c r="M31" s="10"/>
      <c r="N31" s="8"/>
      <c r="O31" s="8"/>
      <c r="P31" s="8"/>
      <c r="Q31" s="13"/>
    </row>
    <row r="32" spans="2:17" ht="16.5" thickBot="1">
      <c r="B32" s="261"/>
      <c r="C32" s="423"/>
      <c r="D32" s="242"/>
      <c r="E32" s="8"/>
      <c r="F32" s="238"/>
      <c r="G32" s="242"/>
      <c r="H32" s="8"/>
      <c r="I32" s="10"/>
      <c r="J32" s="10"/>
      <c r="K32" s="8"/>
      <c r="L32" s="10"/>
      <c r="M32" s="10"/>
      <c r="N32" s="8"/>
      <c r="O32" s="8"/>
      <c r="P32" s="8"/>
      <c r="Q32" s="13"/>
    </row>
    <row r="33" spans="2:17" ht="15.75">
      <c r="B33" s="259">
        <v>8</v>
      </c>
      <c r="C33" s="422" t="str">
        <f ca="1">IF(ISNA(INDIRECT(ADDRESS(MATCH(B33,'Tirage Double'!$E$2:$E$33,0)+1,3,,,"Tirage Double"),TRUE))," / ",INDIRECT(ADDRESS(MATCH(B33,'Tirage Double'!$E$2:$E$33,0)+1,3,,,"Tirage Double"),TRUE))</f>
        <v xml:space="preserve"> / </v>
      </c>
      <c r="D33" s="241"/>
      <c r="E33" s="8"/>
      <c r="F33" s="238" t="str">
        <f ca="1">IF(ISNA(C33),IF(ISNA(C35)," / ",C35),IF(ISNA(C35),C33,IF(AND(D33=" / ",D35=" / ")," / ",IF(D33&gt;D35,C33,C35))))</f>
        <v xml:space="preserve"> / </v>
      </c>
      <c r="G33" s="241"/>
      <c r="H33" s="8"/>
      <c r="I33" s="10"/>
      <c r="J33" s="10"/>
      <c r="K33" s="8"/>
      <c r="L33" s="10"/>
      <c r="M33" s="10"/>
      <c r="N33" s="8"/>
      <c r="O33" s="7" t="s">
        <v>35</v>
      </c>
      <c r="P33" s="35"/>
      <c r="Q33" s="13"/>
    </row>
    <row r="34" spans="2:17" ht="16.5" thickBot="1">
      <c r="B34" s="260"/>
      <c r="C34" s="423"/>
      <c r="D34" s="242"/>
      <c r="E34" s="8"/>
      <c r="F34" s="239"/>
      <c r="G34" s="257"/>
      <c r="H34" s="8"/>
      <c r="I34" s="10"/>
      <c r="J34" s="10"/>
      <c r="K34" s="8"/>
      <c r="L34" s="10"/>
      <c r="M34" s="10"/>
      <c r="N34" s="8"/>
      <c r="O34" s="8"/>
      <c r="P34" s="8"/>
      <c r="Q34" s="13"/>
    </row>
    <row r="35" spans="2:17" ht="15.75">
      <c r="B35" s="260">
        <v>24</v>
      </c>
      <c r="C35" s="422" t="str">
        <f ca="1">IF(ISNA(INDIRECT(ADDRESS(MATCH(B35,'Tirage Double'!$E$2:$E$33,0)+1,3,,,"Tirage Double"),TRUE))," / ",INDIRECT(ADDRESS(MATCH(B35,'Tirage Double'!$E$2:$E$33,0)+1,3,,,"Tirage Double"),TRUE))</f>
        <v xml:space="preserve"> / </v>
      </c>
      <c r="D35" s="241"/>
      <c r="E35" s="8"/>
      <c r="F35" s="9"/>
      <c r="G35" s="9"/>
      <c r="H35" s="8"/>
      <c r="I35" s="10"/>
      <c r="J35" s="10"/>
      <c r="K35" s="8"/>
      <c r="L35" s="10"/>
      <c r="M35" s="10"/>
      <c r="N35" s="8"/>
      <c r="O35" s="240" t="str">
        <f ca="1">IF(AND(M19=" / ",M21=" / ")," / ",IF(M19&gt;M21,L19,L21))</f>
        <v xml:space="preserve"> / </v>
      </c>
      <c r="P35" s="421"/>
      <c r="Q35" s="13"/>
    </row>
    <row r="36" spans="2:17" ht="16.5" thickBot="1">
      <c r="B36" s="261"/>
      <c r="C36" s="423"/>
      <c r="D36" s="242"/>
      <c r="E36" s="8"/>
      <c r="F36" s="11" t="s">
        <v>36</v>
      </c>
      <c r="G36" s="11"/>
      <c r="H36" s="8"/>
      <c r="I36" s="11" t="s">
        <v>36</v>
      </c>
      <c r="J36" s="11"/>
      <c r="K36" s="8"/>
      <c r="L36" s="11" t="s">
        <v>297</v>
      </c>
      <c r="M36" s="11"/>
      <c r="N36" s="8"/>
      <c r="O36" s="238"/>
      <c r="P36" s="242"/>
      <c r="Q36" s="13"/>
    </row>
    <row r="37" spans="2:17" ht="15.75">
      <c r="B37" s="259">
        <v>9</v>
      </c>
      <c r="C37" s="422" t="str">
        <f ca="1">IF(ISNA(INDIRECT(ADDRESS(MATCH(B37,'Tirage Double'!$E$2:$E$33,0)+1,3,,,"Tirage Double"),TRUE))," / ",INDIRECT(ADDRESS(MATCH(B37,'Tirage Double'!$E$2:$E$33,0)+1,3,,,"Tirage Double"),TRUE))</f>
        <v xml:space="preserve"> / </v>
      </c>
      <c r="D37" s="241"/>
      <c r="E37" s="8"/>
      <c r="F37" s="11" t="s">
        <v>38</v>
      </c>
      <c r="G37" s="11"/>
      <c r="H37" s="8"/>
      <c r="I37" s="11" t="s">
        <v>38</v>
      </c>
      <c r="J37" s="11"/>
      <c r="K37" s="8"/>
      <c r="L37" s="11" t="s">
        <v>38</v>
      </c>
      <c r="M37" s="11"/>
      <c r="N37" s="8"/>
      <c r="O37" s="238" t="str">
        <f ca="1">IF(AND(M51=" / ",M53=" / ")," / ",IF(M51&gt;M53,L51,L53))</f>
        <v xml:space="preserve"> / </v>
      </c>
      <c r="P37" s="421"/>
      <c r="Q37" s="13"/>
    </row>
    <row r="38" spans="2:17" ht="16.5" thickBot="1">
      <c r="B38" s="260"/>
      <c r="C38" s="423"/>
      <c r="D38" s="242"/>
      <c r="E38" s="8"/>
      <c r="F38" s="9"/>
      <c r="G38" s="9"/>
      <c r="H38" s="8"/>
      <c r="I38" s="10"/>
      <c r="J38" s="10"/>
      <c r="K38" s="8"/>
      <c r="L38" s="10"/>
      <c r="M38" s="10"/>
      <c r="N38" s="8"/>
      <c r="O38" s="239"/>
      <c r="P38" s="257"/>
      <c r="Q38" s="13"/>
    </row>
    <row r="39" spans="2:17" ht="15.75">
      <c r="B39" s="260">
        <v>23</v>
      </c>
      <c r="C39" s="422" t="str">
        <f ca="1">IF(ISNA(INDIRECT(ADDRESS(MATCH(B39,'Tirage Double'!$E$2:$E$33,0)+1,3,,,"Tirage Double"),TRUE))," / ",INDIRECT(ADDRESS(MATCH(B39,'Tirage Double'!$E$2:$E$33,0)+1,3,,,"Tirage Double"),TRUE))</f>
        <v xml:space="preserve"> / </v>
      </c>
      <c r="D39" s="241"/>
      <c r="E39" s="8"/>
      <c r="F39" s="240" t="str">
        <f ca="1">IF(ISNA(C37),IF(ISNA(C39)," / ",C39),IF(ISNA(C39),C37,IF(AND(D37=" / ",D39=" / ")," / ",IF(D37&gt;D39,C37,C39))))</f>
        <v xml:space="preserve"> / </v>
      </c>
      <c r="G39" s="241"/>
      <c r="H39" s="8"/>
      <c r="I39" s="10"/>
      <c r="J39" s="10"/>
      <c r="K39" s="8"/>
      <c r="L39" s="10"/>
      <c r="M39" s="10"/>
      <c r="N39" s="8"/>
      <c r="O39" s="8"/>
      <c r="P39" s="8"/>
      <c r="Q39" s="13"/>
    </row>
    <row r="40" spans="2:17" ht="16.5" thickBot="1">
      <c r="B40" s="261"/>
      <c r="C40" s="423"/>
      <c r="D40" s="242"/>
      <c r="E40" s="8"/>
      <c r="F40" s="238"/>
      <c r="G40" s="242"/>
      <c r="H40" s="8"/>
      <c r="I40" s="10"/>
      <c r="J40" s="10"/>
      <c r="K40" s="8"/>
      <c r="L40" s="10"/>
      <c r="M40" s="10"/>
      <c r="N40" s="8"/>
      <c r="O40" s="8"/>
      <c r="P40" s="8"/>
      <c r="Q40" s="13"/>
    </row>
    <row r="41" spans="2:17" ht="15.75">
      <c r="B41" s="259">
        <v>10</v>
      </c>
      <c r="C41" s="422" t="str">
        <f ca="1">IF(ISNA(INDIRECT(ADDRESS(MATCH(B41,'Tirage Double'!$E$2:$E$33,0)+1,3,,,"Tirage Double"),TRUE))," / ",INDIRECT(ADDRESS(MATCH(B41,'Tirage Double'!$E$2:$E$33,0)+1,3,,,"Tirage Double"),TRUE))</f>
        <v xml:space="preserve"> / </v>
      </c>
      <c r="D41" s="241"/>
      <c r="E41" s="8"/>
      <c r="F41" s="238" t="str">
        <f ca="1">IF(ISNA(C41),IF(ISNA(C43)," / ",C43),IF(ISNA(C43),C41,IF(AND(D41=" / ",D43=" / ")," / ",IF(D41&gt;D43,C41,C43))))</f>
        <v xml:space="preserve"> / </v>
      </c>
      <c r="G41" s="241"/>
      <c r="H41" s="8"/>
      <c r="I41" s="10"/>
      <c r="J41" s="10"/>
      <c r="K41" s="8"/>
      <c r="L41" s="10"/>
      <c r="M41" s="10"/>
      <c r="N41" s="8"/>
      <c r="O41" s="11" t="s">
        <v>297</v>
      </c>
      <c r="P41" s="11"/>
      <c r="Q41" s="13"/>
    </row>
    <row r="42" spans="2:17" ht="16.5" thickBot="1">
      <c r="B42" s="260"/>
      <c r="C42" s="423"/>
      <c r="D42" s="242"/>
      <c r="E42" s="8"/>
      <c r="F42" s="239"/>
      <c r="G42" s="257"/>
      <c r="H42" s="8"/>
      <c r="I42" s="10"/>
      <c r="J42" s="10"/>
      <c r="K42" s="8"/>
      <c r="L42" s="10"/>
      <c r="M42" s="10"/>
      <c r="N42" s="8"/>
      <c r="O42" s="11" t="s">
        <v>38</v>
      </c>
      <c r="P42" s="11"/>
      <c r="Q42" s="13"/>
    </row>
    <row r="43" spans="2:17" ht="15.75">
      <c r="B43" s="260">
        <v>26</v>
      </c>
      <c r="C43" s="422" t="str">
        <f ca="1">IF(ISNA(INDIRECT(ADDRESS(MATCH(B43,'Tirage Double'!$E$2:$E$33,0)+1,3,,,"Tirage Double"),TRUE))," / ",INDIRECT(ADDRESS(MATCH(B43,'Tirage Double'!$E$2:$E$33,0)+1,3,,,"Tirage Double"),TRUE))</f>
        <v xml:space="preserve"> / </v>
      </c>
      <c r="D43" s="241"/>
      <c r="E43" s="8"/>
      <c r="F43" s="9"/>
      <c r="G43" s="9"/>
      <c r="H43" s="8"/>
      <c r="I43" s="240" t="str">
        <f ca="1">IF(ISNA(F39),F41,IF(ISNA(F41),F39,IF(AND(G39=" / ",G41=" / ")," / ",IF(G39&gt;G41,F39,F41))))</f>
        <v xml:space="preserve"> / </v>
      </c>
      <c r="J43" s="241"/>
      <c r="K43" s="8"/>
      <c r="L43" s="10"/>
      <c r="M43" s="10"/>
      <c r="N43" s="8"/>
      <c r="O43" s="8"/>
      <c r="P43" s="8"/>
      <c r="Q43" s="13"/>
    </row>
    <row r="44" spans="2:17" ht="16.5" thickBot="1">
      <c r="B44" s="261"/>
      <c r="C44" s="423"/>
      <c r="D44" s="242"/>
      <c r="E44" s="8"/>
      <c r="F44" s="9"/>
      <c r="G44" s="9"/>
      <c r="H44" s="8"/>
      <c r="I44" s="238"/>
      <c r="J44" s="242"/>
      <c r="K44" s="8"/>
      <c r="L44" s="10"/>
      <c r="M44" s="10"/>
      <c r="N44" s="8"/>
      <c r="O44" s="8"/>
      <c r="P44" s="8"/>
      <c r="Q44" s="13"/>
    </row>
    <row r="45" spans="2:17" ht="15.75">
      <c r="B45" s="259">
        <v>11</v>
      </c>
      <c r="C45" s="422" t="str">
        <f ca="1">IF(ISNA(INDIRECT(ADDRESS(MATCH(B45,'Tirage Double'!$E$2:$E$33,0)+1,3,,,"Tirage Double"),TRUE))," / ",INDIRECT(ADDRESS(MATCH(B45,'Tirage Double'!$E$2:$E$33,0)+1,3,,,"Tirage Double"),TRUE))</f>
        <v xml:space="preserve"> / </v>
      </c>
      <c r="D45" s="241"/>
      <c r="E45" s="8"/>
      <c r="F45" s="9"/>
      <c r="G45" s="9"/>
      <c r="H45" s="8"/>
      <c r="I45" s="238" t="str">
        <f ca="1">IF(ISNA(F47),F49,IF(ISNA(F49),F47,IF(AND(G47=" / ",G49=" / ")," / ",IF(G47&gt;G49,F47,F49))))</f>
        <v xml:space="preserve"> / </v>
      </c>
      <c r="J45" s="241"/>
      <c r="K45" s="8"/>
      <c r="L45" s="10"/>
      <c r="M45" s="10"/>
      <c r="N45" s="8"/>
      <c r="O45" s="7" t="s">
        <v>277</v>
      </c>
      <c r="P45" s="35"/>
      <c r="Q45" s="13"/>
    </row>
    <row r="46" spans="2:17" ht="16.5" thickBot="1">
      <c r="B46" s="260"/>
      <c r="C46" s="423"/>
      <c r="D46" s="242"/>
      <c r="E46" s="8"/>
      <c r="F46" s="9"/>
      <c r="G46" s="9"/>
      <c r="H46" s="8"/>
      <c r="I46" s="239"/>
      <c r="J46" s="257"/>
      <c r="K46" s="8"/>
      <c r="L46" s="10"/>
      <c r="M46" s="10"/>
      <c r="N46" s="8"/>
      <c r="O46" s="8"/>
      <c r="P46" s="8"/>
      <c r="Q46" s="13"/>
    </row>
    <row r="47" spans="2:17" ht="15.75">
      <c r="B47" s="260">
        <v>21</v>
      </c>
      <c r="C47" s="422" t="str">
        <f ca="1">IF(ISNA(INDIRECT(ADDRESS(MATCH(B47,'Tirage Double'!$E$2:$E$33,0)+1,3,,,"Tirage Double"),TRUE))," / ",INDIRECT(ADDRESS(MATCH(B47,'Tirage Double'!$E$2:$E$33,0)+1,3,,,"Tirage Double"),TRUE))</f>
        <v xml:space="preserve"> / </v>
      </c>
      <c r="D47" s="241"/>
      <c r="E47" s="8"/>
      <c r="F47" s="240" t="str">
        <f ca="1">IF(ISNA(C45),IF(ISNA(C47)," / ",C47),IF(ISNA(C47),C45,IF(AND(D45=" / ",D47=" / ")," / ",IF(D45&gt;D47,C45,C47))))</f>
        <v xml:space="preserve"> / </v>
      </c>
      <c r="G47" s="241"/>
      <c r="H47" s="8"/>
      <c r="I47" s="9"/>
      <c r="J47" s="9"/>
      <c r="K47" s="8"/>
      <c r="L47" s="10"/>
      <c r="M47" s="10"/>
      <c r="N47" s="8"/>
      <c r="O47" s="240" t="str">
        <f ca="1">IF(AND(M19=" / ",M21=" / ")," / ",IF(M19&lt;M21,L19,L21))</f>
        <v xml:space="preserve"> / </v>
      </c>
      <c r="P47" s="241"/>
      <c r="Q47" s="13"/>
    </row>
    <row r="48" spans="2:17" ht="16.5" thickBot="1">
      <c r="B48" s="261"/>
      <c r="C48" s="423"/>
      <c r="D48" s="242"/>
      <c r="E48" s="8"/>
      <c r="F48" s="238"/>
      <c r="G48" s="242"/>
      <c r="H48" s="8"/>
      <c r="I48" s="10"/>
      <c r="J48" s="10"/>
      <c r="K48" s="8"/>
      <c r="L48" s="10"/>
      <c r="M48" s="10"/>
      <c r="N48" s="8"/>
      <c r="O48" s="238"/>
      <c r="P48" s="242"/>
      <c r="Q48" s="13"/>
    </row>
    <row r="49" spans="2:17" ht="15.75">
      <c r="B49" s="259">
        <v>12</v>
      </c>
      <c r="C49" s="422" t="str">
        <f ca="1">IF(ISNA(INDIRECT(ADDRESS(MATCH(B49,'Tirage Double'!$E$2:$E$33,0)+1,3,,,"Tirage Double"),TRUE))," / ",INDIRECT(ADDRESS(MATCH(B49,'Tirage Double'!$E$2:$E$33,0)+1,3,,,"Tirage Double"),TRUE))</f>
        <v xml:space="preserve"> / </v>
      </c>
      <c r="D49" s="241"/>
      <c r="E49" s="8"/>
      <c r="F49" s="238" t="str">
        <f ca="1">IF(ISNA(C49),IF(ISNA(C51)," / ",C51),IF(ISNA(C51),C49,IF(AND(D49=" / ",D51=" / ")," / ",IF(D49&gt;D51,C49,C51))))</f>
        <v xml:space="preserve"> / </v>
      </c>
      <c r="G49" s="241"/>
      <c r="H49" s="8"/>
      <c r="I49" s="10"/>
      <c r="J49" s="10"/>
      <c r="K49" s="8"/>
      <c r="L49" s="10"/>
      <c r="M49" s="10"/>
      <c r="N49" s="8"/>
      <c r="O49" s="238" t="str">
        <f ca="1">IF(AND(M51=" / ",M53=" / ")," / ",IF(M51&lt;M53,L51,L53))</f>
        <v xml:space="preserve"> / </v>
      </c>
      <c r="P49" s="421"/>
      <c r="Q49" s="13"/>
    </row>
    <row r="50" spans="2:17" ht="16.5" thickBot="1">
      <c r="B50" s="260"/>
      <c r="C50" s="423"/>
      <c r="D50" s="242"/>
      <c r="E50" s="8"/>
      <c r="F50" s="239"/>
      <c r="G50" s="257"/>
      <c r="H50" s="8"/>
      <c r="I50" s="10"/>
      <c r="J50" s="10"/>
      <c r="K50" s="8"/>
      <c r="L50" s="10"/>
      <c r="M50" s="10"/>
      <c r="N50" s="8"/>
      <c r="O50" s="239"/>
      <c r="P50" s="257"/>
      <c r="Q50" s="13"/>
    </row>
    <row r="51" spans="2:17" ht="15.75">
      <c r="B51" s="260">
        <v>28</v>
      </c>
      <c r="C51" s="422" t="str">
        <f ca="1">IF(ISNA(INDIRECT(ADDRESS(MATCH(B51,'Tirage Double'!$E$2:$E$33,0)+1,3,,,"Tirage Double"),TRUE))," / ",INDIRECT(ADDRESS(MATCH(B51,'Tirage Double'!$E$2:$E$33,0)+1,3,,,"Tirage Double"),TRUE))</f>
        <v xml:space="preserve"> / </v>
      </c>
      <c r="D51" s="241"/>
      <c r="E51" s="8"/>
      <c r="F51" s="9"/>
      <c r="G51" s="9"/>
      <c r="H51" s="8"/>
      <c r="I51" s="10"/>
      <c r="J51" s="10"/>
      <c r="K51" s="8"/>
      <c r="L51" s="240" t="str">
        <f ca="1">IF(AND(J43=" / ",J45=" / ")," / ",IF(J43&gt;J45,I43,I45))</f>
        <v xml:space="preserve"> / </v>
      </c>
      <c r="M51" s="241"/>
      <c r="N51" s="8"/>
      <c r="O51" s="8"/>
      <c r="P51" s="8"/>
      <c r="Q51" s="13"/>
    </row>
    <row r="52" spans="2:17" ht="16.5" thickBot="1">
      <c r="B52" s="261"/>
      <c r="C52" s="423"/>
      <c r="D52" s="242"/>
      <c r="E52" s="8"/>
      <c r="F52" s="9"/>
      <c r="G52" s="9"/>
      <c r="H52" s="8"/>
      <c r="I52" s="10"/>
      <c r="J52" s="10"/>
      <c r="K52" s="8"/>
      <c r="L52" s="238"/>
      <c r="M52" s="242"/>
      <c r="N52" s="8"/>
      <c r="O52" s="8"/>
      <c r="P52" s="8"/>
      <c r="Q52" s="13"/>
    </row>
    <row r="53" spans="2:17" ht="15.75">
      <c r="B53" s="259">
        <v>13</v>
      </c>
      <c r="C53" s="422" t="str">
        <f ca="1">IF(ISNA(INDIRECT(ADDRESS(MATCH(B53,'Tirage Double'!$E$2:$E$33,0)+1,3,,,"Tirage Double"),TRUE))," / ",INDIRECT(ADDRESS(MATCH(B53,'Tirage Double'!$E$2:$E$33,0)+1,3,,,"Tirage Double"),TRUE))</f>
        <v xml:space="preserve"> / </v>
      </c>
      <c r="D53" s="241"/>
      <c r="E53" s="8"/>
      <c r="F53" s="9"/>
      <c r="G53" s="9"/>
      <c r="H53" s="8"/>
      <c r="I53" s="10"/>
      <c r="J53" s="10"/>
      <c r="K53" s="8"/>
      <c r="L53" s="238" t="str">
        <f ca="1">IF(AND(J59=" / ",J61=" / ")," / ",IF(J59&gt;J61,I59,I61))</f>
        <v xml:space="preserve"> / </v>
      </c>
      <c r="M53" s="241"/>
      <c r="N53" s="8"/>
      <c r="O53" s="8"/>
      <c r="P53" s="8"/>
      <c r="Q53" s="13"/>
    </row>
    <row r="54" spans="2:17" ht="16.5" thickBot="1">
      <c r="B54" s="260"/>
      <c r="C54" s="423"/>
      <c r="D54" s="242"/>
      <c r="E54" s="8"/>
      <c r="F54" s="9"/>
      <c r="G54" s="9"/>
      <c r="H54" s="8"/>
      <c r="I54" s="10"/>
      <c r="J54" s="10"/>
      <c r="K54" s="8"/>
      <c r="L54" s="239"/>
      <c r="M54" s="257"/>
      <c r="N54" s="8"/>
      <c r="O54" s="8"/>
      <c r="P54" s="8"/>
      <c r="Q54" s="13"/>
    </row>
    <row r="55" spans="2:17" ht="15.75">
      <c r="B55" s="260">
        <v>19</v>
      </c>
      <c r="C55" s="422" t="str">
        <f ca="1">IF(ISNA(INDIRECT(ADDRESS(MATCH(B55,'Tirage Double'!$E$2:$E$33,0)+1,3,,,"Tirage Double"),TRUE))," / ",INDIRECT(ADDRESS(MATCH(B55,'Tirage Double'!$E$2:$E$33,0)+1,3,,,"Tirage Double"),TRUE))</f>
        <v xml:space="preserve"> / </v>
      </c>
      <c r="D55" s="241"/>
      <c r="E55" s="8"/>
      <c r="F55" s="240" t="str">
        <f ca="1">IF(ISNA(C53),IF(ISNA(C55)," / ",C55),IF(ISNA(C55),C53,IF(AND(D53=" / ",D55=" / ")," / ",IF(D53&gt;D55,C53,C55))))</f>
        <v xml:space="preserve"> / </v>
      </c>
      <c r="G55" s="241"/>
      <c r="H55" s="8"/>
      <c r="I55" s="10"/>
      <c r="J55" s="10"/>
      <c r="K55" s="8"/>
      <c r="L55" s="8"/>
      <c r="M55" s="8"/>
      <c r="N55" s="8"/>
      <c r="O55" s="8"/>
      <c r="P55" s="8"/>
      <c r="Q55" s="13"/>
    </row>
    <row r="56" spans="2:17" ht="16.5" thickBot="1">
      <c r="B56" s="261"/>
      <c r="C56" s="423"/>
      <c r="D56" s="242"/>
      <c r="E56" s="8"/>
      <c r="F56" s="238"/>
      <c r="G56" s="242"/>
      <c r="H56" s="8"/>
      <c r="I56" s="10"/>
      <c r="J56" s="10"/>
      <c r="K56" s="8"/>
      <c r="L56" s="8"/>
      <c r="M56" s="8"/>
      <c r="N56" s="8"/>
      <c r="O56" s="8"/>
      <c r="P56" s="8"/>
      <c r="Q56" s="13"/>
    </row>
    <row r="57" spans="2:17" ht="15.75">
      <c r="B57" s="259">
        <v>14</v>
      </c>
      <c r="C57" s="422" t="str">
        <f ca="1">IF(ISNA(INDIRECT(ADDRESS(MATCH(B57,'Tirage Double'!$E$2:$E$33,0)+1,3,,,"Tirage Double"),TRUE))," / ",INDIRECT(ADDRESS(MATCH(B57,'Tirage Double'!$E$2:$E$33,0)+1,3,,,"Tirage Double"),TRUE))</f>
        <v xml:space="preserve"> / </v>
      </c>
      <c r="D57" s="241"/>
      <c r="E57" s="8"/>
      <c r="F57" s="238" t="str">
        <f ca="1">IF(ISNA(C57),IF(ISNA(C59)," / ",C59),IF(ISNA(C59),C57,IF(AND(D57=" / ",D59=" / ")," / ",IF(D57&gt;D59,C57,C59))))</f>
        <v xml:space="preserve"> / </v>
      </c>
      <c r="G57" s="241"/>
      <c r="H57" s="8"/>
      <c r="I57" s="10"/>
      <c r="J57" s="10"/>
      <c r="K57" s="8"/>
      <c r="L57" s="8"/>
      <c r="M57" s="8"/>
      <c r="N57" s="8"/>
      <c r="O57" s="8"/>
      <c r="P57" s="8"/>
      <c r="Q57" s="13"/>
    </row>
    <row r="58" spans="2:17" ht="16.5" thickBot="1">
      <c r="B58" s="260"/>
      <c r="C58" s="423"/>
      <c r="D58" s="242"/>
      <c r="E58" s="8"/>
      <c r="F58" s="239"/>
      <c r="G58" s="257"/>
      <c r="H58" s="8"/>
      <c r="I58" s="10"/>
      <c r="J58" s="10"/>
      <c r="K58" s="8"/>
      <c r="L58" s="8"/>
      <c r="M58" s="8"/>
      <c r="N58" s="8"/>
      <c r="O58" s="8"/>
      <c r="P58" s="8"/>
      <c r="Q58" s="13"/>
    </row>
    <row r="59" spans="2:17" ht="15.75">
      <c r="B59" s="260">
        <v>30</v>
      </c>
      <c r="C59" s="422" t="str">
        <f ca="1">IF(ISNA(INDIRECT(ADDRESS(MATCH(B59,'Tirage Double'!$E$2:$E$33,0)+1,3,,,"Tirage Double"),TRUE))," / ",INDIRECT(ADDRESS(MATCH(B59,'Tirage Double'!$E$2:$E$33,0)+1,3,,,"Tirage Double"),TRUE))</f>
        <v xml:space="preserve"> / </v>
      </c>
      <c r="D59" s="241"/>
      <c r="E59" s="8"/>
      <c r="F59" s="9"/>
      <c r="G59" s="9"/>
      <c r="H59" s="8"/>
      <c r="I59" s="240" t="str">
        <f ca="1">IF(ISNA(F55),F57,IF(ISNA(F57),F55,IF(AND(G55=" / ",G57=" / ")," / ",IF(G55&gt;G57,F55,F57))))</f>
        <v xml:space="preserve"> / </v>
      </c>
      <c r="J59" s="241"/>
      <c r="K59" s="8"/>
      <c r="L59" s="8"/>
      <c r="M59" s="8"/>
      <c r="N59" s="8"/>
      <c r="O59" s="8"/>
      <c r="P59" s="8"/>
      <c r="Q59" s="13"/>
    </row>
    <row r="60" spans="2:17" ht="16.5" thickBot="1">
      <c r="B60" s="261"/>
      <c r="C60" s="423"/>
      <c r="D60" s="242"/>
      <c r="E60" s="8"/>
      <c r="F60" s="9"/>
      <c r="G60" s="9"/>
      <c r="H60" s="8"/>
      <c r="I60" s="238"/>
      <c r="J60" s="242"/>
      <c r="K60" s="8"/>
      <c r="L60" s="8"/>
      <c r="M60" s="8"/>
      <c r="N60" s="8"/>
      <c r="O60" s="8"/>
      <c r="P60" s="8"/>
      <c r="Q60" s="13"/>
    </row>
    <row r="61" spans="2:17" ht="15.75">
      <c r="B61" s="259">
        <v>15</v>
      </c>
      <c r="C61" s="422" t="str">
        <f ca="1">IF(ISNA(INDIRECT(ADDRESS(MATCH(B61,'Tirage Double'!$E$2:$E$33,0)+1,3,,,"Tirage Double"),TRUE))," / ",INDIRECT(ADDRESS(MATCH(B61,'Tirage Double'!$E$2:$E$33,0)+1,3,,,"Tirage Double"),TRUE))</f>
        <v xml:space="preserve"> / </v>
      </c>
      <c r="D61" s="241"/>
      <c r="E61" s="8"/>
      <c r="F61" s="9"/>
      <c r="G61" s="9"/>
      <c r="H61" s="8"/>
      <c r="I61" s="238" t="str">
        <f ca="1">IF(ISNA(F63),F65,IF(ISNA(F65),F63,IF(AND(G63=" / ",G65=" / ")," / ",IF(G63&gt;G65,F63,F65))))</f>
        <v xml:space="preserve"> / </v>
      </c>
      <c r="J61" s="241"/>
      <c r="K61" s="8"/>
      <c r="L61" s="8"/>
      <c r="M61" s="8"/>
      <c r="N61" s="8"/>
      <c r="O61" s="8"/>
      <c r="P61" s="8"/>
      <c r="Q61" s="13"/>
    </row>
    <row r="62" spans="2:17" ht="16.5" thickBot="1">
      <c r="B62" s="260"/>
      <c r="C62" s="423"/>
      <c r="D62" s="242"/>
      <c r="E62" s="8"/>
      <c r="F62" s="9"/>
      <c r="G62" s="9"/>
      <c r="H62" s="8"/>
      <c r="I62" s="239"/>
      <c r="J62" s="257"/>
      <c r="K62" s="8"/>
      <c r="L62" s="8"/>
      <c r="M62" s="8"/>
      <c r="N62" s="8"/>
      <c r="O62" s="8"/>
      <c r="P62" s="8"/>
      <c r="Q62" s="13"/>
    </row>
    <row r="63" spans="2:17" ht="15">
      <c r="B63" s="260">
        <v>17</v>
      </c>
      <c r="C63" s="422" t="str">
        <f ca="1">IF(ISNA(INDIRECT(ADDRESS(MATCH(B63,'Tirage Double'!$E$2:$E$33,0)+1,3,,,"Tirage Double"),TRUE))," / ",INDIRECT(ADDRESS(MATCH(B63,'Tirage Double'!$E$2:$E$33,0)+1,3,,,"Tirage Double"),TRUE))</f>
        <v xml:space="preserve"> / </v>
      </c>
      <c r="D63" s="241"/>
      <c r="E63" s="8"/>
      <c r="F63" s="240" t="str">
        <f ca="1">IF(ISNA(C61),IF(ISNA(C63)," / ",C63),IF(ISNA(C63),C61,IF(AND(D61=" / ",D63=" / ")," / ",IF(D61&gt;D63,C61,C63))))</f>
        <v xml:space="preserve"> / </v>
      </c>
      <c r="G63" s="241"/>
      <c r="H63" s="8"/>
      <c r="I63" s="8"/>
      <c r="J63" s="8"/>
      <c r="K63" s="8"/>
      <c r="L63" s="8"/>
      <c r="M63" s="8"/>
      <c r="N63" s="8"/>
      <c r="O63" s="8"/>
      <c r="P63" s="8"/>
      <c r="Q63" s="13"/>
    </row>
    <row r="64" spans="2:17" ht="15.75" thickBot="1">
      <c r="B64" s="261"/>
      <c r="C64" s="423"/>
      <c r="D64" s="242"/>
      <c r="E64" s="8"/>
      <c r="F64" s="238"/>
      <c r="G64" s="242"/>
      <c r="H64" s="8"/>
      <c r="I64" s="8"/>
      <c r="J64" s="8"/>
      <c r="K64" s="8"/>
      <c r="L64" s="8"/>
      <c r="M64" s="8"/>
      <c r="N64" s="8"/>
      <c r="O64" s="8"/>
      <c r="P64" s="8"/>
      <c r="Q64" s="13"/>
    </row>
    <row r="65" spans="2:17" ht="15">
      <c r="B65" s="259">
        <v>16</v>
      </c>
      <c r="C65" s="422" t="str">
        <f ca="1">IF(ISNA(INDIRECT(ADDRESS(MATCH(B65,'Tirage Double'!$E$2:$E$33,0)+1,3,,,"Tirage Double"),TRUE))," / ",INDIRECT(ADDRESS(MATCH(B65,'Tirage Double'!$E$2:$E$33,0)+1,3,,,"Tirage Double"),TRUE))</f>
        <v xml:space="preserve"> / </v>
      </c>
      <c r="D65" s="241"/>
      <c r="E65" s="8"/>
      <c r="F65" s="238" t="str">
        <f ca="1">IF(ISNA(C65),IF(ISNA(C67)," / ",C67),IF(ISNA(C67),C65,IF(AND(D65=" / ",D67=" / ")," / ",IF(D65&gt;D67,C65,C67))))</f>
        <v xml:space="preserve"> / </v>
      </c>
      <c r="G65" s="241"/>
      <c r="H65" s="8"/>
      <c r="I65" s="8"/>
      <c r="J65" s="8"/>
      <c r="K65" s="8"/>
      <c r="L65" s="8"/>
      <c r="M65" s="8"/>
      <c r="N65" s="8"/>
      <c r="O65" s="8"/>
      <c r="P65" s="8"/>
      <c r="Q65" s="13"/>
    </row>
    <row r="66" spans="2:17" ht="15.75" thickBot="1">
      <c r="B66" s="260"/>
      <c r="C66" s="423"/>
      <c r="D66" s="242"/>
      <c r="E66" s="8"/>
      <c r="F66" s="239"/>
      <c r="G66" s="257"/>
      <c r="H66" s="8"/>
      <c r="I66" s="8"/>
      <c r="J66" s="8"/>
      <c r="K66" s="8"/>
      <c r="L66" s="8"/>
      <c r="M66" s="8"/>
      <c r="N66" s="8"/>
      <c r="O66" s="8"/>
      <c r="P66" s="8"/>
      <c r="Q66" s="13"/>
    </row>
    <row r="67" spans="2:17" ht="15">
      <c r="B67" s="260">
        <v>32</v>
      </c>
      <c r="C67" s="422" t="str">
        <f ca="1">IF(ISNA(INDIRECT(ADDRESS(MATCH(B67,'Tirage Double'!$E$2:$E$33,0)+1,3,,,"Tirage Double"),TRUE))," / ",INDIRECT(ADDRESS(MATCH(B67,'Tirage Double'!$E$2:$E$33,0)+1,3,,,"Tirage Double"),TRUE))</f>
        <v xml:space="preserve"> / </v>
      </c>
      <c r="D67" s="241"/>
      <c r="E67" s="8"/>
      <c r="F67" s="8"/>
      <c r="G67" s="8"/>
      <c r="H67" s="8"/>
      <c r="I67" s="8"/>
      <c r="J67" s="8"/>
      <c r="K67" s="8"/>
      <c r="L67" s="8"/>
      <c r="M67" s="8"/>
      <c r="N67" s="8"/>
      <c r="O67" s="8"/>
      <c r="P67" s="8"/>
      <c r="Q67" s="13"/>
    </row>
    <row r="68" spans="2:17" ht="13.5" thickBot="1">
      <c r="B68" s="261"/>
      <c r="C68" s="423"/>
      <c r="D68" s="257"/>
      <c r="E68" s="3"/>
      <c r="F68" s="3"/>
      <c r="G68" s="3"/>
      <c r="H68" s="3"/>
      <c r="I68" s="3"/>
      <c r="J68" s="3"/>
      <c r="K68" s="3"/>
      <c r="L68" s="3"/>
      <c r="M68" s="3"/>
      <c r="N68" s="3"/>
      <c r="O68" s="3"/>
      <c r="P68" s="3"/>
      <c r="Q68" s="3"/>
    </row>
  </sheetData>
  <mergeCells count="164">
    <mergeCell ref="B59:B60"/>
    <mergeCell ref="B61:B62"/>
    <mergeCell ref="B63:B64"/>
    <mergeCell ref="B65:B66"/>
    <mergeCell ref="B67:B68"/>
    <mergeCell ref="B41:B42"/>
    <mergeCell ref="B43:B44"/>
    <mergeCell ref="B45:B46"/>
    <mergeCell ref="B47:B48"/>
    <mergeCell ref="B49:B50"/>
    <mergeCell ref="B51:B52"/>
    <mergeCell ref="B53:B54"/>
    <mergeCell ref="B55:B56"/>
    <mergeCell ref="B57:B58"/>
    <mergeCell ref="B23:B24"/>
    <mergeCell ref="B25:B26"/>
    <mergeCell ref="B27:B28"/>
    <mergeCell ref="B29:B30"/>
    <mergeCell ref="B31:B32"/>
    <mergeCell ref="B33:B34"/>
    <mergeCell ref="B35:B36"/>
    <mergeCell ref="B37:B38"/>
    <mergeCell ref="B39:B40"/>
    <mergeCell ref="B5:B6"/>
    <mergeCell ref="B7:B8"/>
    <mergeCell ref="B9:B10"/>
    <mergeCell ref="B11:B12"/>
    <mergeCell ref="B13:B14"/>
    <mergeCell ref="B15:B16"/>
    <mergeCell ref="B17:B18"/>
    <mergeCell ref="B19:B20"/>
    <mergeCell ref="B21:B22"/>
    <mergeCell ref="C63:C64"/>
    <mergeCell ref="D63:D64"/>
    <mergeCell ref="F63:F64"/>
    <mergeCell ref="G63:G64"/>
    <mergeCell ref="C65:C66"/>
    <mergeCell ref="D65:D66"/>
    <mergeCell ref="F65:F66"/>
    <mergeCell ref="G65:G66"/>
    <mergeCell ref="C67:C68"/>
    <mergeCell ref="D67:D68"/>
    <mergeCell ref="C57:C58"/>
    <mergeCell ref="D57:D58"/>
    <mergeCell ref="F57:F58"/>
    <mergeCell ref="G57:G58"/>
    <mergeCell ref="C59:C60"/>
    <mergeCell ref="D59:D60"/>
    <mergeCell ref="I59:I60"/>
    <mergeCell ref="J59:J60"/>
    <mergeCell ref="C61:C62"/>
    <mergeCell ref="D61:D62"/>
    <mergeCell ref="I61:I62"/>
    <mergeCell ref="J61:J62"/>
    <mergeCell ref="L51:L52"/>
    <mergeCell ref="M51:M52"/>
    <mergeCell ref="C53:C54"/>
    <mergeCell ref="D53:D54"/>
    <mergeCell ref="L53:L54"/>
    <mergeCell ref="M53:M54"/>
    <mergeCell ref="C55:C56"/>
    <mergeCell ref="D55:D56"/>
    <mergeCell ref="F55:F56"/>
    <mergeCell ref="G55:G56"/>
    <mergeCell ref="C47:C48"/>
    <mergeCell ref="D47:D48"/>
    <mergeCell ref="F47:F48"/>
    <mergeCell ref="G47:G48"/>
    <mergeCell ref="C49:C50"/>
    <mergeCell ref="D49:D50"/>
    <mergeCell ref="F49:F50"/>
    <mergeCell ref="G49:G50"/>
    <mergeCell ref="C51:C52"/>
    <mergeCell ref="D51:D52"/>
    <mergeCell ref="C41:C42"/>
    <mergeCell ref="D41:D42"/>
    <mergeCell ref="F41:F42"/>
    <mergeCell ref="G41:G42"/>
    <mergeCell ref="C43:C44"/>
    <mergeCell ref="D43:D44"/>
    <mergeCell ref="I43:I44"/>
    <mergeCell ref="J43:J44"/>
    <mergeCell ref="C45:C46"/>
    <mergeCell ref="D45:D46"/>
    <mergeCell ref="I45:I46"/>
    <mergeCell ref="J45:J46"/>
    <mergeCell ref="C35:C36"/>
    <mergeCell ref="D35:D36"/>
    <mergeCell ref="O35:O36"/>
    <mergeCell ref="P35:P36"/>
    <mergeCell ref="C37:C38"/>
    <mergeCell ref="D37:D38"/>
    <mergeCell ref="O37:O38"/>
    <mergeCell ref="P37:P38"/>
    <mergeCell ref="C39:C40"/>
    <mergeCell ref="D39:D40"/>
    <mergeCell ref="F39:F40"/>
    <mergeCell ref="G39:G40"/>
    <mergeCell ref="C29:C30"/>
    <mergeCell ref="D29:D30"/>
    <mergeCell ref="I29:I30"/>
    <mergeCell ref="J29:J30"/>
    <mergeCell ref="C31:C32"/>
    <mergeCell ref="D31:D32"/>
    <mergeCell ref="F31:F32"/>
    <mergeCell ref="G31:G32"/>
    <mergeCell ref="C33:C34"/>
    <mergeCell ref="D33:D34"/>
    <mergeCell ref="F33:F34"/>
    <mergeCell ref="G33:G34"/>
    <mergeCell ref="C23:C24"/>
    <mergeCell ref="D23:D24"/>
    <mergeCell ref="F23:F24"/>
    <mergeCell ref="G23:G24"/>
    <mergeCell ref="C25:C26"/>
    <mergeCell ref="D25:D26"/>
    <mergeCell ref="F25:F26"/>
    <mergeCell ref="G25:G26"/>
    <mergeCell ref="C27:C28"/>
    <mergeCell ref="D27:D28"/>
    <mergeCell ref="C17:C18"/>
    <mergeCell ref="D17:D18"/>
    <mergeCell ref="F17:F18"/>
    <mergeCell ref="G17:G18"/>
    <mergeCell ref="C19:C20"/>
    <mergeCell ref="D19:D20"/>
    <mergeCell ref="C21:C22"/>
    <mergeCell ref="D21:D22"/>
    <mergeCell ref="L21:L22"/>
    <mergeCell ref="C11:C12"/>
    <mergeCell ref="D11:D12"/>
    <mergeCell ref="C13:C14"/>
    <mergeCell ref="D13:D14"/>
    <mergeCell ref="I13:I14"/>
    <mergeCell ref="J13:J14"/>
    <mergeCell ref="C15:C16"/>
    <mergeCell ref="D15:D16"/>
    <mergeCell ref="F15:F16"/>
    <mergeCell ref="G15:G16"/>
    <mergeCell ref="C5:C6"/>
    <mergeCell ref="D5:D6"/>
    <mergeCell ref="C7:C8"/>
    <mergeCell ref="D7:D8"/>
    <mergeCell ref="F7:F8"/>
    <mergeCell ref="G7:G8"/>
    <mergeCell ref="C9:C10"/>
    <mergeCell ref="D9:D10"/>
    <mergeCell ref="F9:F10"/>
    <mergeCell ref="G9:G10"/>
    <mergeCell ref="U6:AA7"/>
    <mergeCell ref="U10:AA16"/>
    <mergeCell ref="O47:O48"/>
    <mergeCell ref="P47:P48"/>
    <mergeCell ref="O49:O50"/>
    <mergeCell ref="P49:P50"/>
    <mergeCell ref="I1:L1"/>
    <mergeCell ref="I2:L2"/>
    <mergeCell ref="I11:I12"/>
    <mergeCell ref="J11:J12"/>
    <mergeCell ref="L19:L20"/>
    <mergeCell ref="M19:M20"/>
    <mergeCell ref="M21:M22"/>
    <mergeCell ref="I27:I28"/>
    <mergeCell ref="J27:J28"/>
  </mergeCells>
  <phoneticPr fontId="27" type="noConversion"/>
  <printOptions horizontalCentered="1" verticalCentered="1"/>
  <pageMargins left="0" right="0" top="0" bottom="0" header="0" footer="0"/>
  <pageSetup paperSize="9" scale="56" orientation="landscape" r:id="rId1"/>
  <headerFooter alignWithMargins="0"/>
  <drawing r:id="rId2"/>
</worksheet>
</file>

<file path=xl/worksheets/sheet18.xml><?xml version="1.0" encoding="utf-8"?>
<worksheet xmlns="http://schemas.openxmlformats.org/spreadsheetml/2006/main" xmlns:r="http://schemas.openxmlformats.org/officeDocument/2006/relationships">
  <sheetPr codeName="Feuil12"/>
  <dimension ref="A1:W205"/>
  <sheetViews>
    <sheetView workbookViewId="0">
      <selection activeCell="H4" sqref="H4"/>
    </sheetView>
  </sheetViews>
  <sheetFormatPr baseColWidth="10" defaultRowHeight="12.75"/>
  <cols>
    <col min="1" max="1" width="26.140625" style="52" customWidth="1"/>
    <col min="2" max="2" width="12.42578125" style="52" customWidth="1"/>
    <col min="3" max="3" width="14.140625" style="52" customWidth="1"/>
    <col min="4" max="4" width="12.5703125" style="59" bestFit="1" customWidth="1"/>
    <col min="5" max="5" width="11.5703125" style="52" bestFit="1" customWidth="1"/>
    <col min="6" max="6" width="12.5703125" style="52" bestFit="1" customWidth="1"/>
    <col min="7" max="7" width="3.7109375" style="52" customWidth="1"/>
    <col min="8" max="8" width="15.7109375" style="52" customWidth="1"/>
    <col min="9" max="9" width="3.7109375" style="52" customWidth="1"/>
    <col min="10" max="10" width="15.7109375" style="52" customWidth="1"/>
    <col min="11" max="11" width="3.7109375" style="52" customWidth="1"/>
    <col min="12" max="12" width="15.7109375" style="52" customWidth="1"/>
    <col min="13" max="13" width="3.7109375" style="52" customWidth="1"/>
    <col min="14" max="14" width="15.7109375" style="52" customWidth="1"/>
    <col min="15" max="15" width="3.7109375" style="52" customWidth="1"/>
    <col min="16" max="16" width="15.7109375" style="52" customWidth="1"/>
    <col min="17" max="17" width="3.7109375" style="52" customWidth="1"/>
    <col min="18" max="18" width="15.7109375" style="52" customWidth="1"/>
    <col min="19" max="19" width="3.7109375" style="52" customWidth="1"/>
    <col min="20" max="20" width="15.7109375" style="52" customWidth="1"/>
    <col min="21" max="21" width="3.7109375" style="52" customWidth="1"/>
    <col min="22" max="22" width="15.7109375" style="52" customWidth="1"/>
    <col min="23" max="23" width="3.7109375" style="52" customWidth="1"/>
    <col min="24" max="16384" width="11.42578125" style="52"/>
  </cols>
  <sheetData>
    <row r="1" spans="1:23" ht="77.25" customHeight="1" thickBot="1">
      <c r="A1" s="278" t="s">
        <v>149</v>
      </c>
      <c r="B1" s="135"/>
      <c r="C1" s="121"/>
      <c r="D1" s="53" t="s">
        <v>136</v>
      </c>
      <c r="E1" s="54" t="s">
        <v>137</v>
      </c>
      <c r="F1" s="54" t="s">
        <v>138</v>
      </c>
      <c r="H1" s="271" t="s">
        <v>139</v>
      </c>
      <c r="J1" s="271" t="s">
        <v>140</v>
      </c>
      <c r="L1" s="271" t="s">
        <v>141</v>
      </c>
      <c r="N1" s="271" t="s">
        <v>142</v>
      </c>
      <c r="P1" s="271" t="s">
        <v>143</v>
      </c>
      <c r="R1" s="271" t="s">
        <v>144</v>
      </c>
      <c r="T1" s="271" t="s">
        <v>145</v>
      </c>
      <c r="V1" s="271" t="s">
        <v>146</v>
      </c>
    </row>
    <row r="2" spans="1:23" s="55" customFormat="1" ht="20.100000000000001" customHeight="1" thickBot="1">
      <c r="A2" s="279"/>
      <c r="B2" s="124"/>
      <c r="C2" s="124"/>
      <c r="D2" s="273">
        <f>COUNTA($A$4:$A$199)</f>
        <v>4</v>
      </c>
      <c r="E2" s="275">
        <v>2</v>
      </c>
      <c r="F2" s="275">
        <v>3</v>
      </c>
      <c r="H2" s="277"/>
      <c r="J2" s="277"/>
      <c r="L2" s="277"/>
      <c r="N2" s="277"/>
      <c r="P2" s="277"/>
      <c r="R2" s="277"/>
      <c r="T2" s="277"/>
      <c r="V2" s="277"/>
    </row>
    <row r="3" spans="1:23" ht="20.100000000000001" customHeight="1" thickBot="1">
      <c r="A3" s="63" t="s">
        <v>158</v>
      </c>
      <c r="B3" s="159" t="s">
        <v>261</v>
      </c>
      <c r="C3" s="125" t="s">
        <v>288</v>
      </c>
      <c r="D3" s="274"/>
      <c r="E3" s="276"/>
      <c r="F3" s="276"/>
      <c r="H3" s="277"/>
      <c r="J3" s="277"/>
      <c r="L3" s="277"/>
      <c r="N3" s="277"/>
      <c r="P3" s="277"/>
      <c r="R3" s="277"/>
      <c r="T3" s="277"/>
      <c r="V3" s="277"/>
    </row>
    <row r="4" spans="1:23">
      <c r="A4" s="45" t="s">
        <v>434</v>
      </c>
      <c r="B4" s="175" t="s">
        <v>262</v>
      </c>
      <c r="C4" s="122"/>
      <c r="D4" s="57"/>
      <c r="E4" s="58"/>
      <c r="F4" s="58"/>
      <c r="H4" s="100"/>
      <c r="I4" s="58"/>
      <c r="J4" s="100"/>
      <c r="K4" s="58"/>
      <c r="L4" s="58"/>
      <c r="M4" s="58"/>
      <c r="N4" s="58"/>
      <c r="O4" s="58"/>
      <c r="P4" s="58"/>
      <c r="Q4" s="58"/>
      <c r="R4" s="58"/>
      <c r="S4" s="58"/>
      <c r="T4" s="58"/>
      <c r="U4" s="58"/>
      <c r="V4" s="58"/>
      <c r="W4" s="58"/>
    </row>
    <row r="5" spans="1:23">
      <c r="A5" s="172" t="s">
        <v>290</v>
      </c>
      <c r="B5" s="155" t="s">
        <v>263</v>
      </c>
      <c r="C5" s="122"/>
      <c r="D5" s="57"/>
      <c r="E5" s="58"/>
      <c r="F5" s="58"/>
      <c r="H5" s="100"/>
      <c r="I5" s="58"/>
      <c r="J5" s="58"/>
      <c r="K5" s="58"/>
      <c r="L5" s="58"/>
      <c r="M5" s="58"/>
      <c r="N5" s="58"/>
      <c r="O5" s="58"/>
      <c r="P5" s="58"/>
      <c r="Q5" s="58"/>
      <c r="R5" s="58"/>
      <c r="S5" s="58"/>
      <c r="T5" s="58"/>
      <c r="U5" s="58"/>
      <c r="V5" s="58"/>
      <c r="W5" s="58"/>
    </row>
    <row r="6" spans="1:23">
      <c r="A6" s="174" t="s">
        <v>379</v>
      </c>
      <c r="B6" s="155" t="s">
        <v>263</v>
      </c>
      <c r="C6" s="122"/>
      <c r="D6" s="57"/>
      <c r="E6" s="58"/>
      <c r="F6" s="58"/>
      <c r="H6" s="100"/>
      <c r="I6" s="58"/>
      <c r="J6" s="58"/>
      <c r="K6" s="58"/>
      <c r="L6" s="58"/>
      <c r="M6" s="58"/>
      <c r="N6" s="58"/>
      <c r="O6" s="58"/>
      <c r="P6" s="58"/>
      <c r="Q6" s="58"/>
      <c r="R6" s="58"/>
      <c r="S6" s="58"/>
      <c r="T6" s="58"/>
      <c r="U6" s="58"/>
      <c r="V6" s="58"/>
      <c r="W6" s="58"/>
    </row>
    <row r="7" spans="1:23">
      <c r="A7" s="172" t="s">
        <v>375</v>
      </c>
      <c r="B7" s="155" t="s">
        <v>264</v>
      </c>
      <c r="C7" s="126"/>
      <c r="D7" s="57"/>
      <c r="E7" s="58"/>
      <c r="F7" s="58"/>
      <c r="H7" s="100"/>
      <c r="I7" s="58"/>
      <c r="J7" s="58"/>
      <c r="K7" s="58"/>
      <c r="L7" s="58"/>
      <c r="M7" s="58"/>
      <c r="N7" s="58"/>
      <c r="O7" s="58"/>
      <c r="P7" s="58"/>
      <c r="Q7" s="58"/>
      <c r="R7" s="58"/>
      <c r="S7" s="58"/>
      <c r="T7" s="58"/>
      <c r="U7" s="58"/>
      <c r="V7" s="58"/>
      <c r="W7" s="58"/>
    </row>
    <row r="8" spans="1:23">
      <c r="A8" s="173"/>
      <c r="B8" s="156"/>
      <c r="C8" s="123"/>
      <c r="D8" s="57"/>
      <c r="E8" s="58"/>
      <c r="F8" s="58"/>
      <c r="H8" s="100"/>
      <c r="I8" s="58"/>
      <c r="J8" s="58"/>
      <c r="K8" s="58"/>
      <c r="L8" s="58"/>
      <c r="M8" s="58"/>
      <c r="N8" s="58"/>
      <c r="O8" s="58"/>
      <c r="P8" s="58"/>
      <c r="Q8" s="58"/>
      <c r="R8" s="58"/>
      <c r="S8" s="58"/>
      <c r="T8" s="58"/>
      <c r="U8" s="58"/>
      <c r="V8" s="58"/>
      <c r="W8" s="58"/>
    </row>
    <row r="9" spans="1:23">
      <c r="A9" s="174"/>
      <c r="B9" s="155"/>
      <c r="C9" s="126"/>
      <c r="D9" s="57"/>
      <c r="E9" s="58"/>
      <c r="F9" s="58"/>
      <c r="H9" s="58"/>
      <c r="I9" s="58"/>
      <c r="J9" s="58"/>
      <c r="K9" s="58"/>
      <c r="L9" s="58"/>
      <c r="M9" s="58"/>
      <c r="N9" s="58"/>
      <c r="O9" s="58"/>
      <c r="P9" s="58"/>
      <c r="Q9" s="58"/>
      <c r="R9" s="58"/>
      <c r="S9" s="58"/>
      <c r="T9" s="58"/>
      <c r="U9" s="58"/>
      <c r="V9" s="58"/>
      <c r="W9" s="58"/>
    </row>
    <row r="10" spans="1:23">
      <c r="A10" s="174"/>
      <c r="B10" s="155"/>
      <c r="C10" s="123"/>
      <c r="D10" s="57"/>
      <c r="E10" s="58"/>
      <c r="F10" s="58"/>
      <c r="H10" s="58"/>
      <c r="I10" s="58"/>
      <c r="J10" s="58"/>
      <c r="K10" s="58"/>
      <c r="L10" s="58"/>
      <c r="M10" s="58"/>
      <c r="N10" s="58"/>
      <c r="O10" s="58"/>
      <c r="P10" s="58"/>
      <c r="Q10" s="58"/>
      <c r="R10" s="58"/>
      <c r="S10" s="58"/>
      <c r="T10" s="58"/>
      <c r="U10" s="58"/>
      <c r="V10" s="58"/>
      <c r="W10" s="58"/>
    </row>
    <row r="11" spans="1:23">
      <c r="A11" s="147"/>
      <c r="B11" s="153"/>
      <c r="C11" s="126"/>
      <c r="D11" s="57"/>
      <c r="F11" s="58"/>
      <c r="H11" s="58"/>
      <c r="I11" s="58"/>
      <c r="J11" s="58"/>
      <c r="K11" s="58"/>
      <c r="L11" s="58"/>
      <c r="M11" s="58"/>
      <c r="N11" s="58"/>
      <c r="O11" s="58"/>
      <c r="P11" s="58"/>
      <c r="Q11" s="58"/>
      <c r="R11" s="58"/>
      <c r="S11" s="58"/>
      <c r="T11" s="58"/>
      <c r="U11" s="58"/>
      <c r="V11" s="58"/>
      <c r="W11" s="58"/>
    </row>
    <row r="12" spans="1:23">
      <c r="A12" s="147"/>
      <c r="B12" s="153"/>
      <c r="D12" s="57"/>
      <c r="E12" s="58"/>
      <c r="F12" s="58"/>
      <c r="H12" s="58"/>
      <c r="I12" s="58"/>
      <c r="J12" s="58"/>
      <c r="K12" s="58"/>
      <c r="L12" s="58"/>
      <c r="M12" s="58"/>
      <c r="N12" s="58"/>
      <c r="O12" s="58"/>
      <c r="P12" s="58"/>
      <c r="Q12" s="58"/>
      <c r="R12" s="58"/>
      <c r="S12" s="58"/>
      <c r="T12" s="58"/>
      <c r="U12" s="58"/>
      <c r="V12" s="58"/>
      <c r="W12" s="58"/>
    </row>
    <row r="13" spans="1:23">
      <c r="A13" s="147"/>
      <c r="B13" s="153"/>
      <c r="D13" s="57"/>
      <c r="E13" s="58"/>
      <c r="F13" s="58"/>
      <c r="H13"/>
      <c r="I13" s="58"/>
      <c r="J13" s="58"/>
      <c r="K13" s="58"/>
      <c r="L13" s="58"/>
      <c r="M13" s="58"/>
      <c r="N13" s="58"/>
      <c r="O13" s="58"/>
      <c r="P13" s="58"/>
      <c r="Q13" s="58"/>
      <c r="R13" s="58"/>
      <c r="S13" s="58"/>
      <c r="T13" s="58"/>
      <c r="U13" s="58"/>
      <c r="V13" s="58"/>
      <c r="W13" s="58"/>
    </row>
    <row r="14" spans="1:23">
      <c r="A14" s="147"/>
      <c r="B14" s="153"/>
      <c r="D14" s="57"/>
      <c r="E14" s="58"/>
      <c r="F14" s="58"/>
      <c r="H14"/>
      <c r="I14" s="58"/>
      <c r="J14" s="58"/>
      <c r="K14" s="58"/>
      <c r="L14" s="58"/>
      <c r="M14" s="58"/>
      <c r="N14" s="58"/>
      <c r="O14" s="58"/>
      <c r="P14" s="58"/>
      <c r="Q14" s="58"/>
      <c r="R14" s="58"/>
      <c r="S14" s="58"/>
      <c r="T14" s="58"/>
      <c r="U14" s="58"/>
      <c r="V14" s="58"/>
      <c r="W14" s="58"/>
    </row>
    <row r="15" spans="1:23">
      <c r="A15" s="147"/>
      <c r="B15" s="153"/>
      <c r="D15" s="57"/>
      <c r="E15" s="58"/>
      <c r="F15" s="58"/>
      <c r="H15"/>
      <c r="I15" s="58"/>
      <c r="J15" s="58"/>
      <c r="K15" s="58"/>
      <c r="L15" s="58"/>
      <c r="M15" s="58"/>
      <c r="N15" s="58"/>
      <c r="O15" s="58"/>
      <c r="P15" s="58"/>
      <c r="Q15" s="58"/>
      <c r="R15" s="58"/>
      <c r="S15" s="58"/>
      <c r="T15" s="58"/>
      <c r="U15" s="58"/>
      <c r="V15" s="58"/>
      <c r="W15" s="58"/>
    </row>
    <row r="16" spans="1:23">
      <c r="A16" s="147"/>
      <c r="B16" s="153"/>
      <c r="C16" s="122"/>
      <c r="D16" s="57"/>
      <c r="E16" s="58"/>
      <c r="F16" s="58"/>
      <c r="H16"/>
      <c r="I16" s="58"/>
      <c r="J16" s="58"/>
      <c r="K16" s="58"/>
      <c r="L16" s="58"/>
      <c r="M16" s="58"/>
      <c r="N16" s="58"/>
      <c r="O16" s="58"/>
      <c r="P16" s="58"/>
      <c r="Q16" s="58"/>
      <c r="R16" s="58"/>
      <c r="S16" s="58"/>
      <c r="T16" s="58"/>
      <c r="U16" s="58"/>
      <c r="V16" s="58"/>
      <c r="W16" s="58"/>
    </row>
    <row r="17" spans="1:23">
      <c r="A17" s="148"/>
      <c r="B17" s="154"/>
      <c r="C17" s="60"/>
      <c r="D17" s="57"/>
      <c r="E17" s="58"/>
      <c r="F17" s="58"/>
      <c r="H17"/>
      <c r="I17" s="58"/>
      <c r="J17" s="58"/>
      <c r="K17" s="58"/>
      <c r="L17" s="58"/>
      <c r="M17" s="58"/>
      <c r="N17" s="58"/>
      <c r="O17" s="58"/>
      <c r="P17" s="58"/>
      <c r="Q17" s="58"/>
      <c r="R17" s="58"/>
      <c r="S17" s="58"/>
      <c r="T17" s="58"/>
      <c r="U17" s="58"/>
      <c r="V17" s="58"/>
      <c r="W17" s="58"/>
    </row>
    <row r="18" spans="1:23">
      <c r="A18" s="147"/>
      <c r="B18" s="153"/>
      <c r="C18" s="122"/>
      <c r="D18" s="57"/>
      <c r="E18" s="58"/>
      <c r="F18" s="58"/>
      <c r="H18"/>
      <c r="I18" s="58"/>
      <c r="J18" s="58"/>
      <c r="K18" s="58"/>
      <c r="L18" s="58"/>
      <c r="M18" s="58"/>
      <c r="N18" s="58"/>
      <c r="O18" s="58"/>
      <c r="P18" s="58"/>
      <c r="Q18" s="58"/>
      <c r="R18" s="58"/>
      <c r="S18" s="58"/>
      <c r="T18" s="58"/>
      <c r="U18" s="58"/>
      <c r="V18" s="58"/>
      <c r="W18" s="58"/>
    </row>
    <row r="19" spans="1:23">
      <c r="A19" s="147"/>
      <c r="B19" s="153"/>
      <c r="C19" s="122"/>
      <c r="D19" s="57"/>
      <c r="E19" s="129" t="s">
        <v>303</v>
      </c>
      <c r="F19" s="58"/>
      <c r="H19"/>
      <c r="I19" s="58"/>
      <c r="J19" s="58"/>
      <c r="K19" s="58"/>
      <c r="L19" s="58"/>
      <c r="M19" s="58"/>
      <c r="N19" s="58"/>
      <c r="O19" s="58"/>
      <c r="P19" s="58"/>
      <c r="Q19" s="58"/>
      <c r="R19" s="58"/>
      <c r="S19" s="58"/>
      <c r="T19" s="58"/>
      <c r="U19" s="58"/>
      <c r="V19" s="58"/>
      <c r="W19" s="58"/>
    </row>
    <row r="20" spans="1:23" ht="13.5" thickBot="1">
      <c r="A20" s="147"/>
      <c r="B20" s="153"/>
      <c r="C20" s="122"/>
      <c r="D20" s="57"/>
      <c r="E20" s="58"/>
      <c r="F20" s="58"/>
      <c r="H20"/>
      <c r="J20" s="58"/>
      <c r="K20" s="58"/>
      <c r="L20" s="58"/>
      <c r="M20" s="58"/>
      <c r="N20" s="58"/>
      <c r="O20" s="58"/>
      <c r="P20" s="58"/>
      <c r="Q20" s="58"/>
      <c r="R20" s="58"/>
      <c r="S20" s="58"/>
      <c r="T20" s="58"/>
      <c r="U20" s="58"/>
      <c r="V20" s="58"/>
      <c r="W20" s="58"/>
    </row>
    <row r="21" spans="1:23">
      <c r="A21" s="147"/>
      <c r="B21" s="153"/>
      <c r="C21" s="122"/>
      <c r="D21" s="57"/>
      <c r="E21" s="426" t="s">
        <v>307</v>
      </c>
      <c r="F21" s="427"/>
      <c r="G21" s="427"/>
      <c r="H21" s="427"/>
      <c r="I21" s="427"/>
      <c r="J21" s="427"/>
      <c r="K21" s="427"/>
      <c r="L21" s="427"/>
      <c r="M21" s="427"/>
      <c r="N21" s="427"/>
      <c r="O21" s="427"/>
      <c r="P21" s="428"/>
    </row>
    <row r="22" spans="1:23">
      <c r="A22" s="147"/>
      <c r="B22" s="153"/>
      <c r="C22" s="122"/>
      <c r="D22" s="57"/>
      <c r="E22" s="429"/>
      <c r="F22" s="430"/>
      <c r="G22" s="430"/>
      <c r="H22" s="430"/>
      <c r="I22" s="430"/>
      <c r="J22" s="430"/>
      <c r="K22" s="430"/>
      <c r="L22" s="430"/>
      <c r="M22" s="430"/>
      <c r="N22" s="430"/>
      <c r="O22" s="430"/>
      <c r="P22" s="431"/>
    </row>
    <row r="23" spans="1:23">
      <c r="A23" s="147"/>
      <c r="B23" s="153"/>
      <c r="C23" s="122"/>
      <c r="D23" s="57"/>
      <c r="E23" s="429"/>
      <c r="F23" s="430"/>
      <c r="G23" s="430"/>
      <c r="H23" s="430"/>
      <c r="I23" s="430"/>
      <c r="J23" s="430"/>
      <c r="K23" s="430"/>
      <c r="L23" s="430"/>
      <c r="M23" s="430"/>
      <c r="N23" s="430"/>
      <c r="O23" s="430"/>
      <c r="P23" s="431"/>
    </row>
    <row r="24" spans="1:23">
      <c r="A24" s="147"/>
      <c r="B24" s="153"/>
      <c r="C24" s="122"/>
      <c r="D24" s="57"/>
      <c r="E24" s="429"/>
      <c r="F24" s="430"/>
      <c r="G24" s="430"/>
      <c r="H24" s="430"/>
      <c r="I24" s="430"/>
      <c r="J24" s="430"/>
      <c r="K24" s="430"/>
      <c r="L24" s="430"/>
      <c r="M24" s="430"/>
      <c r="N24" s="430"/>
      <c r="O24" s="430"/>
      <c r="P24" s="431"/>
    </row>
    <row r="25" spans="1:23">
      <c r="A25" s="147"/>
      <c r="B25" s="153"/>
      <c r="C25" s="122"/>
      <c r="D25" s="57"/>
      <c r="E25" s="429"/>
      <c r="F25" s="430"/>
      <c r="G25" s="430"/>
      <c r="H25" s="430"/>
      <c r="I25" s="430"/>
      <c r="J25" s="430"/>
      <c r="K25" s="430"/>
      <c r="L25" s="430"/>
      <c r="M25" s="430"/>
      <c r="N25" s="430"/>
      <c r="O25" s="430"/>
      <c r="P25" s="431"/>
    </row>
    <row r="26" spans="1:23">
      <c r="A26" s="147"/>
      <c r="B26" s="153"/>
      <c r="C26" s="122"/>
      <c r="D26" s="57"/>
      <c r="E26" s="429"/>
      <c r="F26" s="430"/>
      <c r="G26" s="430"/>
      <c r="H26" s="430"/>
      <c r="I26" s="430"/>
      <c r="J26" s="430"/>
      <c r="K26" s="430"/>
      <c r="L26" s="430"/>
      <c r="M26" s="430"/>
      <c r="N26" s="430"/>
      <c r="O26" s="430"/>
      <c r="P26" s="431"/>
    </row>
    <row r="27" spans="1:23">
      <c r="A27" s="147"/>
      <c r="B27" s="153"/>
      <c r="C27" s="122"/>
      <c r="D27" s="57"/>
      <c r="E27" s="429"/>
      <c r="F27" s="430"/>
      <c r="G27" s="430"/>
      <c r="H27" s="430"/>
      <c r="I27" s="430"/>
      <c r="J27" s="430"/>
      <c r="K27" s="430"/>
      <c r="L27" s="430"/>
      <c r="M27" s="430"/>
      <c r="N27" s="430"/>
      <c r="O27" s="430"/>
      <c r="P27" s="431"/>
    </row>
    <row r="28" spans="1:23">
      <c r="A28" s="147"/>
      <c r="B28" s="153"/>
      <c r="C28" s="122"/>
      <c r="D28" s="57"/>
      <c r="E28" s="429"/>
      <c r="F28" s="430"/>
      <c r="G28" s="430"/>
      <c r="H28" s="430"/>
      <c r="I28" s="430"/>
      <c r="J28" s="430"/>
      <c r="K28" s="430"/>
      <c r="L28" s="430"/>
      <c r="M28" s="430"/>
      <c r="N28" s="430"/>
      <c r="O28" s="430"/>
      <c r="P28" s="431"/>
    </row>
    <row r="29" spans="1:23" ht="13.5" thickBot="1">
      <c r="A29" s="147"/>
      <c r="B29" s="153"/>
      <c r="C29" s="122"/>
      <c r="D29" s="57"/>
      <c r="E29" s="432"/>
      <c r="F29" s="433"/>
      <c r="G29" s="433"/>
      <c r="H29" s="433"/>
      <c r="I29" s="433"/>
      <c r="J29" s="433"/>
      <c r="K29" s="433"/>
      <c r="L29" s="433"/>
      <c r="M29" s="433"/>
      <c r="N29" s="433"/>
      <c r="O29" s="433"/>
      <c r="P29" s="434"/>
    </row>
    <row r="30" spans="1:23">
      <c r="A30" s="149"/>
      <c r="B30" s="155"/>
      <c r="C30" s="73"/>
      <c r="D30" s="57"/>
      <c r="E30" s="58"/>
      <c r="F30" s="58"/>
      <c r="H30"/>
    </row>
    <row r="31" spans="1:23">
      <c r="A31" s="147"/>
      <c r="B31" s="153"/>
      <c r="C31" s="122"/>
      <c r="D31" s="57"/>
      <c r="E31" s="58"/>
      <c r="F31" s="58"/>
      <c r="H31"/>
    </row>
    <row r="32" spans="1:23">
      <c r="A32" s="150"/>
      <c r="B32" s="156"/>
      <c r="C32" s="64"/>
      <c r="D32" s="57"/>
      <c r="E32" s="58"/>
      <c r="F32" s="58"/>
      <c r="H32"/>
    </row>
    <row r="33" spans="1:8">
      <c r="A33" s="150"/>
      <c r="B33" s="156"/>
      <c r="C33" s="64"/>
      <c r="D33" s="57"/>
      <c r="E33" s="58"/>
      <c r="F33" s="58"/>
      <c r="H33"/>
    </row>
    <row r="34" spans="1:8">
      <c r="A34" s="151"/>
      <c r="B34" s="157"/>
      <c r="C34" s="56"/>
      <c r="D34" s="57"/>
      <c r="E34" s="58"/>
      <c r="F34" s="58"/>
      <c r="H34"/>
    </row>
    <row r="35" spans="1:8">
      <c r="A35" s="151"/>
      <c r="B35" s="157"/>
      <c r="C35" s="56"/>
      <c r="D35" s="57"/>
      <c r="E35" s="58"/>
      <c r="F35" s="58"/>
      <c r="H35"/>
    </row>
    <row r="36" spans="1:8">
      <c r="A36" s="151"/>
      <c r="B36" s="157"/>
      <c r="C36" s="56"/>
      <c r="D36" s="57"/>
      <c r="E36" s="57"/>
      <c r="F36" s="57"/>
      <c r="H36"/>
    </row>
    <row r="37" spans="1:8">
      <c r="A37" s="151"/>
      <c r="B37" s="157"/>
      <c r="C37" s="56"/>
      <c r="D37" s="57"/>
      <c r="E37" s="57"/>
      <c r="F37" s="57"/>
      <c r="H37"/>
    </row>
    <row r="38" spans="1:8">
      <c r="A38" s="147"/>
      <c r="B38" s="153"/>
      <c r="C38" s="122"/>
      <c r="D38" s="57"/>
      <c r="E38" s="57"/>
      <c r="F38" s="57"/>
      <c r="H38"/>
    </row>
    <row r="39" spans="1:8">
      <c r="A39" s="147"/>
      <c r="B39" s="153"/>
      <c r="C39" s="122"/>
      <c r="D39" s="57"/>
      <c r="E39" s="57"/>
      <c r="F39" s="57"/>
      <c r="H39"/>
    </row>
    <row r="40" spans="1:8">
      <c r="A40" s="148"/>
      <c r="B40" s="154"/>
      <c r="C40" s="60"/>
      <c r="D40" s="57"/>
      <c r="E40" s="57"/>
      <c r="F40" s="57"/>
      <c r="H40"/>
    </row>
    <row r="41" spans="1:8">
      <c r="A41" s="147"/>
      <c r="B41" s="153"/>
      <c r="C41" s="122"/>
      <c r="E41" s="60"/>
      <c r="F41" s="60"/>
      <c r="H41"/>
    </row>
    <row r="42" spans="1:8">
      <c r="A42" s="147"/>
      <c r="B42" s="153"/>
      <c r="C42" s="122"/>
      <c r="E42" s="60"/>
      <c r="F42" s="60"/>
      <c r="H42"/>
    </row>
    <row r="43" spans="1:8">
      <c r="A43" s="147"/>
      <c r="B43" s="153"/>
      <c r="C43" s="122"/>
      <c r="E43" s="60"/>
      <c r="F43" s="60"/>
      <c r="H43"/>
    </row>
    <row r="44" spans="1:8">
      <c r="A44" s="147"/>
      <c r="B44" s="153"/>
      <c r="C44" s="122"/>
      <c r="E44" s="60"/>
      <c r="F44" s="60"/>
      <c r="H44"/>
    </row>
    <row r="45" spans="1:8">
      <c r="A45" s="147"/>
      <c r="B45" s="153"/>
      <c r="C45" s="122"/>
      <c r="E45" s="60"/>
      <c r="F45" s="60"/>
      <c r="H45"/>
    </row>
    <row r="46" spans="1:8">
      <c r="A46" s="147"/>
      <c r="B46" s="153"/>
      <c r="C46" s="122"/>
      <c r="E46" s="60"/>
      <c r="F46" s="60"/>
      <c r="H46" s="62"/>
    </row>
    <row r="47" spans="1:8">
      <c r="A47" s="151"/>
      <c r="B47" s="157"/>
      <c r="C47" s="56"/>
      <c r="E47" s="60"/>
      <c r="F47" s="60"/>
      <c r="H47"/>
    </row>
    <row r="48" spans="1:8">
      <c r="A48" s="151"/>
      <c r="B48" s="157"/>
      <c r="C48" s="56"/>
      <c r="E48" s="60"/>
      <c r="F48" s="60"/>
      <c r="H48" s="61"/>
    </row>
    <row r="49" spans="1:8">
      <c r="A49" s="151"/>
      <c r="B49" s="157"/>
      <c r="C49" s="56"/>
      <c r="E49" s="60"/>
      <c r="F49" s="60"/>
      <c r="H49" s="61"/>
    </row>
    <row r="50" spans="1:8">
      <c r="A50" s="151"/>
      <c r="B50" s="157"/>
      <c r="C50" s="56"/>
      <c r="E50" s="60"/>
      <c r="F50" s="60"/>
    </row>
    <row r="51" spans="1:8" ht="13.5" thickBot="1">
      <c r="A51" s="152"/>
      <c r="B51" s="158"/>
      <c r="C51" s="56"/>
      <c r="E51" s="60"/>
      <c r="F51" s="60"/>
    </row>
    <row r="52" spans="1:8">
      <c r="A52" s="56"/>
      <c r="B52" s="56"/>
      <c r="C52" s="56"/>
      <c r="E52" s="60"/>
      <c r="F52" s="60"/>
    </row>
    <row r="53" spans="1:8">
      <c r="A53" s="56"/>
      <c r="B53" s="56"/>
      <c r="C53" s="56"/>
      <c r="E53" s="60"/>
      <c r="F53" s="60"/>
    </row>
    <row r="54" spans="1:8">
      <c r="A54" s="56"/>
      <c r="B54" s="56"/>
      <c r="C54" s="56"/>
      <c r="E54" s="60"/>
      <c r="F54" s="60"/>
    </row>
    <row r="55" spans="1:8">
      <c r="A55" s="56"/>
      <c r="B55" s="56"/>
      <c r="C55" s="56"/>
      <c r="D55" s="72"/>
      <c r="E55" s="60"/>
      <c r="F55" s="60"/>
    </row>
    <row r="56" spans="1:8">
      <c r="A56" s="56"/>
      <c r="B56" s="56"/>
      <c r="C56" s="56"/>
      <c r="E56" s="60"/>
      <c r="F56" s="60"/>
    </row>
    <row r="57" spans="1:8">
      <c r="A57" s="56"/>
      <c r="B57" s="56"/>
      <c r="C57" s="56"/>
      <c r="D57" s="60"/>
      <c r="E57" s="60"/>
      <c r="F57" s="60"/>
    </row>
    <row r="58" spans="1:8">
      <c r="A58" s="56"/>
      <c r="B58" s="56"/>
      <c r="C58" s="56"/>
      <c r="D58" s="64"/>
      <c r="E58" s="60"/>
      <c r="F58" s="60"/>
    </row>
    <row r="59" spans="1:8">
      <c r="A59" s="56"/>
      <c r="B59" s="56"/>
      <c r="C59" s="56"/>
      <c r="D59" s="60"/>
      <c r="E59" s="60"/>
      <c r="F59" s="60"/>
    </row>
    <row r="60" spans="1:8">
      <c r="A60" s="56"/>
      <c r="B60" s="56"/>
      <c r="C60" s="56"/>
      <c r="D60" s="60"/>
      <c r="E60" s="60"/>
      <c r="F60" s="60"/>
    </row>
    <row r="61" spans="1:8">
      <c r="A61" s="56"/>
      <c r="B61" s="56"/>
      <c r="C61" s="56"/>
      <c r="D61" s="60"/>
      <c r="E61" s="60"/>
      <c r="F61" s="60"/>
    </row>
    <row r="62" spans="1:8">
      <c r="A62" s="56"/>
      <c r="B62" s="56"/>
      <c r="C62" s="56"/>
      <c r="D62" s="60"/>
      <c r="E62" s="60"/>
      <c r="F62" s="60"/>
    </row>
    <row r="63" spans="1:8">
      <c r="A63" s="56"/>
      <c r="B63" s="56"/>
      <c r="C63" s="56"/>
      <c r="D63" s="60"/>
      <c r="E63" s="60"/>
      <c r="F63" s="60"/>
    </row>
    <row r="64" spans="1:8">
      <c r="A64" s="56"/>
      <c r="B64" s="56"/>
      <c r="C64" s="56"/>
      <c r="D64" s="60"/>
      <c r="E64" s="60"/>
      <c r="F64" s="60"/>
    </row>
    <row r="65" spans="1:6">
      <c r="A65" s="56"/>
      <c r="B65" s="56"/>
      <c r="C65" s="56"/>
      <c r="E65" s="60"/>
      <c r="F65" s="60"/>
    </row>
    <row r="66" spans="1:6">
      <c r="A66" s="56"/>
      <c r="B66" s="56"/>
      <c r="C66" s="56"/>
      <c r="E66" s="60"/>
      <c r="F66" s="60"/>
    </row>
    <row r="67" spans="1:6">
      <c r="A67" s="56"/>
      <c r="B67" s="56"/>
      <c r="C67" s="56"/>
      <c r="E67" s="60"/>
      <c r="F67" s="60"/>
    </row>
    <row r="68" spans="1:6">
      <c r="A68" s="56"/>
      <c r="B68" s="56"/>
      <c r="C68" s="56"/>
      <c r="E68" s="60"/>
      <c r="F68" s="60"/>
    </row>
    <row r="69" spans="1:6">
      <c r="A69" s="56"/>
      <c r="B69" s="56"/>
      <c r="C69" s="56"/>
      <c r="E69" s="60"/>
      <c r="F69" s="60"/>
    </row>
    <row r="70" spans="1:6">
      <c r="A70" s="56"/>
      <c r="B70" s="56"/>
      <c r="C70" s="56"/>
      <c r="E70" s="60"/>
      <c r="F70" s="60"/>
    </row>
    <row r="71" spans="1:6">
      <c r="A71" s="56"/>
      <c r="B71" s="56"/>
      <c r="C71" s="56"/>
      <c r="E71" s="60"/>
      <c r="F71" s="60"/>
    </row>
    <row r="72" spans="1:6">
      <c r="A72" s="56"/>
      <c r="B72" s="56"/>
      <c r="C72" s="56"/>
      <c r="E72" s="60"/>
      <c r="F72" s="60"/>
    </row>
    <row r="73" spans="1:6">
      <c r="A73" s="56"/>
      <c r="B73" s="56"/>
      <c r="C73" s="56"/>
      <c r="E73" s="60"/>
      <c r="F73" s="60"/>
    </row>
    <row r="74" spans="1:6">
      <c r="A74" s="56"/>
      <c r="B74" s="56"/>
      <c r="C74" s="56"/>
      <c r="E74" s="60"/>
      <c r="F74" s="60"/>
    </row>
    <row r="75" spans="1:6">
      <c r="A75" s="56"/>
      <c r="B75" s="56"/>
      <c r="C75" s="56"/>
      <c r="E75" s="60"/>
      <c r="F75" s="60"/>
    </row>
    <row r="76" spans="1:6">
      <c r="A76" s="56"/>
      <c r="B76" s="56"/>
      <c r="C76" s="56"/>
      <c r="E76" s="60"/>
      <c r="F76" s="60"/>
    </row>
    <row r="77" spans="1:6">
      <c r="A77" s="56"/>
      <c r="B77" s="56"/>
      <c r="C77" s="56"/>
      <c r="E77" s="60"/>
      <c r="F77" s="60"/>
    </row>
    <row r="78" spans="1:6">
      <c r="A78" s="56"/>
      <c r="B78" s="56"/>
      <c r="C78" s="56"/>
      <c r="E78" s="60"/>
      <c r="F78" s="60"/>
    </row>
    <row r="79" spans="1:6">
      <c r="A79" s="56"/>
      <c r="B79" s="56"/>
      <c r="C79" s="56"/>
      <c r="E79" s="60"/>
      <c r="F79" s="60"/>
    </row>
    <row r="80" spans="1:6">
      <c r="A80" s="56"/>
      <c r="B80" s="56"/>
      <c r="C80" s="56"/>
      <c r="E80" s="60"/>
      <c r="F80" s="60"/>
    </row>
    <row r="81" spans="1:6">
      <c r="A81" s="56"/>
      <c r="B81" s="56"/>
      <c r="C81" s="56"/>
      <c r="E81" s="60"/>
      <c r="F81" s="60"/>
    </row>
    <row r="82" spans="1:6">
      <c r="A82" s="56"/>
      <c r="B82" s="56"/>
      <c r="C82" s="56"/>
      <c r="E82" s="60"/>
      <c r="F82" s="60"/>
    </row>
    <row r="83" spans="1:6">
      <c r="A83" s="56"/>
      <c r="B83" s="56"/>
      <c r="C83" s="56"/>
      <c r="E83" s="60"/>
      <c r="F83" s="60"/>
    </row>
    <row r="84" spans="1:6">
      <c r="A84" s="56"/>
      <c r="B84" s="56"/>
      <c r="C84" s="56"/>
      <c r="E84" s="60"/>
      <c r="F84" s="60"/>
    </row>
    <row r="85" spans="1:6">
      <c r="A85" s="56"/>
      <c r="B85" s="56"/>
      <c r="C85" s="56"/>
      <c r="E85" s="60"/>
      <c r="F85" s="60"/>
    </row>
    <row r="86" spans="1:6">
      <c r="A86" s="56"/>
      <c r="B86" s="56"/>
      <c r="C86" s="56"/>
      <c r="E86" s="60"/>
      <c r="F86" s="60"/>
    </row>
    <row r="87" spans="1:6">
      <c r="A87" s="56"/>
      <c r="B87" s="56"/>
      <c r="C87" s="56"/>
      <c r="E87" s="60"/>
      <c r="F87" s="60"/>
    </row>
    <row r="88" spans="1:6">
      <c r="A88" s="56"/>
      <c r="B88" s="56"/>
      <c r="C88" s="56"/>
      <c r="E88" s="60"/>
      <c r="F88" s="60"/>
    </row>
    <row r="89" spans="1:6">
      <c r="A89" s="56"/>
      <c r="B89" s="56"/>
      <c r="C89" s="56"/>
      <c r="E89" s="60"/>
      <c r="F89" s="60"/>
    </row>
    <row r="90" spans="1:6">
      <c r="A90" s="56"/>
      <c r="B90" s="56"/>
      <c r="C90" s="56"/>
      <c r="E90" s="60"/>
      <c r="F90" s="60"/>
    </row>
    <row r="91" spans="1:6">
      <c r="A91" s="56"/>
      <c r="B91" s="56"/>
      <c r="C91" s="56"/>
      <c r="E91" s="60"/>
      <c r="F91" s="60"/>
    </row>
    <row r="92" spans="1:6">
      <c r="A92" s="56"/>
      <c r="B92" s="56"/>
      <c r="C92" s="56"/>
      <c r="E92" s="60"/>
      <c r="F92" s="60"/>
    </row>
    <row r="93" spans="1:6">
      <c r="A93" s="56"/>
      <c r="B93" s="56"/>
      <c r="C93" s="56"/>
      <c r="E93" s="60"/>
      <c r="F93" s="60"/>
    </row>
    <row r="94" spans="1:6">
      <c r="A94" s="56"/>
      <c r="B94" s="56"/>
      <c r="C94" s="56"/>
      <c r="E94" s="60"/>
      <c r="F94" s="60"/>
    </row>
    <row r="95" spans="1:6">
      <c r="A95" s="56"/>
      <c r="B95" s="56"/>
      <c r="C95" s="56"/>
      <c r="E95" s="60"/>
      <c r="F95" s="60"/>
    </row>
    <row r="96" spans="1:6">
      <c r="A96" s="56"/>
      <c r="B96" s="56"/>
      <c r="C96" s="56"/>
      <c r="E96" s="60"/>
      <c r="F96" s="60"/>
    </row>
    <row r="97" spans="1:6">
      <c r="A97" s="56"/>
      <c r="B97" s="56"/>
      <c r="C97" s="56"/>
      <c r="E97" s="60"/>
      <c r="F97" s="60"/>
    </row>
    <row r="98" spans="1:6">
      <c r="A98" s="56"/>
      <c r="B98" s="56"/>
      <c r="C98" s="56"/>
      <c r="E98" s="60"/>
      <c r="F98" s="60"/>
    </row>
    <row r="99" spans="1:6">
      <c r="A99" s="56"/>
      <c r="B99" s="56"/>
      <c r="C99" s="56"/>
      <c r="E99" s="60"/>
      <c r="F99" s="60"/>
    </row>
    <row r="100" spans="1:6">
      <c r="A100" s="56"/>
      <c r="B100" s="56"/>
      <c r="C100" s="56"/>
      <c r="E100" s="60"/>
      <c r="F100" s="60"/>
    </row>
    <row r="101" spans="1:6">
      <c r="A101" s="56"/>
      <c r="B101" s="56"/>
      <c r="C101" s="56"/>
      <c r="E101" s="60"/>
      <c r="F101" s="60"/>
    </row>
    <row r="102" spans="1:6">
      <c r="A102" s="56"/>
      <c r="B102" s="56"/>
      <c r="C102" s="56"/>
      <c r="E102" s="60"/>
      <c r="F102" s="60"/>
    </row>
    <row r="103" spans="1:6">
      <c r="A103" s="56"/>
      <c r="B103" s="56"/>
      <c r="C103" s="56"/>
      <c r="E103" s="60"/>
      <c r="F103" s="60"/>
    </row>
    <row r="104" spans="1:6">
      <c r="A104" s="56"/>
      <c r="B104" s="56"/>
      <c r="C104" s="56"/>
      <c r="E104" s="60"/>
      <c r="F104" s="60"/>
    </row>
    <row r="105" spans="1:6">
      <c r="A105" s="56"/>
      <c r="B105" s="56"/>
      <c r="C105" s="56"/>
      <c r="E105" s="60"/>
      <c r="F105" s="60"/>
    </row>
    <row r="106" spans="1:6">
      <c r="A106" s="56"/>
      <c r="B106" s="56"/>
      <c r="C106" s="56"/>
      <c r="E106" s="60"/>
      <c r="F106" s="60"/>
    </row>
    <row r="107" spans="1:6">
      <c r="A107" s="56"/>
      <c r="B107" s="56"/>
      <c r="C107" s="56"/>
      <c r="E107" s="60"/>
      <c r="F107" s="60"/>
    </row>
    <row r="108" spans="1:6">
      <c r="A108" s="56"/>
      <c r="B108" s="56"/>
      <c r="C108" s="56"/>
      <c r="E108" s="60"/>
      <c r="F108" s="60"/>
    </row>
    <row r="109" spans="1:6">
      <c r="A109" s="56"/>
      <c r="B109" s="56"/>
      <c r="C109" s="56"/>
      <c r="E109" s="60"/>
      <c r="F109" s="60"/>
    </row>
    <row r="110" spans="1:6">
      <c r="A110" s="56"/>
      <c r="B110" s="56"/>
      <c r="C110" s="56"/>
      <c r="E110" s="60"/>
      <c r="F110" s="60"/>
    </row>
    <row r="111" spans="1:6">
      <c r="A111" s="56"/>
      <c r="B111" s="56"/>
      <c r="C111" s="56"/>
      <c r="E111" s="60"/>
      <c r="F111" s="60"/>
    </row>
    <row r="112" spans="1:6">
      <c r="A112" s="56"/>
      <c r="B112" s="56"/>
      <c r="C112" s="56"/>
      <c r="E112" s="60"/>
      <c r="F112" s="60"/>
    </row>
    <row r="113" spans="1:6">
      <c r="A113" s="56"/>
      <c r="B113" s="56"/>
      <c r="C113" s="56"/>
      <c r="E113" s="60"/>
      <c r="F113" s="60"/>
    </row>
    <row r="114" spans="1:6">
      <c r="A114" s="56"/>
      <c r="B114" s="56"/>
      <c r="C114" s="56"/>
      <c r="E114" s="60"/>
      <c r="F114" s="60"/>
    </row>
    <row r="115" spans="1:6">
      <c r="A115" s="56"/>
      <c r="B115" s="56"/>
      <c r="C115" s="56"/>
      <c r="E115" s="60"/>
      <c r="F115" s="60"/>
    </row>
    <row r="116" spans="1:6">
      <c r="A116" s="56"/>
      <c r="B116" s="56"/>
      <c r="C116" s="56"/>
      <c r="E116" s="60"/>
      <c r="F116" s="60"/>
    </row>
    <row r="117" spans="1:6">
      <c r="A117" s="56"/>
      <c r="B117" s="56"/>
      <c r="C117" s="56"/>
      <c r="E117" s="60"/>
      <c r="F117" s="60"/>
    </row>
    <row r="118" spans="1:6">
      <c r="A118" s="56"/>
      <c r="B118" s="56"/>
      <c r="C118" s="56"/>
      <c r="E118" s="60"/>
      <c r="F118" s="60"/>
    </row>
    <row r="119" spans="1:6">
      <c r="A119" s="56"/>
      <c r="B119" s="56"/>
      <c r="C119" s="56"/>
      <c r="E119" s="60"/>
      <c r="F119" s="60"/>
    </row>
    <row r="120" spans="1:6">
      <c r="A120" s="56"/>
      <c r="B120" s="56"/>
      <c r="C120" s="56"/>
      <c r="E120" s="60"/>
      <c r="F120" s="60"/>
    </row>
    <row r="121" spans="1:6">
      <c r="A121" s="56"/>
      <c r="B121" s="56"/>
      <c r="C121" s="56"/>
      <c r="E121" s="60"/>
      <c r="F121" s="60"/>
    </row>
    <row r="122" spans="1:6">
      <c r="A122" s="56"/>
      <c r="B122" s="56"/>
      <c r="C122" s="56"/>
      <c r="E122" s="60"/>
      <c r="F122" s="60"/>
    </row>
    <row r="123" spans="1:6">
      <c r="A123" s="56"/>
      <c r="B123" s="56"/>
      <c r="C123" s="56"/>
      <c r="E123" s="60"/>
      <c r="F123" s="60"/>
    </row>
    <row r="124" spans="1:6">
      <c r="A124" s="56"/>
      <c r="B124" s="56"/>
      <c r="C124" s="56"/>
      <c r="E124" s="60"/>
      <c r="F124" s="60"/>
    </row>
    <row r="125" spans="1:6">
      <c r="A125" s="56"/>
      <c r="B125" s="56"/>
      <c r="C125" s="56"/>
      <c r="E125" s="60"/>
      <c r="F125" s="60"/>
    </row>
    <row r="126" spans="1:6">
      <c r="A126" s="56"/>
      <c r="B126" s="56"/>
      <c r="C126" s="56"/>
      <c r="E126" s="60"/>
      <c r="F126" s="60"/>
    </row>
    <row r="127" spans="1:6">
      <c r="A127" s="56"/>
      <c r="B127" s="56"/>
      <c r="C127" s="56"/>
      <c r="E127" s="60"/>
      <c r="F127" s="60"/>
    </row>
    <row r="128" spans="1:6">
      <c r="A128" s="56"/>
      <c r="B128" s="56"/>
      <c r="C128" s="56"/>
      <c r="E128" s="60"/>
      <c r="F128" s="60"/>
    </row>
    <row r="129" spans="1:6">
      <c r="A129" s="56"/>
      <c r="B129" s="56"/>
      <c r="C129" s="56"/>
      <c r="E129" s="60"/>
      <c r="F129" s="60"/>
    </row>
    <row r="130" spans="1:6">
      <c r="A130" s="56"/>
      <c r="B130" s="56"/>
      <c r="C130" s="56"/>
      <c r="E130" s="60"/>
      <c r="F130" s="60"/>
    </row>
    <row r="131" spans="1:6">
      <c r="A131" s="56"/>
      <c r="B131" s="56"/>
      <c r="C131" s="56"/>
      <c r="E131" s="60"/>
      <c r="F131" s="60"/>
    </row>
    <row r="132" spans="1:6">
      <c r="A132" s="56"/>
      <c r="B132" s="56"/>
      <c r="C132" s="56"/>
      <c r="E132" s="60"/>
      <c r="F132" s="60"/>
    </row>
    <row r="133" spans="1:6">
      <c r="A133" s="56"/>
      <c r="B133" s="56"/>
      <c r="C133" s="56"/>
      <c r="E133" s="60"/>
      <c r="F133" s="60"/>
    </row>
    <row r="134" spans="1:6">
      <c r="A134" s="56"/>
      <c r="B134" s="56"/>
      <c r="C134" s="56"/>
      <c r="E134" s="60"/>
      <c r="F134" s="60"/>
    </row>
    <row r="135" spans="1:6">
      <c r="A135" s="56"/>
      <c r="B135" s="56"/>
      <c r="C135" s="56"/>
      <c r="E135" s="60"/>
      <c r="F135" s="60"/>
    </row>
    <row r="136" spans="1:6">
      <c r="A136" s="56"/>
      <c r="B136" s="56"/>
      <c r="C136" s="56"/>
      <c r="E136" s="60"/>
      <c r="F136" s="60"/>
    </row>
    <row r="137" spans="1:6">
      <c r="A137" s="56"/>
      <c r="B137" s="56"/>
      <c r="C137" s="56"/>
      <c r="E137" s="60"/>
      <c r="F137" s="60"/>
    </row>
    <row r="138" spans="1:6">
      <c r="A138" s="56"/>
      <c r="B138" s="56"/>
      <c r="C138" s="56"/>
      <c r="E138" s="60"/>
      <c r="F138" s="60"/>
    </row>
    <row r="139" spans="1:6">
      <c r="A139" s="56"/>
      <c r="B139" s="56"/>
      <c r="C139" s="56"/>
      <c r="E139" s="60"/>
      <c r="F139" s="60"/>
    </row>
    <row r="140" spans="1:6">
      <c r="A140" s="56"/>
      <c r="B140" s="56"/>
      <c r="C140" s="56"/>
      <c r="E140" s="60"/>
      <c r="F140" s="60"/>
    </row>
    <row r="141" spans="1:6">
      <c r="A141" s="56"/>
      <c r="B141" s="56"/>
      <c r="C141" s="56"/>
      <c r="E141" s="60"/>
      <c r="F141" s="60"/>
    </row>
    <row r="142" spans="1:6">
      <c r="A142" s="56"/>
      <c r="B142" s="56"/>
      <c r="C142" s="56"/>
      <c r="E142" s="60"/>
      <c r="F142" s="60"/>
    </row>
    <row r="143" spans="1:6">
      <c r="A143" s="56"/>
      <c r="B143" s="56"/>
      <c r="C143" s="56"/>
      <c r="E143" s="60"/>
      <c r="F143" s="60"/>
    </row>
    <row r="144" spans="1:6">
      <c r="A144" s="56"/>
      <c r="B144" s="56"/>
      <c r="C144" s="56"/>
      <c r="E144" s="60"/>
      <c r="F144" s="60"/>
    </row>
    <row r="145" spans="1:6">
      <c r="A145" s="56"/>
      <c r="B145" s="56"/>
      <c r="C145" s="56"/>
      <c r="E145" s="60"/>
      <c r="F145" s="60"/>
    </row>
    <row r="146" spans="1:6">
      <c r="A146" s="56"/>
      <c r="B146" s="56"/>
      <c r="C146" s="56"/>
      <c r="E146" s="60"/>
      <c r="F146" s="60"/>
    </row>
    <row r="147" spans="1:6">
      <c r="A147" s="56"/>
      <c r="B147" s="56"/>
      <c r="C147" s="56"/>
      <c r="E147" s="60"/>
      <c r="F147" s="60"/>
    </row>
    <row r="148" spans="1:6">
      <c r="A148" s="56"/>
      <c r="B148" s="56"/>
      <c r="C148" s="56"/>
      <c r="E148" s="60"/>
      <c r="F148" s="60"/>
    </row>
    <row r="149" spans="1:6">
      <c r="A149" s="56"/>
      <c r="B149" s="56"/>
      <c r="C149" s="56"/>
      <c r="E149" s="60"/>
      <c r="F149" s="60"/>
    </row>
    <row r="150" spans="1:6">
      <c r="A150" s="56"/>
      <c r="B150" s="56"/>
      <c r="C150" s="56"/>
      <c r="E150" s="60"/>
      <c r="F150" s="60"/>
    </row>
    <row r="151" spans="1:6">
      <c r="A151" s="56"/>
      <c r="B151" s="56"/>
      <c r="C151" s="56"/>
      <c r="E151" s="60"/>
      <c r="F151" s="60"/>
    </row>
    <row r="152" spans="1:6">
      <c r="A152" s="56"/>
      <c r="B152" s="56"/>
      <c r="C152" s="56"/>
      <c r="E152" s="60"/>
      <c r="F152" s="60"/>
    </row>
    <row r="153" spans="1:6">
      <c r="A153" s="56"/>
      <c r="B153" s="56"/>
      <c r="C153" s="56"/>
      <c r="E153" s="60"/>
      <c r="F153" s="60"/>
    </row>
    <row r="154" spans="1:6">
      <c r="A154" s="56"/>
      <c r="B154" s="56"/>
      <c r="C154" s="56"/>
      <c r="E154" s="60"/>
      <c r="F154" s="60"/>
    </row>
    <row r="155" spans="1:6">
      <c r="A155" s="56"/>
      <c r="B155" s="56"/>
      <c r="C155" s="56"/>
      <c r="E155" s="60"/>
      <c r="F155" s="60"/>
    </row>
    <row r="156" spans="1:6">
      <c r="A156" s="56"/>
      <c r="B156" s="56"/>
      <c r="C156" s="56"/>
      <c r="E156" s="60"/>
      <c r="F156" s="60"/>
    </row>
    <row r="157" spans="1:6">
      <c r="A157" s="56"/>
      <c r="B157" s="56"/>
      <c r="C157" s="56"/>
      <c r="E157" s="60"/>
      <c r="F157" s="60"/>
    </row>
    <row r="158" spans="1:6">
      <c r="A158" s="56"/>
      <c r="B158" s="56"/>
      <c r="C158" s="56"/>
      <c r="E158" s="60"/>
      <c r="F158" s="60"/>
    </row>
    <row r="159" spans="1:6">
      <c r="A159" s="56"/>
      <c r="B159" s="56"/>
      <c r="C159" s="56"/>
      <c r="E159" s="60"/>
      <c r="F159" s="60"/>
    </row>
    <row r="160" spans="1:6">
      <c r="A160" s="56"/>
      <c r="B160" s="56"/>
      <c r="C160" s="56"/>
      <c r="E160" s="60"/>
      <c r="F160" s="60"/>
    </row>
    <row r="161" spans="1:6">
      <c r="A161" s="56"/>
      <c r="B161" s="56"/>
      <c r="C161" s="56"/>
      <c r="E161" s="60"/>
      <c r="F161" s="60"/>
    </row>
    <row r="162" spans="1:6">
      <c r="A162" s="56"/>
      <c r="B162" s="56"/>
      <c r="C162" s="56"/>
      <c r="E162" s="60"/>
      <c r="F162" s="60"/>
    </row>
    <row r="163" spans="1:6">
      <c r="A163" s="56"/>
      <c r="B163" s="56"/>
      <c r="C163" s="56"/>
      <c r="E163" s="60"/>
      <c r="F163" s="60"/>
    </row>
    <row r="164" spans="1:6">
      <c r="A164" s="56"/>
      <c r="B164" s="56"/>
      <c r="C164" s="56"/>
      <c r="E164" s="60"/>
      <c r="F164" s="60"/>
    </row>
    <row r="165" spans="1:6">
      <c r="A165" s="56"/>
      <c r="B165" s="56"/>
      <c r="C165" s="56"/>
      <c r="E165" s="60"/>
      <c r="F165" s="60"/>
    </row>
    <row r="166" spans="1:6">
      <c r="A166" s="56"/>
      <c r="B166" s="56"/>
      <c r="C166" s="56"/>
      <c r="E166" s="60"/>
      <c r="F166" s="60"/>
    </row>
    <row r="167" spans="1:6">
      <c r="A167" s="56"/>
      <c r="B167" s="56"/>
      <c r="C167" s="56"/>
      <c r="E167" s="60"/>
      <c r="F167" s="60"/>
    </row>
    <row r="168" spans="1:6">
      <c r="A168" s="56"/>
      <c r="B168" s="56"/>
      <c r="C168" s="56"/>
      <c r="E168" s="60"/>
      <c r="F168" s="60"/>
    </row>
    <row r="169" spans="1:6">
      <c r="A169" s="56"/>
      <c r="B169" s="56"/>
      <c r="C169" s="56"/>
      <c r="E169" s="60"/>
      <c r="F169" s="60"/>
    </row>
    <row r="170" spans="1:6">
      <c r="A170" s="56"/>
      <c r="B170" s="56"/>
      <c r="C170" s="56"/>
      <c r="E170" s="60"/>
      <c r="F170" s="60"/>
    </row>
    <row r="171" spans="1:6">
      <c r="A171" s="56"/>
      <c r="B171" s="56"/>
      <c r="C171" s="56"/>
      <c r="E171" s="60"/>
      <c r="F171" s="60"/>
    </row>
    <row r="172" spans="1:6">
      <c r="A172" s="56"/>
      <c r="B172" s="56"/>
      <c r="C172" s="56"/>
      <c r="E172" s="60"/>
      <c r="F172" s="60"/>
    </row>
    <row r="173" spans="1:6">
      <c r="A173" s="56"/>
      <c r="B173" s="56"/>
      <c r="C173" s="56"/>
      <c r="E173" s="60"/>
      <c r="F173" s="60"/>
    </row>
    <row r="174" spans="1:6">
      <c r="A174" s="56"/>
      <c r="B174" s="56"/>
      <c r="C174" s="56"/>
      <c r="E174" s="60"/>
      <c r="F174" s="60"/>
    </row>
    <row r="175" spans="1:6">
      <c r="A175" s="56"/>
      <c r="B175" s="56"/>
      <c r="C175" s="56"/>
      <c r="E175" s="60"/>
      <c r="F175" s="60"/>
    </row>
    <row r="176" spans="1:6">
      <c r="A176" s="56"/>
      <c r="B176" s="56"/>
      <c r="C176" s="56"/>
      <c r="E176" s="60"/>
      <c r="F176" s="60"/>
    </row>
    <row r="177" spans="1:6">
      <c r="A177" s="56"/>
      <c r="B177" s="56"/>
      <c r="C177" s="56"/>
      <c r="E177" s="60"/>
      <c r="F177" s="60"/>
    </row>
    <row r="178" spans="1:6">
      <c r="A178" s="56"/>
      <c r="B178" s="56"/>
      <c r="C178" s="56"/>
      <c r="E178" s="60"/>
      <c r="F178" s="60"/>
    </row>
    <row r="179" spans="1:6">
      <c r="A179" s="56"/>
      <c r="B179" s="56"/>
      <c r="C179" s="56"/>
      <c r="E179" s="60"/>
      <c r="F179" s="60"/>
    </row>
    <row r="180" spans="1:6">
      <c r="A180" s="56"/>
      <c r="B180" s="56"/>
      <c r="C180" s="56"/>
      <c r="E180" s="60"/>
      <c r="F180" s="60"/>
    </row>
    <row r="181" spans="1:6">
      <c r="A181" s="56"/>
      <c r="B181" s="56"/>
      <c r="C181" s="56"/>
      <c r="E181" s="60"/>
      <c r="F181" s="60"/>
    </row>
    <row r="182" spans="1:6">
      <c r="A182" s="56"/>
      <c r="B182" s="56"/>
      <c r="C182" s="56"/>
      <c r="E182" s="60"/>
      <c r="F182" s="60"/>
    </row>
    <row r="183" spans="1:6">
      <c r="A183" s="56"/>
      <c r="B183" s="56"/>
      <c r="C183" s="56"/>
      <c r="E183" s="60"/>
      <c r="F183" s="60"/>
    </row>
    <row r="184" spans="1:6">
      <c r="A184" s="56"/>
      <c r="B184" s="56"/>
      <c r="C184" s="56"/>
      <c r="E184" s="60"/>
      <c r="F184" s="60"/>
    </row>
    <row r="185" spans="1:6">
      <c r="A185" s="56"/>
      <c r="B185" s="56"/>
      <c r="C185" s="56"/>
      <c r="E185" s="60"/>
      <c r="F185" s="60"/>
    </row>
    <row r="186" spans="1:6">
      <c r="A186" s="56"/>
      <c r="B186" s="56"/>
      <c r="C186" s="56"/>
      <c r="E186" s="60"/>
      <c r="F186" s="60"/>
    </row>
    <row r="187" spans="1:6">
      <c r="A187" s="56"/>
      <c r="B187" s="56"/>
      <c r="C187" s="56"/>
      <c r="E187" s="60"/>
      <c r="F187" s="60"/>
    </row>
    <row r="188" spans="1:6">
      <c r="A188" s="56"/>
      <c r="B188" s="56"/>
      <c r="C188" s="56"/>
      <c r="E188" s="60"/>
      <c r="F188" s="60"/>
    </row>
    <row r="189" spans="1:6">
      <c r="A189" s="56"/>
      <c r="B189" s="56"/>
      <c r="C189" s="56"/>
      <c r="E189" s="60"/>
      <c r="F189" s="60"/>
    </row>
    <row r="190" spans="1:6">
      <c r="A190" s="56"/>
      <c r="B190" s="56"/>
      <c r="C190" s="56"/>
      <c r="E190" s="60"/>
      <c r="F190" s="60"/>
    </row>
    <row r="191" spans="1:6">
      <c r="A191" s="56"/>
      <c r="B191" s="56"/>
      <c r="C191" s="56"/>
      <c r="E191" s="60"/>
      <c r="F191" s="60"/>
    </row>
    <row r="192" spans="1:6">
      <c r="A192" s="56"/>
      <c r="B192" s="56"/>
      <c r="C192" s="56"/>
      <c r="E192" s="60"/>
      <c r="F192" s="60"/>
    </row>
    <row r="193" spans="1:6">
      <c r="A193" s="56"/>
      <c r="B193" s="56"/>
      <c r="C193" s="56"/>
      <c r="E193" s="60"/>
      <c r="F193" s="60"/>
    </row>
    <row r="194" spans="1:6">
      <c r="A194" s="56"/>
      <c r="B194" s="56"/>
      <c r="C194" s="56"/>
      <c r="E194" s="60"/>
      <c r="F194" s="60"/>
    </row>
    <row r="195" spans="1:6">
      <c r="A195" s="56"/>
      <c r="B195" s="56"/>
      <c r="C195" s="56"/>
      <c r="E195" s="60"/>
      <c r="F195" s="60"/>
    </row>
    <row r="196" spans="1:6">
      <c r="A196" s="56"/>
      <c r="B196" s="56"/>
      <c r="C196" s="56"/>
      <c r="E196" s="60"/>
      <c r="F196" s="60"/>
    </row>
    <row r="197" spans="1:6">
      <c r="A197" s="56"/>
      <c r="B197" s="56"/>
      <c r="C197" s="56"/>
      <c r="E197" s="60"/>
      <c r="F197" s="60"/>
    </row>
    <row r="198" spans="1:6">
      <c r="A198" s="56"/>
      <c r="B198" s="56"/>
      <c r="C198" s="56"/>
      <c r="E198" s="60"/>
      <c r="F198" s="60"/>
    </row>
    <row r="199" spans="1:6">
      <c r="A199" s="56"/>
      <c r="B199" s="56"/>
      <c r="C199" s="56"/>
      <c r="E199" s="60"/>
      <c r="F199" s="60"/>
    </row>
    <row r="200" spans="1:6">
      <c r="E200" s="60"/>
      <c r="F200" s="60"/>
    </row>
    <row r="201" spans="1:6">
      <c r="E201" s="60"/>
      <c r="F201" s="60"/>
    </row>
    <row r="202" spans="1:6">
      <c r="E202" s="60"/>
      <c r="F202" s="60"/>
    </row>
    <row r="203" spans="1:6">
      <c r="E203" s="60"/>
      <c r="F203" s="60"/>
    </row>
    <row r="204" spans="1:6">
      <c r="E204" s="60"/>
      <c r="F204" s="60"/>
    </row>
    <row r="205" spans="1:6">
      <c r="E205" s="60"/>
      <c r="F205" s="60"/>
    </row>
  </sheetData>
  <mergeCells count="13">
    <mergeCell ref="E21:P29"/>
    <mergeCell ref="A1:A2"/>
    <mergeCell ref="T1:T3"/>
    <mergeCell ref="V1:V3"/>
    <mergeCell ref="L1:L3"/>
    <mergeCell ref="N1:N3"/>
    <mergeCell ref="P1:P3"/>
    <mergeCell ref="R1:R3"/>
    <mergeCell ref="D2:D3"/>
    <mergeCell ref="E2:E3"/>
    <mergeCell ref="F2:F3"/>
    <mergeCell ref="H1:H3"/>
    <mergeCell ref="J1:J3"/>
  </mergeCells>
  <phoneticPr fontId="0" type="noConversion"/>
  <conditionalFormatting sqref="L4:L20 P4:P20 V4:V20 T4:T20 R4:R20 N4:N20 A46:C199 A34:C37 H4:H12 J4:J20">
    <cfRule type="expression" dxfId="3" priority="2" stopIfTrue="1">
      <formula>A4&lt;&gt;""</formula>
    </cfRule>
  </conditionalFormatting>
  <conditionalFormatting sqref="V1:V3 T1:T3 R1:R3 P1:P3 N1:N3 L1:L3 J1:J3 H1:H3">
    <cfRule type="expression" dxfId="2" priority="3" stopIfTrue="1">
      <formula>H4&lt;&gt;""</formula>
    </cfRule>
    <cfRule type="expression" dxfId="1" priority="4" stopIfTrue="1">
      <formula>H4=""</formula>
    </cfRule>
  </conditionalFormatting>
  <conditionalFormatting sqref="J4:J7 H4:H7">
    <cfRule type="expression" dxfId="0" priority="1" stopIfTrue="1">
      <formula>H4&lt;&gt;""</formula>
    </cfRule>
  </conditionalFormatting>
  <pageMargins left="0.7" right="0.7" top="0.75" bottom="0.75" header="0.3" footer="0.3"/>
  <pageSetup paperSize="9"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sheetPr codeName="Feuil5">
    <pageSetUpPr fitToPage="1"/>
  </sheetPr>
  <dimension ref="A1:BN45"/>
  <sheetViews>
    <sheetView tabSelected="1" topLeftCell="A7" zoomScale="55" zoomScaleNormal="55" workbookViewId="0">
      <selection activeCell="AP17" sqref="AP17"/>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f>'Tirage Fem'!H4</f>
        <v>0</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1"/>
      <c r="P11" s="222"/>
      <c r="Q11" s="223"/>
      <c r="R11" s="305"/>
      <c r="T11" s="221"/>
      <c r="U11" s="222"/>
      <c r="V11" s="223"/>
      <c r="W11" s="305"/>
      <c r="Y11" s="221"/>
      <c r="Z11" s="222"/>
      <c r="AA11" s="223"/>
      <c r="AB11" s="305"/>
      <c r="AD11" s="221"/>
      <c r="AE11" s="222"/>
      <c r="AF11" s="223"/>
      <c r="AG11" s="305"/>
    </row>
    <row r="12" spans="1:66" ht="30" customHeight="1" thickBot="1">
      <c r="B12" s="307" t="s">
        <v>6</v>
      </c>
      <c r="C12" s="308"/>
      <c r="D12" s="308">
        <f>'Tirage Fem'!H5</f>
        <v>0</v>
      </c>
      <c r="E12" s="308"/>
      <c r="F12" s="308"/>
      <c r="G12" s="308"/>
      <c r="H12" s="308"/>
      <c r="I12" s="308"/>
      <c r="J12" s="308"/>
      <c r="K12" s="308"/>
      <c r="L12" s="311"/>
      <c r="M12" s="196"/>
      <c r="O12" s="221"/>
      <c r="P12" s="222"/>
      <c r="Q12" s="223"/>
      <c r="R12" s="305"/>
      <c r="T12" s="221"/>
      <c r="U12" s="222"/>
      <c r="V12" s="223"/>
      <c r="W12" s="305"/>
      <c r="Y12" s="221"/>
      <c r="Z12" s="222"/>
      <c r="AA12" s="223"/>
      <c r="AB12" s="305"/>
      <c r="AD12" s="221"/>
      <c r="AE12" s="222"/>
      <c r="AF12" s="223"/>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f>'Tirage Fem'!H6</f>
        <v>0</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f>'Tirage Fem'!H7</f>
        <v>0</v>
      </c>
      <c r="E16" s="308"/>
      <c r="F16" s="308"/>
      <c r="G16" s="308"/>
      <c r="H16" s="308"/>
      <c r="I16" s="308"/>
      <c r="J16" s="308"/>
      <c r="K16" s="308"/>
      <c r="L16" s="311"/>
      <c r="M16" s="196"/>
      <c r="O16" s="221"/>
      <c r="P16" s="222"/>
      <c r="Q16" s="223"/>
      <c r="R16" s="305"/>
      <c r="T16" s="221"/>
      <c r="U16" s="222"/>
      <c r="V16" s="223"/>
      <c r="W16" s="305"/>
      <c r="Y16" s="221"/>
      <c r="Z16" s="222"/>
      <c r="AA16" s="223"/>
      <c r="AB16" s="305"/>
      <c r="AD16" s="221"/>
      <c r="AE16" s="222"/>
      <c r="AF16" s="223"/>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3" ht="30" customHeight="1" thickBot="1">
      <c r="B17" s="309"/>
      <c r="C17" s="310"/>
      <c r="D17" s="310"/>
      <c r="E17" s="310"/>
      <c r="F17" s="310"/>
      <c r="G17" s="310"/>
      <c r="H17" s="310"/>
      <c r="I17" s="310"/>
      <c r="J17" s="310"/>
      <c r="K17" s="310"/>
      <c r="L17" s="312"/>
      <c r="M17" s="196"/>
      <c r="O17" s="221"/>
      <c r="P17" s="222"/>
      <c r="Q17" s="223"/>
      <c r="R17" s="305"/>
      <c r="T17" s="221"/>
      <c r="U17" s="222"/>
      <c r="V17" s="223"/>
      <c r="W17" s="305"/>
      <c r="Y17" s="221"/>
      <c r="Z17" s="222"/>
      <c r="AA17" s="223"/>
      <c r="AB17" s="305"/>
      <c r="AD17" s="221"/>
      <c r="AE17" s="222"/>
      <c r="AF17" s="223"/>
      <c r="AG17" s="305"/>
    </row>
    <row r="18" spans="2:63" ht="30" customHeight="1" thickBot="1">
      <c r="B18" s="307" t="s">
        <v>12</v>
      </c>
      <c r="C18" s="308"/>
      <c r="D18" s="308">
        <f>'Tirage Fem'!H8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row>
    <row r="19" spans="2:63" ht="30" customHeight="1" thickBot="1">
      <c r="B19" s="309"/>
      <c r="C19" s="310"/>
      <c r="D19" s="310"/>
      <c r="E19" s="310"/>
      <c r="F19" s="310"/>
      <c r="G19" s="310"/>
      <c r="H19" s="310"/>
      <c r="I19" s="310"/>
      <c r="J19" s="310"/>
      <c r="K19" s="310"/>
      <c r="L19" s="312"/>
      <c r="M19" s="213"/>
      <c r="N19" s="214"/>
      <c r="AN19" s="213"/>
      <c r="AO19" s="213"/>
      <c r="AP19" s="213"/>
      <c r="AQ19" s="216"/>
      <c r="AS19" s="213"/>
      <c r="AT19" s="213"/>
      <c r="AU19" s="213"/>
      <c r="AV19" s="216"/>
      <c r="AX19" s="213"/>
      <c r="AY19" s="213"/>
      <c r="AZ19" s="213"/>
      <c r="BA19" s="216"/>
      <c r="BC19" s="213"/>
      <c r="BD19" s="213"/>
      <c r="BE19" s="213"/>
      <c r="BF19" s="216"/>
      <c r="BH19" s="213"/>
      <c r="BI19" s="213"/>
      <c r="BJ19" s="213"/>
      <c r="BK19" s="216"/>
    </row>
    <row r="20" spans="2:63" ht="30" customHeight="1">
      <c r="B20" s="307" t="s">
        <v>14</v>
      </c>
      <c r="C20" s="308"/>
      <c r="D20" s="308">
        <f>'Tirage Fem'!H9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row>
    <row r="21" spans="2:63" ht="30" customHeight="1" thickBot="1">
      <c r="B21" s="309"/>
      <c r="C21" s="310"/>
      <c r="D21" s="310"/>
      <c r="E21" s="310"/>
      <c r="F21" s="310"/>
      <c r="G21" s="310"/>
      <c r="H21" s="310"/>
      <c r="I21" s="310"/>
      <c r="J21" s="310"/>
      <c r="K21" s="310"/>
      <c r="L21" s="312"/>
      <c r="M21" s="213"/>
      <c r="N21" s="214"/>
      <c r="O21" s="221"/>
      <c r="P21" s="222"/>
      <c r="Q21" s="223"/>
      <c r="R21" s="305"/>
      <c r="T21" s="221"/>
      <c r="U21" s="222"/>
      <c r="V21" s="223"/>
      <c r="W21" s="305"/>
      <c r="Y21" s="221"/>
      <c r="Z21" s="222"/>
      <c r="AA21" s="223"/>
      <c r="AB21" s="305"/>
      <c r="AD21" s="221"/>
      <c r="AE21" s="222"/>
      <c r="AF21" s="223"/>
      <c r="AG21" s="305"/>
    </row>
    <row r="22" spans="2:63" ht="30" customHeight="1">
      <c r="B22" s="217"/>
      <c r="C22" s="217"/>
      <c r="D22" s="217"/>
      <c r="E22" s="217"/>
      <c r="F22" s="217"/>
      <c r="G22" s="217"/>
      <c r="H22" s="217"/>
      <c r="I22" s="217"/>
      <c r="J22" s="217"/>
      <c r="K22" s="217"/>
      <c r="L22" s="217"/>
      <c r="M22" s="213"/>
      <c r="N22" s="214"/>
      <c r="O22" s="221"/>
      <c r="P22" s="222"/>
      <c r="Q22" s="223"/>
      <c r="R22" s="305"/>
      <c r="T22" s="221"/>
      <c r="U22" s="222"/>
      <c r="V22" s="223"/>
      <c r="W22" s="305"/>
      <c r="Y22" s="221"/>
      <c r="Z22" s="222"/>
      <c r="AA22" s="223"/>
      <c r="AB22" s="305"/>
      <c r="AD22" s="221"/>
      <c r="AE22" s="222"/>
      <c r="AF22" s="223"/>
      <c r="AG22" s="305"/>
    </row>
    <row r="23" spans="2:63"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3"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3"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3" ht="30" customHeight="1">
      <c r="M26" s="196"/>
      <c r="N26" s="213"/>
      <c r="O26" s="213"/>
      <c r="P26" s="213"/>
      <c r="Q26" s="221"/>
      <c r="R26" s="222"/>
      <c r="S26" s="223"/>
      <c r="T26" s="305"/>
      <c r="V26" s="221"/>
      <c r="W26" s="222"/>
      <c r="X26" s="223"/>
      <c r="Y26" s="305"/>
      <c r="AA26" s="221"/>
      <c r="AB26" s="222"/>
      <c r="AC26" s="223"/>
      <c r="AD26" s="305"/>
      <c r="AE26" s="213"/>
      <c r="AF26" s="213"/>
      <c r="AG26" s="216"/>
      <c r="AI26" s="213"/>
      <c r="AJ26" s="213"/>
      <c r="AK26" s="213"/>
      <c r="AL26" s="216"/>
    </row>
    <row r="27" spans="2:63" ht="30" customHeight="1">
      <c r="M27" s="196"/>
      <c r="N27" s="213"/>
      <c r="O27" s="213"/>
      <c r="P27" s="213"/>
      <c r="Q27" s="221"/>
      <c r="R27" s="222"/>
      <c r="S27" s="223"/>
      <c r="T27" s="305"/>
      <c r="V27" s="221"/>
      <c r="W27" s="222"/>
      <c r="X27" s="223"/>
      <c r="Y27" s="305"/>
      <c r="AA27" s="221"/>
      <c r="AB27" s="222"/>
      <c r="AC27" s="223"/>
      <c r="AD27" s="305"/>
      <c r="AE27" s="213"/>
      <c r="AF27" s="213"/>
      <c r="AG27" s="216"/>
      <c r="AI27" s="213"/>
      <c r="AJ27" s="213"/>
      <c r="AK27" s="213"/>
      <c r="AL27" s="216"/>
    </row>
    <row r="28" spans="2:63" ht="31.5" customHeight="1" thickBot="1">
      <c r="M28" s="196"/>
      <c r="Q28" s="313" t="s">
        <v>15</v>
      </c>
      <c r="R28" s="314"/>
      <c r="S28" s="315"/>
      <c r="T28" s="306"/>
      <c r="V28" s="313" t="s">
        <v>13</v>
      </c>
      <c r="W28" s="314"/>
      <c r="X28" s="315"/>
      <c r="Y28" s="306"/>
      <c r="AA28" s="313" t="s">
        <v>15</v>
      </c>
      <c r="AB28" s="314"/>
      <c r="AC28" s="315"/>
      <c r="AD28" s="306"/>
    </row>
    <row r="29" spans="2:63" s="204" customFormat="1" ht="65.25" customHeight="1" thickBot="1">
      <c r="B29" s="319"/>
      <c r="C29" s="319"/>
      <c r="D29" s="319"/>
      <c r="E29" s="319"/>
      <c r="F29" s="319"/>
      <c r="G29" s="319"/>
      <c r="H29" s="319"/>
      <c r="I29" s="319"/>
      <c r="J29" s="319"/>
      <c r="K29" s="319"/>
      <c r="V29" s="319"/>
      <c r="W29" s="319"/>
      <c r="X29" s="319"/>
      <c r="Y29" s="319"/>
      <c r="Z29" s="319"/>
    </row>
    <row r="30" spans="2:63"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3"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3" ht="41.25" customHeight="1">
      <c r="B32" s="316" t="s">
        <v>0</v>
      </c>
      <c r="C32" s="317"/>
      <c r="D32" s="318"/>
      <c r="E32" s="318"/>
      <c r="F32" s="317"/>
      <c r="G32" s="317"/>
      <c r="H32" s="317"/>
      <c r="I32" s="317"/>
      <c r="J32" s="317"/>
      <c r="K32" s="317"/>
      <c r="L32" s="317"/>
      <c r="M32" s="317"/>
      <c r="N32" s="317"/>
      <c r="O32" s="317"/>
      <c r="P32" s="317"/>
      <c r="Q32" s="326"/>
      <c r="S32" s="207">
        <v>1</v>
      </c>
      <c r="T32" s="327"/>
      <c r="U32" s="327"/>
      <c r="V32" s="327"/>
      <c r="W32" s="327"/>
      <c r="X32" s="327"/>
      <c r="Y32" s="327"/>
      <c r="Z32" s="327"/>
      <c r="AA32" s="327"/>
      <c r="AB32" s="328"/>
      <c r="AC32" s="328"/>
      <c r="AD32" s="328"/>
      <c r="AE32" s="329"/>
      <c r="AF32" s="330"/>
      <c r="AG32" s="331"/>
    </row>
    <row r="33" spans="2:33" ht="41.25" customHeight="1">
      <c r="B33" s="316" t="s">
        <v>1</v>
      </c>
      <c r="C33" s="317"/>
      <c r="D33" s="317"/>
      <c r="E33" s="317"/>
      <c r="F33" s="318"/>
      <c r="G33" s="318"/>
      <c r="H33" s="317"/>
      <c r="I33" s="317"/>
      <c r="J33" s="317"/>
      <c r="K33" s="317"/>
      <c r="L33" s="317"/>
      <c r="M33" s="317"/>
      <c r="N33" s="317"/>
      <c r="O33" s="317"/>
      <c r="P33" s="317"/>
      <c r="Q33" s="326"/>
      <c r="S33" s="207">
        <v>2</v>
      </c>
      <c r="T33" s="327"/>
      <c r="U33" s="327"/>
      <c r="V33" s="327"/>
      <c r="W33" s="327"/>
      <c r="X33" s="327"/>
      <c r="Y33" s="327"/>
      <c r="Z33" s="327"/>
      <c r="AA33" s="327"/>
      <c r="AB33" s="328"/>
      <c r="AC33" s="328"/>
      <c r="AD33" s="328"/>
      <c r="AE33" s="329"/>
      <c r="AF33" s="330"/>
      <c r="AG33" s="331"/>
    </row>
    <row r="34" spans="2:33" ht="41.25" customHeight="1">
      <c r="B34" s="316" t="s">
        <v>2</v>
      </c>
      <c r="C34" s="317"/>
      <c r="D34" s="317"/>
      <c r="E34" s="317"/>
      <c r="F34" s="317"/>
      <c r="G34" s="317"/>
      <c r="H34" s="318"/>
      <c r="I34" s="318"/>
      <c r="J34" s="317"/>
      <c r="K34" s="317"/>
      <c r="L34" s="317"/>
      <c r="M34" s="317"/>
      <c r="N34" s="317"/>
      <c r="O34" s="317"/>
      <c r="P34" s="317"/>
      <c r="Q34" s="326"/>
      <c r="S34" s="207">
        <v>3</v>
      </c>
      <c r="T34" s="327"/>
      <c r="U34" s="327"/>
      <c r="V34" s="327"/>
      <c r="W34" s="327"/>
      <c r="X34" s="327"/>
      <c r="Y34" s="327"/>
      <c r="Z34" s="327"/>
      <c r="AA34" s="327"/>
      <c r="AB34" s="328"/>
      <c r="AC34" s="328"/>
      <c r="AD34" s="328"/>
      <c r="AE34" s="329"/>
      <c r="AF34" s="330"/>
      <c r="AG34" s="331"/>
    </row>
    <row r="35" spans="2:33" ht="41.25" customHeight="1">
      <c r="B35" s="316" t="s">
        <v>3</v>
      </c>
      <c r="C35" s="317"/>
      <c r="D35" s="317"/>
      <c r="E35" s="317"/>
      <c r="F35" s="317"/>
      <c r="G35" s="317"/>
      <c r="H35" s="317"/>
      <c r="I35" s="317"/>
      <c r="J35" s="318"/>
      <c r="K35" s="318"/>
      <c r="L35" s="317"/>
      <c r="M35" s="317"/>
      <c r="N35" s="317"/>
      <c r="O35" s="317"/>
      <c r="P35" s="317"/>
      <c r="Q35" s="326"/>
      <c r="S35" s="207">
        <v>4</v>
      </c>
      <c r="T35" s="340"/>
      <c r="U35" s="341"/>
      <c r="V35" s="341"/>
      <c r="W35" s="341"/>
      <c r="X35" s="341"/>
      <c r="Y35" s="341"/>
      <c r="Z35" s="341"/>
      <c r="AA35" s="342"/>
      <c r="AB35" s="343"/>
      <c r="AC35" s="344"/>
      <c r="AD35" s="345"/>
      <c r="AE35" s="329"/>
      <c r="AF35" s="330"/>
      <c r="AG35" s="331"/>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329"/>
      <c r="AF36" s="330"/>
      <c r="AG36" s="331"/>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362"/>
      <c r="AF37" s="363"/>
      <c r="AG37" s="364"/>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B10:C11"/>
    <mergeCell ref="B12:C13"/>
    <mergeCell ref="B14:C15"/>
    <mergeCell ref="B16:C17"/>
    <mergeCell ref="B18:C19"/>
    <mergeCell ref="B20:C21"/>
    <mergeCell ref="D10:L11"/>
    <mergeCell ref="D12:L13"/>
    <mergeCell ref="D14:L1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T20:V20"/>
    <mergeCell ref="W20:W23"/>
    <mergeCell ref="Y20:AA20"/>
    <mergeCell ref="Q25:S25"/>
    <mergeCell ref="T25:T28"/>
    <mergeCell ref="V25:X25"/>
    <mergeCell ref="Y25:Y28"/>
    <mergeCell ref="AA25:AC25"/>
    <mergeCell ref="AD25:AD28"/>
    <mergeCell ref="Q28:S28"/>
    <mergeCell ref="V28:X28"/>
    <mergeCell ref="AA28:AC28"/>
    <mergeCell ref="D20:L21"/>
    <mergeCell ref="AB15:AB18"/>
    <mergeCell ref="AD15:AF15"/>
    <mergeCell ref="AG15:AG18"/>
    <mergeCell ref="O18:Q18"/>
    <mergeCell ref="T18:V18"/>
    <mergeCell ref="Y18:AA18"/>
    <mergeCell ref="AD18:AF18"/>
    <mergeCell ref="D16:L17"/>
    <mergeCell ref="O15:Q15"/>
    <mergeCell ref="R15:R18"/>
    <mergeCell ref="T15:V15"/>
    <mergeCell ref="W15:W18"/>
    <mergeCell ref="Y15:AA15"/>
    <mergeCell ref="D18:L19"/>
    <mergeCell ref="AB20:AB23"/>
    <mergeCell ref="AD20:AF20"/>
    <mergeCell ref="AG20:AG23"/>
    <mergeCell ref="O23:Q23"/>
    <mergeCell ref="T23:V23"/>
    <mergeCell ref="Y23:AA23"/>
    <mergeCell ref="AD23:AF23"/>
    <mergeCell ref="O20:Q20"/>
    <mergeCell ref="R20:R23"/>
    <mergeCell ref="AP12:BN12"/>
    <mergeCell ref="AP14:BN16"/>
    <mergeCell ref="M2:U2"/>
    <mergeCell ref="B4:M4"/>
    <mergeCell ref="Q4:AG4"/>
    <mergeCell ref="B6:M6"/>
    <mergeCell ref="Q6:AG6"/>
    <mergeCell ref="B8:L8"/>
    <mergeCell ref="O8:AG8"/>
    <mergeCell ref="AB10:AB13"/>
    <mergeCell ref="AD10:AF10"/>
    <mergeCell ref="AG10:AG13"/>
    <mergeCell ref="O13:Q13"/>
    <mergeCell ref="T13:V13"/>
    <mergeCell ref="Y13:AA13"/>
    <mergeCell ref="AD13:AF13"/>
    <mergeCell ref="O10:Q10"/>
    <mergeCell ref="R10:R13"/>
    <mergeCell ref="T10:V10"/>
    <mergeCell ref="W10:W13"/>
    <mergeCell ref="Y10:AA10"/>
  </mergeCells>
  <dataValidations count="1">
    <dataValidation type="list" showInputMessage="1" showErrorMessage="1" sqref="T32:AA37">
      <formula1>'Tirage Fem'!H4:H9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20.xml><?xml version="1.0" encoding="utf-8"?>
<worksheet xmlns="http://schemas.openxmlformats.org/spreadsheetml/2006/main" xmlns:r="http://schemas.openxmlformats.org/officeDocument/2006/relationships">
  <sheetPr codeName="Feuil6">
    <pageSetUpPr fitToPage="1"/>
  </sheetPr>
  <dimension ref="A1:BN45"/>
  <sheetViews>
    <sheetView topLeftCell="A7" zoomScale="55" zoomScaleNormal="55" workbookViewId="0">
      <selection activeCell="AP17" sqref="AP17"/>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f>'Tirage Fem'!J4</f>
        <v>0</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1"/>
      <c r="P11" s="222"/>
      <c r="Q11" s="223"/>
      <c r="R11" s="305"/>
      <c r="T11" s="221"/>
      <c r="U11" s="222"/>
      <c r="V11" s="223"/>
      <c r="W11" s="305"/>
      <c r="Y11" s="221"/>
      <c r="Z11" s="222"/>
      <c r="AA11" s="223"/>
      <c r="AB11" s="305"/>
      <c r="AD11" s="221"/>
      <c r="AE11" s="222"/>
      <c r="AF11" s="223"/>
      <c r="AG11" s="305"/>
    </row>
    <row r="12" spans="1:66" ht="30" customHeight="1" thickBot="1">
      <c r="B12" s="307" t="s">
        <v>6</v>
      </c>
      <c r="C12" s="308"/>
      <c r="D12" s="308">
        <f>'Tirage Fem'!J5</f>
        <v>0</v>
      </c>
      <c r="E12" s="308"/>
      <c r="F12" s="308"/>
      <c r="G12" s="308"/>
      <c r="H12" s="308"/>
      <c r="I12" s="308"/>
      <c r="J12" s="308"/>
      <c r="K12" s="308"/>
      <c r="L12" s="311"/>
      <c r="M12" s="196"/>
      <c r="O12" s="221"/>
      <c r="P12" s="222"/>
      <c r="Q12" s="223"/>
      <c r="R12" s="305"/>
      <c r="T12" s="221"/>
      <c r="U12" s="222"/>
      <c r="V12" s="223"/>
      <c r="W12" s="305"/>
      <c r="Y12" s="221"/>
      <c r="Z12" s="222"/>
      <c r="AA12" s="223"/>
      <c r="AB12" s="305"/>
      <c r="AD12" s="221"/>
      <c r="AE12" s="222"/>
      <c r="AF12" s="223"/>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f>'Tirage Fem'!J6</f>
        <v>0</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f>'Tirage Fem'!J7</f>
        <v>0</v>
      </c>
      <c r="E16" s="308"/>
      <c r="F16" s="308"/>
      <c r="G16" s="308"/>
      <c r="H16" s="308"/>
      <c r="I16" s="308"/>
      <c r="J16" s="308"/>
      <c r="K16" s="308"/>
      <c r="L16" s="311"/>
      <c r="M16" s="196"/>
      <c r="O16" s="221"/>
      <c r="P16" s="222"/>
      <c r="Q16" s="223"/>
      <c r="R16" s="305"/>
      <c r="T16" s="221"/>
      <c r="U16" s="222"/>
      <c r="V16" s="223"/>
      <c r="W16" s="305"/>
      <c r="Y16" s="221"/>
      <c r="Z16" s="222"/>
      <c r="AA16" s="223"/>
      <c r="AB16" s="305"/>
      <c r="AD16" s="221"/>
      <c r="AE16" s="222"/>
      <c r="AF16" s="223"/>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3" ht="30" customHeight="1" thickBot="1">
      <c r="B17" s="309"/>
      <c r="C17" s="310"/>
      <c r="D17" s="310"/>
      <c r="E17" s="310"/>
      <c r="F17" s="310"/>
      <c r="G17" s="310"/>
      <c r="H17" s="310"/>
      <c r="I17" s="310"/>
      <c r="J17" s="310"/>
      <c r="K17" s="310"/>
      <c r="L17" s="312"/>
      <c r="M17" s="196"/>
      <c r="O17" s="221"/>
      <c r="P17" s="222"/>
      <c r="Q17" s="223"/>
      <c r="R17" s="305"/>
      <c r="T17" s="221"/>
      <c r="U17" s="222"/>
      <c r="V17" s="223"/>
      <c r="W17" s="305"/>
      <c r="Y17" s="221"/>
      <c r="Z17" s="222"/>
      <c r="AA17" s="223"/>
      <c r="AB17" s="305"/>
      <c r="AD17" s="221"/>
      <c r="AE17" s="222"/>
      <c r="AF17" s="223"/>
      <c r="AG17" s="305"/>
    </row>
    <row r="18" spans="2:63" ht="30" customHeight="1" thickBot="1">
      <c r="B18" s="307" t="s">
        <v>12</v>
      </c>
      <c r="C18" s="308"/>
      <c r="D18" s="308">
        <f>'Tirage Fem'!J8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row>
    <row r="19" spans="2:63" ht="30" customHeight="1" thickBot="1">
      <c r="B19" s="309"/>
      <c r="C19" s="310"/>
      <c r="D19" s="310"/>
      <c r="E19" s="310"/>
      <c r="F19" s="310"/>
      <c r="G19" s="310"/>
      <c r="H19" s="310"/>
      <c r="I19" s="310"/>
      <c r="J19" s="310"/>
      <c r="K19" s="310"/>
      <c r="L19" s="312"/>
      <c r="M19" s="213"/>
      <c r="N19" s="214"/>
      <c r="AN19" s="213"/>
      <c r="AO19" s="213"/>
      <c r="AP19" s="213"/>
      <c r="AQ19" s="216"/>
      <c r="AS19" s="213"/>
      <c r="AT19" s="213"/>
      <c r="AU19" s="213"/>
      <c r="AV19" s="216"/>
      <c r="AX19" s="213"/>
      <c r="AY19" s="213"/>
      <c r="AZ19" s="213"/>
      <c r="BA19" s="216"/>
      <c r="BC19" s="213"/>
      <c r="BD19" s="213"/>
      <c r="BE19" s="213"/>
      <c r="BF19" s="216"/>
      <c r="BH19" s="213"/>
      <c r="BI19" s="213"/>
      <c r="BJ19" s="213"/>
      <c r="BK19" s="216"/>
    </row>
    <row r="20" spans="2:63" ht="30" customHeight="1">
      <c r="B20" s="307" t="s">
        <v>14</v>
      </c>
      <c r="C20" s="308"/>
      <c r="D20" s="308">
        <f>'Tirage Fem'!J9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row>
    <row r="21" spans="2:63" ht="30" customHeight="1" thickBot="1">
      <c r="B21" s="309"/>
      <c r="C21" s="310"/>
      <c r="D21" s="310"/>
      <c r="E21" s="310"/>
      <c r="F21" s="310"/>
      <c r="G21" s="310"/>
      <c r="H21" s="310"/>
      <c r="I21" s="310"/>
      <c r="J21" s="310"/>
      <c r="K21" s="310"/>
      <c r="L21" s="312"/>
      <c r="M21" s="213"/>
      <c r="N21" s="214"/>
      <c r="O21" s="221"/>
      <c r="P21" s="222"/>
      <c r="Q21" s="223"/>
      <c r="R21" s="305"/>
      <c r="T21" s="221"/>
      <c r="U21" s="222"/>
      <c r="V21" s="223"/>
      <c r="W21" s="305"/>
      <c r="Y21" s="221"/>
      <c r="Z21" s="222"/>
      <c r="AA21" s="223"/>
      <c r="AB21" s="305"/>
      <c r="AD21" s="221"/>
      <c r="AE21" s="222"/>
      <c r="AF21" s="223"/>
      <c r="AG21" s="305"/>
    </row>
    <row r="22" spans="2:63" ht="30" customHeight="1">
      <c r="B22" s="217"/>
      <c r="C22" s="217"/>
      <c r="D22" s="217"/>
      <c r="E22" s="217"/>
      <c r="F22" s="217"/>
      <c r="G22" s="217"/>
      <c r="H22" s="217"/>
      <c r="I22" s="217"/>
      <c r="J22" s="217"/>
      <c r="K22" s="217"/>
      <c r="L22" s="217"/>
      <c r="M22" s="213"/>
      <c r="N22" s="214"/>
      <c r="O22" s="221"/>
      <c r="P22" s="222"/>
      <c r="Q22" s="223"/>
      <c r="R22" s="305"/>
      <c r="T22" s="221"/>
      <c r="U22" s="222"/>
      <c r="V22" s="223"/>
      <c r="W22" s="305"/>
      <c r="Y22" s="221"/>
      <c r="Z22" s="222"/>
      <c r="AA22" s="223"/>
      <c r="AB22" s="305"/>
      <c r="AD22" s="221"/>
      <c r="AE22" s="222"/>
      <c r="AF22" s="223"/>
      <c r="AG22" s="305"/>
    </row>
    <row r="23" spans="2:63"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3"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3"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3" ht="30" customHeight="1">
      <c r="M26" s="196"/>
      <c r="N26" s="213"/>
      <c r="O26" s="213"/>
      <c r="P26" s="213"/>
      <c r="Q26" s="221"/>
      <c r="R26" s="222"/>
      <c r="S26" s="223"/>
      <c r="T26" s="305"/>
      <c r="V26" s="221"/>
      <c r="W26" s="222"/>
      <c r="X26" s="223"/>
      <c r="Y26" s="305"/>
      <c r="AA26" s="221"/>
      <c r="AB26" s="222"/>
      <c r="AC26" s="223"/>
      <c r="AD26" s="305"/>
      <c r="AE26" s="213"/>
      <c r="AF26" s="213"/>
      <c r="AG26" s="216"/>
      <c r="AI26" s="213"/>
      <c r="AJ26" s="213"/>
      <c r="AK26" s="213"/>
      <c r="AL26" s="216"/>
    </row>
    <row r="27" spans="2:63" ht="30" customHeight="1">
      <c r="M27" s="196"/>
      <c r="N27" s="213"/>
      <c r="O27" s="213"/>
      <c r="P27" s="213"/>
      <c r="Q27" s="221"/>
      <c r="R27" s="222"/>
      <c r="S27" s="223"/>
      <c r="T27" s="305"/>
      <c r="V27" s="221"/>
      <c r="W27" s="222"/>
      <c r="X27" s="223"/>
      <c r="Y27" s="305"/>
      <c r="AA27" s="221"/>
      <c r="AB27" s="222"/>
      <c r="AC27" s="223"/>
      <c r="AD27" s="305"/>
      <c r="AE27" s="213"/>
      <c r="AF27" s="213"/>
      <c r="AG27" s="216"/>
      <c r="AI27" s="213"/>
      <c r="AJ27" s="213"/>
      <c r="AK27" s="213"/>
      <c r="AL27" s="216"/>
    </row>
    <row r="28" spans="2:63" ht="31.5" customHeight="1" thickBot="1">
      <c r="M28" s="196"/>
      <c r="Q28" s="313" t="s">
        <v>15</v>
      </c>
      <c r="R28" s="314"/>
      <c r="S28" s="315"/>
      <c r="T28" s="306"/>
      <c r="V28" s="313" t="s">
        <v>13</v>
      </c>
      <c r="W28" s="314"/>
      <c r="X28" s="315"/>
      <c r="Y28" s="306"/>
      <c r="AA28" s="313" t="s">
        <v>15</v>
      </c>
      <c r="AB28" s="314"/>
      <c r="AC28" s="315"/>
      <c r="AD28" s="306"/>
    </row>
    <row r="29" spans="2:63" s="204" customFormat="1" ht="65.25" customHeight="1" thickBot="1">
      <c r="B29" s="319"/>
      <c r="C29" s="319"/>
      <c r="D29" s="319"/>
      <c r="E29" s="319"/>
      <c r="F29" s="319"/>
      <c r="G29" s="319"/>
      <c r="H29" s="319"/>
      <c r="I29" s="319"/>
      <c r="J29" s="319"/>
      <c r="K29" s="319"/>
      <c r="V29" s="319"/>
      <c r="W29" s="319"/>
      <c r="X29" s="319"/>
      <c r="Y29" s="319"/>
      <c r="Z29" s="319"/>
    </row>
    <row r="30" spans="2:63"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3"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3" ht="41.25" customHeight="1">
      <c r="B32" s="316" t="s">
        <v>0</v>
      </c>
      <c r="C32" s="317"/>
      <c r="D32" s="318"/>
      <c r="E32" s="318"/>
      <c r="F32" s="317"/>
      <c r="G32" s="317"/>
      <c r="H32" s="317"/>
      <c r="I32" s="317"/>
      <c r="J32" s="317"/>
      <c r="K32" s="317"/>
      <c r="L32" s="317"/>
      <c r="M32" s="317"/>
      <c r="N32" s="317"/>
      <c r="O32" s="317"/>
      <c r="P32" s="317"/>
      <c r="Q32" s="326"/>
      <c r="S32" s="207">
        <v>1</v>
      </c>
      <c r="T32" s="327"/>
      <c r="U32" s="327"/>
      <c r="V32" s="327"/>
      <c r="W32" s="327"/>
      <c r="X32" s="327"/>
      <c r="Y32" s="327"/>
      <c r="Z32" s="327"/>
      <c r="AA32" s="327"/>
      <c r="AB32" s="328"/>
      <c r="AC32" s="328"/>
      <c r="AD32" s="328"/>
      <c r="AE32" s="435"/>
      <c r="AF32" s="435"/>
      <c r="AG32" s="436"/>
    </row>
    <row r="33" spans="2:33" ht="41.25" customHeight="1">
      <c r="B33" s="316" t="s">
        <v>1</v>
      </c>
      <c r="C33" s="317"/>
      <c r="D33" s="317"/>
      <c r="E33" s="317"/>
      <c r="F33" s="318"/>
      <c r="G33" s="318"/>
      <c r="H33" s="317"/>
      <c r="I33" s="317"/>
      <c r="J33" s="317"/>
      <c r="K33" s="317"/>
      <c r="L33" s="317"/>
      <c r="M33" s="317"/>
      <c r="N33" s="317"/>
      <c r="O33" s="317"/>
      <c r="P33" s="317"/>
      <c r="Q33" s="326"/>
      <c r="S33" s="207">
        <v>2</v>
      </c>
      <c r="T33" s="327"/>
      <c r="U33" s="327"/>
      <c r="V33" s="327"/>
      <c r="W33" s="327"/>
      <c r="X33" s="327"/>
      <c r="Y33" s="327"/>
      <c r="Z33" s="327"/>
      <c r="AA33" s="327"/>
      <c r="AB33" s="328"/>
      <c r="AC33" s="328"/>
      <c r="AD33" s="328"/>
      <c r="AE33" s="435"/>
      <c r="AF33" s="435"/>
      <c r="AG33" s="436"/>
    </row>
    <row r="34" spans="2:33" ht="41.25" customHeight="1">
      <c r="B34" s="316" t="s">
        <v>2</v>
      </c>
      <c r="C34" s="317"/>
      <c r="D34" s="317"/>
      <c r="E34" s="317"/>
      <c r="F34" s="317"/>
      <c r="G34" s="317"/>
      <c r="H34" s="318"/>
      <c r="I34" s="318"/>
      <c r="J34" s="317"/>
      <c r="K34" s="317"/>
      <c r="L34" s="317"/>
      <c r="M34" s="317"/>
      <c r="N34" s="317"/>
      <c r="O34" s="317"/>
      <c r="P34" s="317"/>
      <c r="Q34" s="326"/>
      <c r="S34" s="207">
        <v>3</v>
      </c>
      <c r="T34" s="327"/>
      <c r="U34" s="327"/>
      <c r="V34" s="327"/>
      <c r="W34" s="327"/>
      <c r="X34" s="327"/>
      <c r="Y34" s="327"/>
      <c r="Z34" s="327"/>
      <c r="AA34" s="327"/>
      <c r="AB34" s="328"/>
      <c r="AC34" s="328"/>
      <c r="AD34" s="328"/>
      <c r="AE34" s="435"/>
      <c r="AF34" s="435"/>
      <c r="AG34" s="436"/>
    </row>
    <row r="35" spans="2:33" ht="41.25" customHeight="1">
      <c r="B35" s="316" t="s">
        <v>3</v>
      </c>
      <c r="C35" s="317"/>
      <c r="D35" s="317"/>
      <c r="E35" s="317"/>
      <c r="F35" s="317"/>
      <c r="G35" s="317"/>
      <c r="H35" s="317"/>
      <c r="I35" s="317"/>
      <c r="J35" s="318"/>
      <c r="K35" s="318"/>
      <c r="L35" s="317"/>
      <c r="M35" s="317"/>
      <c r="N35" s="317"/>
      <c r="O35" s="317"/>
      <c r="P35" s="317"/>
      <c r="Q35" s="326"/>
      <c r="S35" s="207">
        <v>4</v>
      </c>
      <c r="T35" s="340"/>
      <c r="U35" s="341"/>
      <c r="V35" s="341"/>
      <c r="W35" s="341"/>
      <c r="X35" s="341"/>
      <c r="Y35" s="341"/>
      <c r="Z35" s="341"/>
      <c r="AA35" s="342"/>
      <c r="AB35" s="343"/>
      <c r="AC35" s="344"/>
      <c r="AD35" s="345"/>
      <c r="AE35" s="437"/>
      <c r="AF35" s="438"/>
      <c r="AG35" s="439"/>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435"/>
      <c r="AF36" s="435"/>
      <c r="AG36" s="436"/>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440"/>
      <c r="AF37" s="440"/>
      <c r="AG37" s="441"/>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AP12:BN12"/>
    <mergeCell ref="AP14:BN16"/>
    <mergeCell ref="M2:U2"/>
    <mergeCell ref="B4:M4"/>
    <mergeCell ref="Q4:AG4"/>
    <mergeCell ref="B6:M6"/>
    <mergeCell ref="Q6:AG6"/>
    <mergeCell ref="B8:L8"/>
    <mergeCell ref="O8:AG8"/>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Fem'!J4:J9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21.xml><?xml version="1.0" encoding="utf-8"?>
<worksheet xmlns="http://schemas.openxmlformats.org/spreadsheetml/2006/main" xmlns:r="http://schemas.openxmlformats.org/officeDocument/2006/relationships">
  <sheetPr codeName="Feuil7">
    <pageSetUpPr fitToPage="1"/>
  </sheetPr>
  <dimension ref="A1:BN45"/>
  <sheetViews>
    <sheetView topLeftCell="A7" zoomScale="55" zoomScaleNormal="55" workbookViewId="0">
      <selection activeCell="AP17" sqref="AP17"/>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f>'Tirage Fem'!L4</f>
        <v>0</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1"/>
      <c r="P11" s="222"/>
      <c r="Q11" s="223"/>
      <c r="R11" s="305"/>
      <c r="T11" s="221"/>
      <c r="U11" s="222"/>
      <c r="V11" s="223"/>
      <c r="W11" s="305"/>
      <c r="Y11" s="221"/>
      <c r="Z11" s="222"/>
      <c r="AA11" s="223"/>
      <c r="AB11" s="305"/>
      <c r="AD11" s="221"/>
      <c r="AE11" s="222"/>
      <c r="AF11" s="223"/>
      <c r="AG11" s="305"/>
    </row>
    <row r="12" spans="1:66" ht="30" customHeight="1" thickBot="1">
      <c r="B12" s="307" t="s">
        <v>6</v>
      </c>
      <c r="C12" s="308"/>
      <c r="D12" s="308">
        <f>'Tirage Fem'!L5</f>
        <v>0</v>
      </c>
      <c r="E12" s="308"/>
      <c r="F12" s="308"/>
      <c r="G12" s="308"/>
      <c r="H12" s="308"/>
      <c r="I12" s="308"/>
      <c r="J12" s="308"/>
      <c r="K12" s="308"/>
      <c r="L12" s="311"/>
      <c r="M12" s="196"/>
      <c r="O12" s="221"/>
      <c r="P12" s="222"/>
      <c r="Q12" s="223"/>
      <c r="R12" s="305"/>
      <c r="T12" s="221"/>
      <c r="U12" s="222"/>
      <c r="V12" s="223"/>
      <c r="W12" s="305"/>
      <c r="Y12" s="221"/>
      <c r="Z12" s="222"/>
      <c r="AA12" s="223"/>
      <c r="AB12" s="305"/>
      <c r="AD12" s="221"/>
      <c r="AE12" s="222"/>
      <c r="AF12" s="223"/>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f>'Tirage Fem'!L6</f>
        <v>0</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f>'Tirage Fem'!L7</f>
        <v>0</v>
      </c>
      <c r="E16" s="308"/>
      <c r="F16" s="308"/>
      <c r="G16" s="308"/>
      <c r="H16" s="308"/>
      <c r="I16" s="308"/>
      <c r="J16" s="308"/>
      <c r="K16" s="308"/>
      <c r="L16" s="311"/>
      <c r="M16" s="196"/>
      <c r="O16" s="221"/>
      <c r="P16" s="222"/>
      <c r="Q16" s="223"/>
      <c r="R16" s="305"/>
      <c r="T16" s="221"/>
      <c r="U16" s="222"/>
      <c r="V16" s="223"/>
      <c r="W16" s="305"/>
      <c r="Y16" s="221"/>
      <c r="Z16" s="222"/>
      <c r="AA16" s="223"/>
      <c r="AB16" s="305"/>
      <c r="AD16" s="221"/>
      <c r="AE16" s="222"/>
      <c r="AF16" s="223"/>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3" ht="30" customHeight="1" thickBot="1">
      <c r="B17" s="309"/>
      <c r="C17" s="310"/>
      <c r="D17" s="310"/>
      <c r="E17" s="310"/>
      <c r="F17" s="310"/>
      <c r="G17" s="310"/>
      <c r="H17" s="310"/>
      <c r="I17" s="310"/>
      <c r="J17" s="310"/>
      <c r="K17" s="310"/>
      <c r="L17" s="312"/>
      <c r="M17" s="196"/>
      <c r="O17" s="221"/>
      <c r="P17" s="222"/>
      <c r="Q17" s="223"/>
      <c r="R17" s="305"/>
      <c r="T17" s="221"/>
      <c r="U17" s="222"/>
      <c r="V17" s="223"/>
      <c r="W17" s="305"/>
      <c r="Y17" s="221"/>
      <c r="Z17" s="222"/>
      <c r="AA17" s="223"/>
      <c r="AB17" s="305"/>
      <c r="AD17" s="221"/>
      <c r="AE17" s="222"/>
      <c r="AF17" s="223"/>
      <c r="AG17" s="305"/>
    </row>
    <row r="18" spans="2:63" ht="30" customHeight="1" thickBot="1">
      <c r="B18" s="307" t="s">
        <v>12</v>
      </c>
      <c r="C18" s="308"/>
      <c r="D18" s="308">
        <f>'Tirage Fem'!L8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row>
    <row r="19" spans="2:63" ht="30" customHeight="1" thickBot="1">
      <c r="B19" s="309"/>
      <c r="C19" s="310"/>
      <c r="D19" s="310"/>
      <c r="E19" s="310"/>
      <c r="F19" s="310"/>
      <c r="G19" s="310"/>
      <c r="H19" s="310"/>
      <c r="I19" s="310"/>
      <c r="J19" s="310"/>
      <c r="K19" s="310"/>
      <c r="L19" s="312"/>
      <c r="M19" s="213"/>
      <c r="N19" s="214"/>
      <c r="AN19" s="213"/>
      <c r="AO19" s="213"/>
      <c r="AP19" s="213"/>
      <c r="AQ19" s="216"/>
      <c r="AS19" s="213"/>
      <c r="AT19" s="213"/>
      <c r="AU19" s="213"/>
      <c r="AV19" s="216"/>
      <c r="AX19" s="213"/>
      <c r="AY19" s="213"/>
      <c r="AZ19" s="213"/>
      <c r="BA19" s="216"/>
      <c r="BC19" s="213"/>
      <c r="BD19" s="213"/>
      <c r="BE19" s="213"/>
      <c r="BF19" s="216"/>
      <c r="BH19" s="213"/>
      <c r="BI19" s="213"/>
      <c r="BJ19" s="213"/>
      <c r="BK19" s="216"/>
    </row>
    <row r="20" spans="2:63" ht="30" customHeight="1">
      <c r="B20" s="307" t="s">
        <v>14</v>
      </c>
      <c r="C20" s="308"/>
      <c r="D20" s="308">
        <f>'Tirage Fem'!L9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row>
    <row r="21" spans="2:63" ht="30" customHeight="1" thickBot="1">
      <c r="B21" s="309"/>
      <c r="C21" s="310"/>
      <c r="D21" s="310"/>
      <c r="E21" s="310"/>
      <c r="F21" s="310"/>
      <c r="G21" s="310"/>
      <c r="H21" s="310"/>
      <c r="I21" s="310"/>
      <c r="J21" s="310"/>
      <c r="K21" s="310"/>
      <c r="L21" s="312"/>
      <c r="M21" s="213"/>
      <c r="N21" s="214"/>
      <c r="O21" s="221"/>
      <c r="P21" s="222"/>
      <c r="Q21" s="223"/>
      <c r="R21" s="305"/>
      <c r="T21" s="221"/>
      <c r="U21" s="222"/>
      <c r="V21" s="223"/>
      <c r="W21" s="305"/>
      <c r="Y21" s="221"/>
      <c r="Z21" s="222"/>
      <c r="AA21" s="223"/>
      <c r="AB21" s="305"/>
      <c r="AD21" s="221"/>
      <c r="AE21" s="222"/>
      <c r="AF21" s="223"/>
      <c r="AG21" s="305"/>
    </row>
    <row r="22" spans="2:63" ht="30" customHeight="1">
      <c r="B22" s="217"/>
      <c r="C22" s="217"/>
      <c r="D22" s="217"/>
      <c r="E22" s="217"/>
      <c r="F22" s="217"/>
      <c r="G22" s="217"/>
      <c r="H22" s="217"/>
      <c r="I22" s="217"/>
      <c r="J22" s="217"/>
      <c r="K22" s="217"/>
      <c r="L22" s="217"/>
      <c r="M22" s="213"/>
      <c r="N22" s="214"/>
      <c r="O22" s="221"/>
      <c r="P22" s="222"/>
      <c r="Q22" s="223"/>
      <c r="R22" s="305"/>
      <c r="T22" s="221"/>
      <c r="U22" s="222"/>
      <c r="V22" s="223"/>
      <c r="W22" s="305"/>
      <c r="Y22" s="221"/>
      <c r="Z22" s="222"/>
      <c r="AA22" s="223"/>
      <c r="AB22" s="305"/>
      <c r="AD22" s="221"/>
      <c r="AE22" s="222"/>
      <c r="AF22" s="223"/>
      <c r="AG22" s="305"/>
    </row>
    <row r="23" spans="2:63"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3"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3"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3" ht="30" customHeight="1">
      <c r="M26" s="196"/>
      <c r="N26" s="213"/>
      <c r="O26" s="213"/>
      <c r="P26" s="213"/>
      <c r="Q26" s="221"/>
      <c r="R26" s="222"/>
      <c r="S26" s="223"/>
      <c r="T26" s="305"/>
      <c r="V26" s="221"/>
      <c r="W26" s="222"/>
      <c r="X26" s="223"/>
      <c r="Y26" s="305"/>
      <c r="AA26" s="221"/>
      <c r="AB26" s="222"/>
      <c r="AC26" s="223"/>
      <c r="AD26" s="305"/>
      <c r="AE26" s="213"/>
      <c r="AF26" s="213"/>
      <c r="AG26" s="216"/>
      <c r="AI26" s="213"/>
      <c r="AJ26" s="213"/>
      <c r="AK26" s="213"/>
      <c r="AL26" s="216"/>
    </row>
    <row r="27" spans="2:63" ht="30" customHeight="1">
      <c r="M27" s="196"/>
      <c r="N27" s="213"/>
      <c r="O27" s="213"/>
      <c r="P27" s="213"/>
      <c r="Q27" s="221"/>
      <c r="R27" s="222"/>
      <c r="S27" s="223"/>
      <c r="T27" s="305"/>
      <c r="V27" s="221"/>
      <c r="W27" s="222"/>
      <c r="X27" s="223"/>
      <c r="Y27" s="305"/>
      <c r="AA27" s="221"/>
      <c r="AB27" s="222"/>
      <c r="AC27" s="223"/>
      <c r="AD27" s="305"/>
      <c r="AE27" s="213"/>
      <c r="AF27" s="213"/>
      <c r="AG27" s="216"/>
      <c r="AI27" s="213"/>
      <c r="AJ27" s="213"/>
      <c r="AK27" s="213"/>
      <c r="AL27" s="216"/>
    </row>
    <row r="28" spans="2:63" ht="31.5" customHeight="1" thickBot="1">
      <c r="M28" s="196"/>
      <c r="Q28" s="313" t="s">
        <v>15</v>
      </c>
      <c r="R28" s="314"/>
      <c r="S28" s="315"/>
      <c r="T28" s="306"/>
      <c r="V28" s="313" t="s">
        <v>13</v>
      </c>
      <c r="W28" s="314"/>
      <c r="X28" s="315"/>
      <c r="Y28" s="306"/>
      <c r="AA28" s="313" t="s">
        <v>15</v>
      </c>
      <c r="AB28" s="314"/>
      <c r="AC28" s="315"/>
      <c r="AD28" s="306"/>
    </row>
    <row r="29" spans="2:63" s="204" customFormat="1" ht="65.25" customHeight="1" thickBot="1">
      <c r="B29" s="319"/>
      <c r="C29" s="319"/>
      <c r="D29" s="319"/>
      <c r="E29" s="319"/>
      <c r="F29" s="319"/>
      <c r="G29" s="319"/>
      <c r="H29" s="319"/>
      <c r="I29" s="319"/>
      <c r="J29" s="319"/>
      <c r="K29" s="319"/>
      <c r="V29" s="319"/>
      <c r="W29" s="319"/>
      <c r="X29" s="319"/>
      <c r="Y29" s="319"/>
      <c r="Z29" s="319"/>
    </row>
    <row r="30" spans="2:63"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3"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3" ht="41.25" customHeight="1">
      <c r="B32" s="316" t="s">
        <v>0</v>
      </c>
      <c r="C32" s="317"/>
      <c r="D32" s="318"/>
      <c r="E32" s="318"/>
      <c r="F32" s="317"/>
      <c r="G32" s="317"/>
      <c r="H32" s="317"/>
      <c r="I32" s="317"/>
      <c r="J32" s="317"/>
      <c r="K32" s="317"/>
      <c r="L32" s="317"/>
      <c r="M32" s="317"/>
      <c r="N32" s="317"/>
      <c r="O32" s="317"/>
      <c r="P32" s="317"/>
      <c r="Q32" s="326"/>
      <c r="S32" s="207">
        <v>1</v>
      </c>
      <c r="T32" s="327"/>
      <c r="U32" s="327"/>
      <c r="V32" s="327"/>
      <c r="W32" s="327"/>
      <c r="X32" s="327"/>
      <c r="Y32" s="327"/>
      <c r="Z32" s="327"/>
      <c r="AA32" s="327"/>
      <c r="AB32" s="328"/>
      <c r="AC32" s="328"/>
      <c r="AD32" s="328"/>
      <c r="AE32" s="435"/>
      <c r="AF32" s="435"/>
      <c r="AG32" s="436"/>
    </row>
    <row r="33" spans="2:33" ht="41.25" customHeight="1">
      <c r="B33" s="316" t="s">
        <v>1</v>
      </c>
      <c r="C33" s="317"/>
      <c r="D33" s="317"/>
      <c r="E33" s="317"/>
      <c r="F33" s="318"/>
      <c r="G33" s="318"/>
      <c r="H33" s="317"/>
      <c r="I33" s="317"/>
      <c r="J33" s="317"/>
      <c r="K33" s="317"/>
      <c r="L33" s="317"/>
      <c r="M33" s="317"/>
      <c r="N33" s="317"/>
      <c r="O33" s="317"/>
      <c r="P33" s="317"/>
      <c r="Q33" s="326"/>
      <c r="S33" s="207">
        <v>2</v>
      </c>
      <c r="T33" s="327"/>
      <c r="U33" s="327"/>
      <c r="V33" s="327"/>
      <c r="W33" s="327"/>
      <c r="X33" s="327"/>
      <c r="Y33" s="327"/>
      <c r="Z33" s="327"/>
      <c r="AA33" s="327"/>
      <c r="AB33" s="328"/>
      <c r="AC33" s="328"/>
      <c r="AD33" s="328"/>
      <c r="AE33" s="435"/>
      <c r="AF33" s="435"/>
      <c r="AG33" s="436"/>
    </row>
    <row r="34" spans="2:33" ht="41.25" customHeight="1">
      <c r="B34" s="316" t="s">
        <v>2</v>
      </c>
      <c r="C34" s="317"/>
      <c r="D34" s="317"/>
      <c r="E34" s="317"/>
      <c r="F34" s="317"/>
      <c r="G34" s="317"/>
      <c r="H34" s="318"/>
      <c r="I34" s="318"/>
      <c r="J34" s="317"/>
      <c r="K34" s="317"/>
      <c r="L34" s="317"/>
      <c r="M34" s="317"/>
      <c r="N34" s="317"/>
      <c r="O34" s="317"/>
      <c r="P34" s="317"/>
      <c r="Q34" s="326"/>
      <c r="S34" s="207">
        <v>3</v>
      </c>
      <c r="T34" s="327"/>
      <c r="U34" s="327"/>
      <c r="V34" s="327"/>
      <c r="W34" s="327"/>
      <c r="X34" s="327"/>
      <c r="Y34" s="327"/>
      <c r="Z34" s="327"/>
      <c r="AA34" s="327"/>
      <c r="AB34" s="328"/>
      <c r="AC34" s="328"/>
      <c r="AD34" s="328"/>
      <c r="AE34" s="435"/>
      <c r="AF34" s="435"/>
      <c r="AG34" s="436"/>
    </row>
    <row r="35" spans="2:33" ht="41.25" customHeight="1">
      <c r="B35" s="316" t="s">
        <v>3</v>
      </c>
      <c r="C35" s="317"/>
      <c r="D35" s="317"/>
      <c r="E35" s="317"/>
      <c r="F35" s="317"/>
      <c r="G35" s="317"/>
      <c r="H35" s="317"/>
      <c r="I35" s="317"/>
      <c r="J35" s="318"/>
      <c r="K35" s="318"/>
      <c r="L35" s="317"/>
      <c r="M35" s="317"/>
      <c r="N35" s="317"/>
      <c r="O35" s="317"/>
      <c r="P35" s="317"/>
      <c r="Q35" s="326"/>
      <c r="S35" s="207">
        <v>4</v>
      </c>
      <c r="T35" s="340"/>
      <c r="U35" s="341"/>
      <c r="V35" s="341"/>
      <c r="W35" s="341"/>
      <c r="X35" s="341"/>
      <c r="Y35" s="341"/>
      <c r="Z35" s="341"/>
      <c r="AA35" s="342"/>
      <c r="AB35" s="343"/>
      <c r="AC35" s="344"/>
      <c r="AD35" s="345"/>
      <c r="AE35" s="437"/>
      <c r="AF35" s="438"/>
      <c r="AG35" s="439"/>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435"/>
      <c r="AF36" s="435"/>
      <c r="AG36" s="436"/>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440"/>
      <c r="AF37" s="440"/>
      <c r="AG37" s="441"/>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AP12:BN12"/>
    <mergeCell ref="AP14:BN16"/>
    <mergeCell ref="M2:U2"/>
    <mergeCell ref="B4:M4"/>
    <mergeCell ref="Q4:AG4"/>
    <mergeCell ref="B6:M6"/>
    <mergeCell ref="Q6:AG6"/>
    <mergeCell ref="B8:L8"/>
    <mergeCell ref="O8:AG8"/>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Fem'!L4:L9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22.xml><?xml version="1.0" encoding="utf-8"?>
<worksheet xmlns="http://schemas.openxmlformats.org/spreadsheetml/2006/main" xmlns:r="http://schemas.openxmlformats.org/officeDocument/2006/relationships">
  <sheetPr codeName="Feuil9">
    <pageSetUpPr fitToPage="1"/>
  </sheetPr>
  <dimension ref="A1:BN45"/>
  <sheetViews>
    <sheetView topLeftCell="A7" zoomScale="55" zoomScaleNormal="55" workbookViewId="0">
      <selection activeCell="AP17" sqref="AP17"/>
    </sheetView>
  </sheetViews>
  <sheetFormatPr baseColWidth="10" defaultColWidth="6.140625" defaultRowHeight="30" customHeight="1"/>
  <cols>
    <col min="1" max="16384" width="6.140625" style="193"/>
  </cols>
  <sheetData>
    <row r="1" spans="1:66"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66"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66"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66"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66"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66"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66"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66"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66" ht="30" customHeight="1" thickBot="1">
      <c r="M9" s="196"/>
    </row>
    <row r="10" spans="1:66" ht="30" customHeight="1">
      <c r="B10" s="307" t="s">
        <v>5</v>
      </c>
      <c r="C10" s="308"/>
      <c r="D10" s="308">
        <f>'Tirage Fem'!N4</f>
        <v>0</v>
      </c>
      <c r="E10" s="308"/>
      <c r="F10" s="308"/>
      <c r="G10" s="308"/>
      <c r="H10" s="308"/>
      <c r="I10" s="308"/>
      <c r="J10" s="308"/>
      <c r="K10" s="308"/>
      <c r="L10" s="311"/>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66" ht="30" customHeight="1" thickBot="1">
      <c r="B11" s="309"/>
      <c r="C11" s="310"/>
      <c r="D11" s="310"/>
      <c r="E11" s="310"/>
      <c r="F11" s="310"/>
      <c r="G11" s="310"/>
      <c r="H11" s="310"/>
      <c r="I11" s="310"/>
      <c r="J11" s="310"/>
      <c r="K11" s="310"/>
      <c r="L11" s="312"/>
      <c r="M11" s="196"/>
      <c r="O11" s="221"/>
      <c r="P11" s="222"/>
      <c r="Q11" s="223"/>
      <c r="R11" s="305"/>
      <c r="T11" s="221"/>
      <c r="U11" s="222"/>
      <c r="V11" s="223"/>
      <c r="W11" s="305"/>
      <c r="Y11" s="221"/>
      <c r="Z11" s="222"/>
      <c r="AA11" s="223"/>
      <c r="AB11" s="305"/>
      <c r="AD11" s="221"/>
      <c r="AE11" s="222"/>
      <c r="AF11" s="223"/>
      <c r="AG11" s="305"/>
    </row>
    <row r="12" spans="1:66" ht="30" customHeight="1" thickBot="1">
      <c r="B12" s="307" t="s">
        <v>6</v>
      </c>
      <c r="C12" s="308"/>
      <c r="D12" s="308">
        <f>'Tirage Fem'!N5</f>
        <v>0</v>
      </c>
      <c r="E12" s="308"/>
      <c r="F12" s="308"/>
      <c r="G12" s="308"/>
      <c r="H12" s="308"/>
      <c r="I12" s="308"/>
      <c r="J12" s="308"/>
      <c r="K12" s="308"/>
      <c r="L12" s="311"/>
      <c r="M12" s="196"/>
      <c r="O12" s="221"/>
      <c r="P12" s="222"/>
      <c r="Q12" s="223"/>
      <c r="R12" s="305"/>
      <c r="T12" s="221"/>
      <c r="U12" s="222"/>
      <c r="V12" s="223"/>
      <c r="W12" s="305"/>
      <c r="Y12" s="221"/>
      <c r="Z12" s="222"/>
      <c r="AA12" s="223"/>
      <c r="AB12" s="305"/>
      <c r="AD12" s="221"/>
      <c r="AE12" s="222"/>
      <c r="AF12" s="223"/>
      <c r="AG12" s="305"/>
      <c r="AP12" s="289" t="s">
        <v>430</v>
      </c>
      <c r="AQ12" s="290"/>
      <c r="AR12" s="290"/>
      <c r="AS12" s="290"/>
      <c r="AT12" s="290"/>
      <c r="AU12" s="290"/>
      <c r="AV12" s="290"/>
      <c r="AW12" s="290"/>
      <c r="AX12" s="290"/>
      <c r="AY12" s="290"/>
      <c r="AZ12" s="290"/>
      <c r="BA12" s="290"/>
      <c r="BB12" s="290"/>
      <c r="BC12" s="290"/>
      <c r="BD12" s="290"/>
      <c r="BE12" s="290"/>
      <c r="BF12" s="290"/>
      <c r="BG12" s="290"/>
      <c r="BH12" s="290"/>
      <c r="BI12" s="290"/>
      <c r="BJ12" s="290"/>
      <c r="BK12" s="290"/>
      <c r="BL12" s="290"/>
      <c r="BM12" s="290"/>
      <c r="BN12" s="291"/>
    </row>
    <row r="13" spans="1:66" ht="30" customHeight="1" thickBot="1">
      <c r="B13" s="309"/>
      <c r="C13" s="310"/>
      <c r="D13" s="310"/>
      <c r="E13" s="310"/>
      <c r="F13" s="310"/>
      <c r="G13" s="310"/>
      <c r="H13" s="310"/>
      <c r="I13" s="310"/>
      <c r="J13" s="310"/>
      <c r="K13" s="310"/>
      <c r="L13" s="312"/>
      <c r="M13" s="196"/>
      <c r="O13" s="313" t="s">
        <v>1</v>
      </c>
      <c r="P13" s="314"/>
      <c r="Q13" s="315"/>
      <c r="R13" s="306"/>
      <c r="T13" s="313" t="s">
        <v>3</v>
      </c>
      <c r="U13" s="314"/>
      <c r="V13" s="315"/>
      <c r="W13" s="306"/>
      <c r="Y13" s="313" t="s">
        <v>15</v>
      </c>
      <c r="Z13" s="314"/>
      <c r="AA13" s="315"/>
      <c r="AB13" s="306"/>
      <c r="AD13" s="313" t="s">
        <v>2</v>
      </c>
      <c r="AE13" s="314"/>
      <c r="AF13" s="315"/>
      <c r="AG13" s="306"/>
    </row>
    <row r="14" spans="1:66" ht="30" customHeight="1" thickBot="1">
      <c r="B14" s="307" t="s">
        <v>7</v>
      </c>
      <c r="C14" s="308"/>
      <c r="D14" s="308">
        <f>'Tirage Fem'!N6</f>
        <v>0</v>
      </c>
      <c r="E14" s="308"/>
      <c r="F14" s="308"/>
      <c r="G14" s="308"/>
      <c r="H14" s="308"/>
      <c r="I14" s="308"/>
      <c r="J14" s="308"/>
      <c r="K14" s="308"/>
      <c r="L14" s="311"/>
      <c r="M14" s="196"/>
      <c r="R14" s="210"/>
      <c r="W14" s="210"/>
      <c r="AB14" s="210"/>
      <c r="AG14" s="210"/>
      <c r="AL14" s="210"/>
      <c r="AP14" s="292" t="s">
        <v>446</v>
      </c>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4"/>
    </row>
    <row r="15" spans="1:66" ht="30" customHeight="1" thickBot="1">
      <c r="B15" s="309"/>
      <c r="C15" s="310"/>
      <c r="D15" s="310"/>
      <c r="E15" s="310"/>
      <c r="F15" s="310"/>
      <c r="G15" s="310"/>
      <c r="H15" s="310"/>
      <c r="I15" s="310"/>
      <c r="J15" s="310"/>
      <c r="K15" s="310"/>
      <c r="L15" s="312"/>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c r="AP15" s="295"/>
      <c r="AQ15" s="296"/>
      <c r="AR15" s="296"/>
      <c r="AS15" s="296"/>
      <c r="AT15" s="296"/>
      <c r="AU15" s="296"/>
      <c r="AV15" s="296"/>
      <c r="AW15" s="296"/>
      <c r="AX15" s="296"/>
      <c r="AY15" s="296"/>
      <c r="AZ15" s="296"/>
      <c r="BA15" s="296"/>
      <c r="BB15" s="296"/>
      <c r="BC15" s="296"/>
      <c r="BD15" s="296"/>
      <c r="BE15" s="296"/>
      <c r="BF15" s="296"/>
      <c r="BG15" s="296"/>
      <c r="BH15" s="296"/>
      <c r="BI15" s="296"/>
      <c r="BJ15" s="296"/>
      <c r="BK15" s="296"/>
      <c r="BL15" s="296"/>
      <c r="BM15" s="296"/>
      <c r="BN15" s="297"/>
    </row>
    <row r="16" spans="1:66" ht="30" customHeight="1" thickBot="1">
      <c r="B16" s="307" t="s">
        <v>8</v>
      </c>
      <c r="C16" s="308"/>
      <c r="D16" s="308">
        <f>'Tirage Fem'!N7</f>
        <v>0</v>
      </c>
      <c r="E16" s="308"/>
      <c r="F16" s="308"/>
      <c r="G16" s="308"/>
      <c r="H16" s="308"/>
      <c r="I16" s="308"/>
      <c r="J16" s="308"/>
      <c r="K16" s="308"/>
      <c r="L16" s="311"/>
      <c r="M16" s="196"/>
      <c r="O16" s="221"/>
      <c r="P16" s="222"/>
      <c r="Q16" s="223"/>
      <c r="R16" s="305"/>
      <c r="T16" s="221"/>
      <c r="U16" s="222"/>
      <c r="V16" s="223"/>
      <c r="W16" s="305"/>
      <c r="Y16" s="221"/>
      <c r="Z16" s="222"/>
      <c r="AA16" s="223"/>
      <c r="AB16" s="305"/>
      <c r="AD16" s="221"/>
      <c r="AE16" s="222"/>
      <c r="AF16" s="223"/>
      <c r="AG16" s="305"/>
      <c r="AP16" s="298"/>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300"/>
    </row>
    <row r="17" spans="2:63" ht="30" customHeight="1" thickBot="1">
      <c r="B17" s="309"/>
      <c r="C17" s="310"/>
      <c r="D17" s="310"/>
      <c r="E17" s="310"/>
      <c r="F17" s="310"/>
      <c r="G17" s="310"/>
      <c r="H17" s="310"/>
      <c r="I17" s="310"/>
      <c r="J17" s="310"/>
      <c r="K17" s="310"/>
      <c r="L17" s="312"/>
      <c r="M17" s="196"/>
      <c r="O17" s="221"/>
      <c r="P17" s="222"/>
      <c r="Q17" s="223"/>
      <c r="R17" s="305"/>
      <c r="T17" s="221"/>
      <c r="U17" s="222"/>
      <c r="V17" s="223"/>
      <c r="W17" s="305"/>
      <c r="Y17" s="221"/>
      <c r="Z17" s="222"/>
      <c r="AA17" s="223"/>
      <c r="AB17" s="305"/>
      <c r="AD17" s="221"/>
      <c r="AE17" s="222"/>
      <c r="AF17" s="223"/>
      <c r="AG17" s="305"/>
    </row>
    <row r="18" spans="2:63" ht="30" customHeight="1" thickBot="1">
      <c r="B18" s="307" t="s">
        <v>12</v>
      </c>
      <c r="C18" s="308"/>
      <c r="D18" s="308">
        <f>'Tirage Fem'!N8</f>
        <v>0</v>
      </c>
      <c r="E18" s="308"/>
      <c r="F18" s="308"/>
      <c r="G18" s="308"/>
      <c r="H18" s="308"/>
      <c r="I18" s="308"/>
      <c r="J18" s="308"/>
      <c r="K18" s="308"/>
      <c r="L18" s="311"/>
      <c r="M18" s="213"/>
      <c r="N18" s="214"/>
      <c r="O18" s="313" t="s">
        <v>13</v>
      </c>
      <c r="P18" s="314"/>
      <c r="Q18" s="315"/>
      <c r="R18" s="306"/>
      <c r="T18" s="313" t="s">
        <v>13</v>
      </c>
      <c r="U18" s="314"/>
      <c r="V18" s="315"/>
      <c r="W18" s="306"/>
      <c r="Y18" s="313" t="s">
        <v>15</v>
      </c>
      <c r="Z18" s="314"/>
      <c r="AA18" s="315"/>
      <c r="AB18" s="306"/>
      <c r="AD18" s="313" t="s">
        <v>2</v>
      </c>
      <c r="AE18" s="314"/>
      <c r="AF18" s="315"/>
      <c r="AG18" s="306"/>
    </row>
    <row r="19" spans="2:63" ht="30" customHeight="1" thickBot="1">
      <c r="B19" s="309"/>
      <c r="C19" s="310"/>
      <c r="D19" s="310"/>
      <c r="E19" s="310"/>
      <c r="F19" s="310"/>
      <c r="G19" s="310"/>
      <c r="H19" s="310"/>
      <c r="I19" s="310"/>
      <c r="J19" s="310"/>
      <c r="K19" s="310"/>
      <c r="L19" s="312"/>
      <c r="M19" s="213"/>
      <c r="N19" s="214"/>
      <c r="AN19" s="213"/>
      <c r="AO19" s="213"/>
      <c r="AP19" s="213"/>
      <c r="AQ19" s="216"/>
      <c r="AS19" s="213"/>
      <c r="AT19" s="213"/>
      <c r="AU19" s="213"/>
      <c r="AV19" s="216"/>
      <c r="AX19" s="213"/>
      <c r="AY19" s="213"/>
      <c r="AZ19" s="213"/>
      <c r="BA19" s="216"/>
      <c r="BC19" s="213"/>
      <c r="BD19" s="213"/>
      <c r="BE19" s="213"/>
      <c r="BF19" s="216"/>
      <c r="BH19" s="213"/>
      <c r="BI19" s="213"/>
      <c r="BJ19" s="213"/>
      <c r="BK19" s="216"/>
    </row>
    <row r="20" spans="2:63" ht="30" customHeight="1">
      <c r="B20" s="307" t="s">
        <v>14</v>
      </c>
      <c r="C20" s="308"/>
      <c r="D20" s="308">
        <f>'Tirage Fem'!N9</f>
        <v>0</v>
      </c>
      <c r="E20" s="308"/>
      <c r="F20" s="308"/>
      <c r="G20" s="308"/>
      <c r="H20" s="308"/>
      <c r="I20" s="308"/>
      <c r="J20" s="308"/>
      <c r="K20" s="308"/>
      <c r="L20" s="311"/>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row>
    <row r="21" spans="2:63" ht="30" customHeight="1" thickBot="1">
      <c r="B21" s="309"/>
      <c r="C21" s="310"/>
      <c r="D21" s="310"/>
      <c r="E21" s="310"/>
      <c r="F21" s="310"/>
      <c r="G21" s="310"/>
      <c r="H21" s="310"/>
      <c r="I21" s="310"/>
      <c r="J21" s="310"/>
      <c r="K21" s="310"/>
      <c r="L21" s="312"/>
      <c r="M21" s="213"/>
      <c r="N21" s="214"/>
      <c r="O21" s="221"/>
      <c r="P21" s="222"/>
      <c r="Q21" s="223"/>
      <c r="R21" s="305"/>
      <c r="T21" s="221"/>
      <c r="U21" s="222"/>
      <c r="V21" s="223"/>
      <c r="W21" s="305"/>
      <c r="Y21" s="221"/>
      <c r="Z21" s="222"/>
      <c r="AA21" s="223"/>
      <c r="AB21" s="305"/>
      <c r="AD21" s="221"/>
      <c r="AE21" s="222"/>
      <c r="AF21" s="223"/>
      <c r="AG21" s="305"/>
    </row>
    <row r="22" spans="2:63" ht="30" customHeight="1">
      <c r="B22" s="217"/>
      <c r="C22" s="217"/>
      <c r="D22" s="217"/>
      <c r="E22" s="217"/>
      <c r="F22" s="217"/>
      <c r="G22" s="217"/>
      <c r="H22" s="217"/>
      <c r="I22" s="217"/>
      <c r="J22" s="217"/>
      <c r="K22" s="217"/>
      <c r="L22" s="217"/>
      <c r="M22" s="213"/>
      <c r="N22" s="214"/>
      <c r="O22" s="221"/>
      <c r="P22" s="222"/>
      <c r="Q22" s="223"/>
      <c r="R22" s="305"/>
      <c r="T22" s="221"/>
      <c r="U22" s="222"/>
      <c r="V22" s="223"/>
      <c r="W22" s="305"/>
      <c r="Y22" s="221"/>
      <c r="Z22" s="222"/>
      <c r="AA22" s="223"/>
      <c r="AB22" s="305"/>
      <c r="AD22" s="221"/>
      <c r="AE22" s="222"/>
      <c r="AF22" s="223"/>
      <c r="AG22" s="305"/>
    </row>
    <row r="23" spans="2:63"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3"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3"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3" ht="30" customHeight="1">
      <c r="M26" s="196"/>
      <c r="N26" s="213"/>
      <c r="O26" s="213"/>
      <c r="P26" s="213"/>
      <c r="Q26" s="221"/>
      <c r="R26" s="222"/>
      <c r="S26" s="223"/>
      <c r="T26" s="305"/>
      <c r="V26" s="221"/>
      <c r="W26" s="222"/>
      <c r="X26" s="223"/>
      <c r="Y26" s="305"/>
      <c r="AA26" s="221"/>
      <c r="AB26" s="222"/>
      <c r="AC26" s="223"/>
      <c r="AD26" s="305"/>
      <c r="AE26" s="213"/>
      <c r="AF26" s="213"/>
      <c r="AG26" s="216"/>
      <c r="AI26" s="213"/>
      <c r="AJ26" s="213"/>
      <c r="AK26" s="213"/>
      <c r="AL26" s="216"/>
    </row>
    <row r="27" spans="2:63" ht="30" customHeight="1">
      <c r="M27" s="196"/>
      <c r="N27" s="213"/>
      <c r="O27" s="213"/>
      <c r="P27" s="213"/>
      <c r="Q27" s="221"/>
      <c r="R27" s="222"/>
      <c r="S27" s="223"/>
      <c r="T27" s="305"/>
      <c r="V27" s="221"/>
      <c r="W27" s="222"/>
      <c r="X27" s="223"/>
      <c r="Y27" s="305"/>
      <c r="AA27" s="221"/>
      <c r="AB27" s="222"/>
      <c r="AC27" s="223"/>
      <c r="AD27" s="305"/>
      <c r="AE27" s="213"/>
      <c r="AF27" s="213"/>
      <c r="AG27" s="216"/>
      <c r="AI27" s="213"/>
      <c r="AJ27" s="213"/>
      <c r="AK27" s="213"/>
      <c r="AL27" s="216"/>
    </row>
    <row r="28" spans="2:63" ht="31.5" customHeight="1" thickBot="1">
      <c r="M28" s="196"/>
      <c r="Q28" s="313" t="s">
        <v>15</v>
      </c>
      <c r="R28" s="314"/>
      <c r="S28" s="315"/>
      <c r="T28" s="306"/>
      <c r="V28" s="313" t="s">
        <v>13</v>
      </c>
      <c r="W28" s="314"/>
      <c r="X28" s="315"/>
      <c r="Y28" s="306"/>
      <c r="AA28" s="313" t="s">
        <v>15</v>
      </c>
      <c r="AB28" s="314"/>
      <c r="AC28" s="315"/>
      <c r="AD28" s="306"/>
    </row>
    <row r="29" spans="2:63" s="204" customFormat="1" ht="65.25" customHeight="1" thickBot="1">
      <c r="B29" s="319"/>
      <c r="C29" s="319"/>
      <c r="D29" s="319"/>
      <c r="E29" s="319"/>
      <c r="F29" s="319"/>
      <c r="G29" s="319"/>
      <c r="H29" s="319"/>
      <c r="I29" s="319"/>
      <c r="J29" s="319"/>
      <c r="K29" s="319"/>
      <c r="V29" s="319"/>
      <c r="W29" s="319"/>
      <c r="X29" s="319"/>
      <c r="Y29" s="319"/>
      <c r="Z29" s="319"/>
    </row>
    <row r="30" spans="2:63"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3"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3" ht="41.25" customHeight="1">
      <c r="B32" s="316" t="s">
        <v>0</v>
      </c>
      <c r="C32" s="317"/>
      <c r="D32" s="318"/>
      <c r="E32" s="318"/>
      <c r="F32" s="317"/>
      <c r="G32" s="317"/>
      <c r="H32" s="317"/>
      <c r="I32" s="317"/>
      <c r="J32" s="317"/>
      <c r="K32" s="317"/>
      <c r="L32" s="317"/>
      <c r="M32" s="317"/>
      <c r="N32" s="317"/>
      <c r="O32" s="317"/>
      <c r="P32" s="317"/>
      <c r="Q32" s="326"/>
      <c r="S32" s="207">
        <v>1</v>
      </c>
      <c r="T32" s="327"/>
      <c r="U32" s="327"/>
      <c r="V32" s="327"/>
      <c r="W32" s="327"/>
      <c r="X32" s="327"/>
      <c r="Y32" s="327"/>
      <c r="Z32" s="327"/>
      <c r="AA32" s="327"/>
      <c r="AB32" s="328"/>
      <c r="AC32" s="328"/>
      <c r="AD32" s="328"/>
      <c r="AE32" s="435"/>
      <c r="AF32" s="435"/>
      <c r="AG32" s="436"/>
    </row>
    <row r="33" spans="2:33" ht="41.25" customHeight="1">
      <c r="B33" s="316" t="s">
        <v>1</v>
      </c>
      <c r="C33" s="317"/>
      <c r="D33" s="317"/>
      <c r="E33" s="317"/>
      <c r="F33" s="318"/>
      <c r="G33" s="318"/>
      <c r="H33" s="317"/>
      <c r="I33" s="317"/>
      <c r="J33" s="317"/>
      <c r="K33" s="317"/>
      <c r="L33" s="317"/>
      <c r="M33" s="317"/>
      <c r="N33" s="317"/>
      <c r="O33" s="317"/>
      <c r="P33" s="317"/>
      <c r="Q33" s="326"/>
      <c r="S33" s="207">
        <v>2</v>
      </c>
      <c r="T33" s="327"/>
      <c r="U33" s="327"/>
      <c r="V33" s="327"/>
      <c r="W33" s="327"/>
      <c r="X33" s="327"/>
      <c r="Y33" s="327"/>
      <c r="Z33" s="327"/>
      <c r="AA33" s="327"/>
      <c r="AB33" s="328"/>
      <c r="AC33" s="328"/>
      <c r="AD33" s="328"/>
      <c r="AE33" s="435"/>
      <c r="AF33" s="435"/>
      <c r="AG33" s="436"/>
    </row>
    <row r="34" spans="2:33" ht="41.25" customHeight="1">
      <c r="B34" s="316" t="s">
        <v>2</v>
      </c>
      <c r="C34" s="317"/>
      <c r="D34" s="317"/>
      <c r="E34" s="317"/>
      <c r="F34" s="317"/>
      <c r="G34" s="317"/>
      <c r="H34" s="318"/>
      <c r="I34" s="318"/>
      <c r="J34" s="317"/>
      <c r="K34" s="317"/>
      <c r="L34" s="317"/>
      <c r="M34" s="317"/>
      <c r="N34" s="317"/>
      <c r="O34" s="317"/>
      <c r="P34" s="317"/>
      <c r="Q34" s="326"/>
      <c r="S34" s="207">
        <v>3</v>
      </c>
      <c r="T34" s="327"/>
      <c r="U34" s="327"/>
      <c r="V34" s="327"/>
      <c r="W34" s="327"/>
      <c r="X34" s="327"/>
      <c r="Y34" s="327"/>
      <c r="Z34" s="327"/>
      <c r="AA34" s="327"/>
      <c r="AB34" s="328"/>
      <c r="AC34" s="328"/>
      <c r="AD34" s="328"/>
      <c r="AE34" s="435"/>
      <c r="AF34" s="435"/>
      <c r="AG34" s="436"/>
    </row>
    <row r="35" spans="2:33" ht="41.25" customHeight="1">
      <c r="B35" s="316" t="s">
        <v>3</v>
      </c>
      <c r="C35" s="317"/>
      <c r="D35" s="317"/>
      <c r="E35" s="317"/>
      <c r="F35" s="317"/>
      <c r="G35" s="317"/>
      <c r="H35" s="317"/>
      <c r="I35" s="317"/>
      <c r="J35" s="318"/>
      <c r="K35" s="318"/>
      <c r="L35" s="317"/>
      <c r="M35" s="317"/>
      <c r="N35" s="317"/>
      <c r="O35" s="317"/>
      <c r="P35" s="317"/>
      <c r="Q35" s="326"/>
      <c r="S35" s="207">
        <v>4</v>
      </c>
      <c r="T35" s="340"/>
      <c r="U35" s="341"/>
      <c r="V35" s="341"/>
      <c r="W35" s="341"/>
      <c r="X35" s="341"/>
      <c r="Y35" s="341"/>
      <c r="Z35" s="341"/>
      <c r="AA35" s="342"/>
      <c r="AB35" s="343"/>
      <c r="AC35" s="344"/>
      <c r="AD35" s="345"/>
      <c r="AE35" s="437"/>
      <c r="AF35" s="438"/>
      <c r="AG35" s="439"/>
    </row>
    <row r="36" spans="2:33" ht="41.25" customHeight="1">
      <c r="B36" s="316" t="s">
        <v>13</v>
      </c>
      <c r="C36" s="317"/>
      <c r="D36" s="317"/>
      <c r="E36" s="317"/>
      <c r="F36" s="317"/>
      <c r="G36" s="317"/>
      <c r="H36" s="317"/>
      <c r="I36" s="317"/>
      <c r="J36" s="338"/>
      <c r="K36" s="338"/>
      <c r="L36" s="318"/>
      <c r="M36" s="318"/>
      <c r="N36" s="338"/>
      <c r="O36" s="338"/>
      <c r="P36" s="338"/>
      <c r="Q36" s="339"/>
      <c r="S36" s="207">
        <v>5</v>
      </c>
      <c r="T36" s="327"/>
      <c r="U36" s="327"/>
      <c r="V36" s="327"/>
      <c r="W36" s="327"/>
      <c r="X36" s="327"/>
      <c r="Y36" s="327"/>
      <c r="Z36" s="327"/>
      <c r="AA36" s="327"/>
      <c r="AB36" s="328"/>
      <c r="AC36" s="328"/>
      <c r="AD36" s="328"/>
      <c r="AE36" s="435"/>
      <c r="AF36" s="435"/>
      <c r="AG36" s="436"/>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60"/>
      <c r="U37" s="360"/>
      <c r="V37" s="360"/>
      <c r="W37" s="360"/>
      <c r="X37" s="360"/>
      <c r="Y37" s="360"/>
      <c r="Z37" s="360"/>
      <c r="AA37" s="360"/>
      <c r="AB37" s="361"/>
      <c r="AC37" s="361"/>
      <c r="AD37" s="361"/>
      <c r="AE37" s="440"/>
      <c r="AF37" s="440"/>
      <c r="AG37" s="441"/>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71">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D20:AF20"/>
    <mergeCell ref="AG20:AG23"/>
    <mergeCell ref="O23:Q23"/>
    <mergeCell ref="T23:V23"/>
    <mergeCell ref="Y23:AA23"/>
    <mergeCell ref="AD23:AF23"/>
    <mergeCell ref="Y18:AA18"/>
    <mergeCell ref="AD18:AF18"/>
    <mergeCell ref="B20:C21"/>
    <mergeCell ref="D20:L21"/>
    <mergeCell ref="O20:Q20"/>
    <mergeCell ref="R20:R23"/>
    <mergeCell ref="T20:V20"/>
    <mergeCell ref="W20:W23"/>
    <mergeCell ref="Y20:AA20"/>
    <mergeCell ref="AB20:AB23"/>
    <mergeCell ref="W10:W13"/>
    <mergeCell ref="Y15:AA15"/>
    <mergeCell ref="AB15:AB18"/>
    <mergeCell ref="AD15:AF15"/>
    <mergeCell ref="AG15:AG18"/>
    <mergeCell ref="B16:C17"/>
    <mergeCell ref="D16:L17"/>
    <mergeCell ref="B18:C19"/>
    <mergeCell ref="D18:L19"/>
    <mergeCell ref="O18:Q18"/>
    <mergeCell ref="T18:V18"/>
    <mergeCell ref="B14:C15"/>
    <mergeCell ref="D14:L15"/>
    <mergeCell ref="O15:Q15"/>
    <mergeCell ref="R15:R18"/>
    <mergeCell ref="T15:V15"/>
    <mergeCell ref="W15:W18"/>
    <mergeCell ref="AP12:BN12"/>
    <mergeCell ref="AP14:BN16"/>
    <mergeCell ref="M2:U2"/>
    <mergeCell ref="B4:M4"/>
    <mergeCell ref="Q4:AG4"/>
    <mergeCell ref="B6:M6"/>
    <mergeCell ref="Q6:AG6"/>
    <mergeCell ref="B8:L8"/>
    <mergeCell ref="O8:AG8"/>
    <mergeCell ref="Y10:AA10"/>
    <mergeCell ref="AB10:AB13"/>
    <mergeCell ref="AD10:AF10"/>
    <mergeCell ref="AG10:AG13"/>
    <mergeCell ref="B12:C13"/>
    <mergeCell ref="D12:L13"/>
    <mergeCell ref="O13:Q13"/>
    <mergeCell ref="T13:V13"/>
    <mergeCell ref="Y13:AA13"/>
    <mergeCell ref="AD13:AF13"/>
    <mergeCell ref="B10:C11"/>
    <mergeCell ref="D10:L11"/>
    <mergeCell ref="O10:Q10"/>
    <mergeCell ref="R10:R13"/>
    <mergeCell ref="T10:V10"/>
  </mergeCells>
  <dataValidations count="1">
    <dataValidation type="list" showInputMessage="1" showErrorMessage="1" sqref="T32:AA37">
      <formula1>'Tirage Fem'!N4:N9</formula1>
    </dataValidation>
  </dataValidation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23.xml><?xml version="1.0" encoding="utf-8"?>
<worksheet xmlns="http://schemas.openxmlformats.org/spreadsheetml/2006/main" xmlns:r="http://schemas.openxmlformats.org/officeDocument/2006/relationships">
  <sheetPr codeName="Feuil28">
    <pageSetUpPr fitToPage="1"/>
  </sheetPr>
  <dimension ref="A1:U68"/>
  <sheetViews>
    <sheetView topLeftCell="A8" zoomScale="65" zoomScaleNormal="65" workbookViewId="0">
      <selection activeCell="G51" sqref="G51:G52"/>
    </sheetView>
  </sheetViews>
  <sheetFormatPr baseColWidth="10" defaultRowHeight="12.75"/>
  <cols>
    <col min="2" max="2" width="4.7109375" style="3" customWidth="1"/>
    <col min="3" max="3" width="25.7109375" customWidth="1"/>
    <col min="4" max="4" width="2.7109375" customWidth="1"/>
    <col min="5" max="5" width="12" customWidth="1"/>
    <col min="6" max="6" width="4.7109375" customWidth="1"/>
    <col min="7" max="7" width="25.7109375" customWidth="1"/>
    <col min="8" max="8" width="2.7109375" customWidth="1"/>
    <col min="9" max="9" width="12" customWidth="1"/>
    <col min="10" max="10" width="25.7109375" customWidth="1"/>
    <col min="11" max="11" width="2.7109375" customWidth="1"/>
    <col min="12" max="12" width="25.7109375" customWidth="1"/>
    <col min="13" max="13" width="2.7109375" customWidth="1"/>
    <col min="14" max="14" width="12" customWidth="1"/>
  </cols>
  <sheetData>
    <row r="1" spans="1:21" ht="34.5" customHeight="1">
      <c r="A1" s="3"/>
      <c r="C1" s="1"/>
      <c r="D1" s="1"/>
      <c r="E1" s="12"/>
      <c r="F1" s="245" t="s">
        <v>47</v>
      </c>
      <c r="G1" s="246"/>
      <c r="H1" s="246"/>
      <c r="I1" s="247"/>
      <c r="J1" s="43"/>
      <c r="K1" s="1"/>
      <c r="L1" s="1"/>
      <c r="M1" s="1"/>
      <c r="N1" s="1"/>
      <c r="O1" s="3"/>
    </row>
    <row r="2" spans="1:21" ht="34.5" customHeight="1" thickBot="1">
      <c r="C2" s="1"/>
      <c r="D2" s="1"/>
      <c r="E2" s="1"/>
      <c r="F2" s="248" t="s">
        <v>48</v>
      </c>
      <c r="G2" s="249"/>
      <c r="H2" s="249"/>
      <c r="I2" s="250"/>
      <c r="J2" s="42"/>
      <c r="K2" s="1"/>
      <c r="L2" s="1"/>
      <c r="M2" s="1"/>
      <c r="N2" s="1"/>
      <c r="O2" s="3"/>
    </row>
    <row r="3" spans="1:21" ht="71.25" customHeight="1">
      <c r="B3" s="4" t="s">
        <v>287</v>
      </c>
      <c r="C3" s="2"/>
      <c r="D3" s="2"/>
      <c r="E3" s="2"/>
      <c r="F3" s="2"/>
      <c r="G3" s="2"/>
      <c r="H3" s="2"/>
      <c r="I3" s="2"/>
      <c r="J3" s="2"/>
      <c r="K3" s="2"/>
      <c r="L3" s="2"/>
      <c r="M3" s="2"/>
      <c r="N3" s="5"/>
      <c r="O3" s="3"/>
    </row>
    <row r="4" spans="1:21" ht="15" customHeight="1">
      <c r="B4" s="2"/>
      <c r="C4" s="2"/>
      <c r="D4" s="2"/>
      <c r="E4" s="2"/>
      <c r="F4" s="2"/>
      <c r="G4" s="2"/>
      <c r="H4" s="2"/>
      <c r="I4" s="2"/>
      <c r="J4" s="2"/>
      <c r="K4" s="2"/>
      <c r="L4" s="2"/>
      <c r="M4" s="2"/>
      <c r="N4" s="2"/>
      <c r="O4" s="13"/>
      <c r="P4" s="3"/>
    </row>
    <row r="5" spans="1:21" ht="15.75">
      <c r="B5" s="8"/>
      <c r="C5" s="35"/>
      <c r="D5" s="35"/>
      <c r="E5" s="35"/>
      <c r="F5" s="8"/>
      <c r="G5" s="8"/>
      <c r="H5" s="8"/>
      <c r="I5" s="8"/>
      <c r="J5" s="8"/>
      <c r="K5" s="8"/>
      <c r="L5" s="8"/>
      <c r="M5" s="8"/>
      <c r="N5" s="8"/>
      <c r="O5" s="13"/>
      <c r="P5" s="3"/>
    </row>
    <row r="6" spans="1:21" ht="15">
      <c r="B6" s="8"/>
      <c r="C6" s="8"/>
      <c r="D6" s="8"/>
      <c r="E6" s="8"/>
      <c r="F6" s="8"/>
      <c r="G6" s="8"/>
      <c r="H6" s="8"/>
      <c r="I6" s="8"/>
      <c r="J6" s="8"/>
      <c r="K6" s="8"/>
      <c r="L6" s="8"/>
      <c r="M6" s="8"/>
      <c r="N6" s="8"/>
      <c r="O6" s="13"/>
      <c r="P6" s="3"/>
    </row>
    <row r="7" spans="1:21" ht="15">
      <c r="B7" s="105"/>
      <c r="C7" s="6"/>
      <c r="D7" s="6"/>
      <c r="E7" s="105"/>
      <c r="F7" s="8"/>
      <c r="G7" s="8"/>
      <c r="H7" s="8"/>
      <c r="I7" s="8"/>
      <c r="J7" s="8"/>
      <c r="K7" s="8"/>
      <c r="L7" s="8"/>
      <c r="M7" s="8"/>
      <c r="N7" s="8"/>
      <c r="O7" s="13"/>
      <c r="P7" s="3"/>
    </row>
    <row r="8" spans="1:21" ht="15">
      <c r="B8" s="105"/>
      <c r="C8" s="6"/>
      <c r="D8" s="6"/>
      <c r="E8" s="6"/>
      <c r="F8" s="8"/>
      <c r="G8" s="8"/>
      <c r="H8" s="8"/>
      <c r="I8" s="8"/>
      <c r="J8" s="8"/>
      <c r="K8" s="8"/>
      <c r="L8" s="8"/>
      <c r="M8" s="8"/>
      <c r="N8" s="8"/>
      <c r="O8" s="13"/>
      <c r="P8" s="3"/>
    </row>
    <row r="9" spans="1:21" ht="15.75">
      <c r="B9" s="105"/>
      <c r="C9" s="6"/>
      <c r="D9" s="6"/>
      <c r="E9" s="105"/>
      <c r="F9" s="8"/>
      <c r="G9" s="35"/>
      <c r="H9" s="35"/>
      <c r="I9" s="8"/>
      <c r="J9" s="8"/>
      <c r="K9" s="8"/>
      <c r="L9" s="8"/>
      <c r="M9" s="8"/>
      <c r="N9" s="8"/>
      <c r="O9" s="13"/>
      <c r="P9" s="3"/>
    </row>
    <row r="10" spans="1:21" ht="15">
      <c r="B10" s="105"/>
      <c r="C10" s="6"/>
      <c r="D10" s="6"/>
      <c r="E10" s="6"/>
      <c r="F10" s="8"/>
      <c r="G10" s="8"/>
      <c r="H10" s="8"/>
      <c r="I10" s="8"/>
      <c r="J10" s="8"/>
      <c r="K10" s="8"/>
      <c r="L10" s="8"/>
      <c r="M10" s="8"/>
      <c r="N10" s="8"/>
      <c r="O10" s="13"/>
      <c r="P10" s="3"/>
    </row>
    <row r="11" spans="1:21" ht="15.75">
      <c r="B11" s="8"/>
      <c r="C11" s="7" t="s">
        <v>27</v>
      </c>
      <c r="D11" s="35"/>
      <c r="E11" s="9"/>
      <c r="F11" s="8"/>
      <c r="G11" s="105"/>
      <c r="H11" s="105"/>
      <c r="I11" s="8"/>
      <c r="J11" s="8"/>
      <c r="K11" s="8"/>
      <c r="L11" s="8"/>
      <c r="M11" s="8"/>
      <c r="N11" s="8"/>
      <c r="O11" s="13"/>
      <c r="P11" s="3"/>
    </row>
    <row r="12" spans="1:21" ht="16.5" thickBot="1">
      <c r="B12" s="8"/>
      <c r="C12" s="8"/>
      <c r="D12" s="8"/>
      <c r="E12" s="9"/>
      <c r="F12" s="8"/>
      <c r="G12" s="106"/>
      <c r="H12" s="105"/>
      <c r="I12" s="8"/>
      <c r="J12" s="8"/>
      <c r="K12" s="8"/>
      <c r="L12" s="8"/>
      <c r="M12" s="8"/>
      <c r="N12" s="8"/>
      <c r="O12" s="13"/>
      <c r="P12" s="3"/>
    </row>
    <row r="13" spans="1:21" ht="15.75">
      <c r="B13" s="253" t="s">
        <v>25</v>
      </c>
      <c r="C13" s="387" t="str">
        <f>IF('F1'!$T$32&lt;&gt;"",'F1'!$T$32,"")</f>
        <v/>
      </c>
      <c r="D13" s="383"/>
      <c r="E13" s="9"/>
      <c r="F13" s="8"/>
      <c r="G13" s="105"/>
      <c r="H13" s="105"/>
      <c r="I13" s="8"/>
      <c r="J13" s="8"/>
      <c r="K13" s="8"/>
      <c r="L13" s="8"/>
      <c r="M13" s="8"/>
      <c r="N13" s="8"/>
      <c r="O13" s="393" t="s">
        <v>431</v>
      </c>
      <c r="P13" s="394"/>
      <c r="Q13" s="394"/>
      <c r="R13" s="394"/>
      <c r="S13" s="394"/>
      <c r="T13" s="394"/>
      <c r="U13" s="395"/>
    </row>
    <row r="14" spans="1:21" ht="16.5" thickBot="1">
      <c r="B14" s="256"/>
      <c r="C14" s="443"/>
      <c r="D14" s="384"/>
      <c r="E14" s="9"/>
      <c r="F14" s="8"/>
      <c r="G14" s="106"/>
      <c r="H14" s="105"/>
      <c r="I14" s="8"/>
      <c r="J14" s="8"/>
      <c r="K14" s="8"/>
      <c r="L14" s="8"/>
      <c r="M14" s="8"/>
      <c r="N14" s="8"/>
      <c r="O14" s="396"/>
      <c r="P14" s="397"/>
      <c r="Q14" s="397"/>
      <c r="R14" s="397"/>
      <c r="S14" s="397"/>
      <c r="T14" s="397"/>
      <c r="U14" s="398"/>
    </row>
    <row r="15" spans="1:21" ht="15.75">
      <c r="B15" s="253" t="str">
        <f>IF('F4'!$D$12&lt;&gt;0,"2P4","4P2")</f>
        <v>4P2</v>
      </c>
      <c r="C15" s="385" t="str">
        <f>IF('F4'!$D$10&lt;&gt;0,IF('F4'!$T$33&lt;&gt;"",'F4'!$T$33,""),IF('F2'!$T$35&lt;&gt;"",'F2'!$T$35,""))</f>
        <v/>
      </c>
      <c r="D15" s="383"/>
      <c r="E15" s="105"/>
      <c r="F15" s="8"/>
      <c r="G15" s="10"/>
      <c r="H15" s="10"/>
      <c r="I15" s="8"/>
      <c r="J15" s="8"/>
      <c r="K15" s="8"/>
      <c r="L15" s="8"/>
      <c r="M15" s="8"/>
      <c r="N15" s="8"/>
      <c r="O15" s="227"/>
      <c r="P15" s="227"/>
      <c r="Q15" s="227"/>
      <c r="R15" s="227"/>
      <c r="S15" s="227"/>
      <c r="T15" s="227"/>
      <c r="U15" s="227"/>
    </row>
    <row r="16" spans="1:21" ht="16.5" thickBot="1">
      <c r="B16" s="256"/>
      <c r="C16" s="442"/>
      <c r="D16" s="384"/>
      <c r="E16" s="6"/>
      <c r="F16" s="8"/>
      <c r="G16" s="10"/>
      <c r="H16" s="10"/>
      <c r="I16" s="8"/>
      <c r="J16" s="8"/>
      <c r="K16" s="8"/>
      <c r="L16" s="8"/>
      <c r="M16" s="8"/>
      <c r="N16" s="8"/>
      <c r="O16" s="227"/>
      <c r="P16" s="227"/>
      <c r="Q16" s="227"/>
      <c r="R16" s="227"/>
      <c r="S16" s="227"/>
      <c r="T16" s="227"/>
      <c r="U16" s="227"/>
    </row>
    <row r="17" spans="2:21" ht="15.75">
      <c r="B17" s="105"/>
      <c r="C17" s="6"/>
      <c r="D17" s="6"/>
      <c r="E17" s="105"/>
      <c r="F17" s="8"/>
      <c r="G17" s="7" t="s">
        <v>30</v>
      </c>
      <c r="H17" s="35"/>
      <c r="I17" s="8"/>
      <c r="J17" s="8"/>
      <c r="K17" s="8"/>
      <c r="O17" s="399" t="s">
        <v>432</v>
      </c>
      <c r="P17" s="400"/>
      <c r="Q17" s="400"/>
      <c r="R17" s="400"/>
      <c r="S17" s="400"/>
      <c r="T17" s="400"/>
      <c r="U17" s="401"/>
    </row>
    <row r="18" spans="2:21" ht="15.75" thickBot="1">
      <c r="B18" s="105"/>
      <c r="C18" s="6"/>
      <c r="D18" s="6"/>
      <c r="E18" s="6"/>
      <c r="F18" s="8"/>
      <c r="G18" s="8"/>
      <c r="H18" s="8"/>
      <c r="I18" s="8"/>
      <c r="J18" s="8"/>
      <c r="K18" s="8"/>
      <c r="O18" s="402"/>
      <c r="P18" s="403"/>
      <c r="Q18" s="403"/>
      <c r="R18" s="403"/>
      <c r="S18" s="403"/>
      <c r="T18" s="403"/>
      <c r="U18" s="404"/>
    </row>
    <row r="19" spans="2:21" ht="15.75">
      <c r="B19" s="8"/>
      <c r="C19" s="9"/>
      <c r="D19" s="9"/>
      <c r="E19" s="9"/>
      <c r="F19" s="253" t="s">
        <v>25</v>
      </c>
      <c r="G19" s="387" t="str">
        <f>IF(AND(C13&lt;&gt;"",C15=""),C13,IF(OR(D13&lt;&gt;"",D15&lt;&gt;""),IF(D13&gt;D15,C13,C15),""))</f>
        <v/>
      </c>
      <c r="H19" s="383"/>
      <c r="I19" s="8"/>
      <c r="J19" s="8"/>
      <c r="K19" s="8"/>
      <c r="O19" s="402"/>
      <c r="P19" s="403"/>
      <c r="Q19" s="403"/>
      <c r="R19" s="403"/>
      <c r="S19" s="403"/>
      <c r="T19" s="403"/>
      <c r="U19" s="404"/>
    </row>
    <row r="20" spans="2:21" ht="16.5" thickBot="1">
      <c r="B20" s="8"/>
      <c r="C20" s="9"/>
      <c r="D20" s="9"/>
      <c r="E20" s="9"/>
      <c r="F20" s="256"/>
      <c r="G20" s="444"/>
      <c r="H20" s="384"/>
      <c r="I20" s="8"/>
      <c r="J20" s="8"/>
      <c r="K20" s="8"/>
      <c r="O20" s="402"/>
      <c r="P20" s="403"/>
      <c r="Q20" s="403"/>
      <c r="R20" s="403"/>
      <c r="S20" s="403"/>
      <c r="T20" s="403"/>
      <c r="U20" s="404"/>
    </row>
    <row r="21" spans="2:21" ht="15.75">
      <c r="B21" s="8"/>
      <c r="C21" s="9"/>
      <c r="D21" s="9"/>
      <c r="E21" s="9"/>
      <c r="F21" s="253" t="s">
        <v>44</v>
      </c>
      <c r="G21" s="387" t="str">
        <f>IF(AND(C25&lt;&gt;"",C27=""),IF('F2'!$T$33&lt;&gt;"",'F2'!$T$33,""),IF(OR(D25&lt;&gt;"",D27&lt;&gt;""),IF(D25&gt;D27,C25,C27),""))</f>
        <v/>
      </c>
      <c r="H21" s="383"/>
      <c r="I21" s="8"/>
      <c r="J21" s="8"/>
      <c r="K21" s="8"/>
      <c r="O21" s="402"/>
      <c r="P21" s="403"/>
      <c r="Q21" s="403"/>
      <c r="R21" s="403"/>
      <c r="S21" s="403"/>
      <c r="T21" s="403"/>
      <c r="U21" s="404"/>
    </row>
    <row r="22" spans="2:21" ht="16.5" thickBot="1">
      <c r="B22" s="8"/>
      <c r="C22" s="9"/>
      <c r="D22" s="9"/>
      <c r="E22" s="9"/>
      <c r="F22" s="256"/>
      <c r="G22" s="442"/>
      <c r="H22" s="384"/>
      <c r="I22" s="8"/>
      <c r="J22" s="8"/>
      <c r="K22" s="8"/>
      <c r="O22" s="402"/>
      <c r="P22" s="403"/>
      <c r="Q22" s="403"/>
      <c r="R22" s="403"/>
      <c r="S22" s="403"/>
      <c r="T22" s="403"/>
      <c r="U22" s="404"/>
    </row>
    <row r="23" spans="2:21" ht="16.5" thickBot="1">
      <c r="B23" s="105"/>
      <c r="C23" s="6"/>
      <c r="D23" s="6"/>
      <c r="E23" s="105"/>
      <c r="F23" s="8"/>
      <c r="G23" s="10"/>
      <c r="H23" s="10"/>
      <c r="I23" s="8"/>
      <c r="J23" s="8"/>
      <c r="K23" s="8"/>
      <c r="O23" s="405"/>
      <c r="P23" s="406"/>
      <c r="Q23" s="406"/>
      <c r="R23" s="406"/>
      <c r="S23" s="406"/>
      <c r="T23" s="406"/>
      <c r="U23" s="407"/>
    </row>
    <row r="24" spans="2:21" ht="16.5" thickBot="1">
      <c r="B24" s="105"/>
      <c r="C24" s="6"/>
      <c r="D24" s="6"/>
      <c r="E24" s="6"/>
      <c r="F24" s="8"/>
      <c r="G24" s="10"/>
      <c r="H24" s="10"/>
      <c r="I24" s="8"/>
      <c r="J24" s="8"/>
      <c r="K24" s="8"/>
      <c r="O24" s="13"/>
      <c r="P24" s="3"/>
    </row>
    <row r="25" spans="2:21" ht="15.75">
      <c r="B25" s="253" t="str">
        <f>IF('F4'!$D$12&lt;&gt;0,"1P2","2P2")</f>
        <v>2P2</v>
      </c>
      <c r="C25" s="387" t="str">
        <f>IF('F4'!$D$10&lt;&gt;0,IF('F2'!$T$32&lt;&gt;"",'F2'!$T$32,""),IF('F2'!$T$33&lt;&gt;"",'F2'!$T$33,""))</f>
        <v/>
      </c>
      <c r="D25" s="383"/>
      <c r="E25" s="105"/>
      <c r="F25" s="8"/>
      <c r="G25" s="10"/>
      <c r="H25" s="10"/>
      <c r="I25" s="8"/>
      <c r="J25" s="8"/>
      <c r="K25" s="8"/>
      <c r="O25" s="13"/>
      <c r="P25" s="3"/>
    </row>
    <row r="26" spans="2:21" ht="16.5" thickBot="1">
      <c r="B26" s="256"/>
      <c r="C26" s="443"/>
      <c r="D26" s="384"/>
      <c r="E26" s="6"/>
      <c r="F26" s="8"/>
      <c r="G26" s="10"/>
      <c r="H26" s="10"/>
      <c r="I26" s="8"/>
      <c r="J26" s="8"/>
      <c r="K26" s="8"/>
      <c r="O26" s="13"/>
      <c r="P26" s="3"/>
    </row>
    <row r="27" spans="2:21" ht="15.75">
      <c r="B27" s="253" t="str">
        <f>IF('F4'!$D$12&lt;&gt;0,"2P3","3P1")</f>
        <v>3P1</v>
      </c>
      <c r="C27" s="385" t="str">
        <f>IF('F4'!$D$10&lt;&gt;0,IF('F3'!$T$33&lt;&gt;"",'F3'!$T$33,""),IF('F1'!$T$35&lt;&gt;"",IF('F1'!$T$34&lt;&gt;"",'F1'!$T$34,""),""))</f>
        <v/>
      </c>
      <c r="D27" s="383"/>
      <c r="E27" s="9"/>
      <c r="F27" s="8"/>
      <c r="G27" s="10"/>
      <c r="H27" s="10"/>
      <c r="I27" s="8"/>
      <c r="J27" s="8"/>
      <c r="K27" s="8"/>
      <c r="O27" s="13"/>
      <c r="P27" s="3"/>
    </row>
    <row r="28" spans="2:21" ht="16.5" thickBot="1">
      <c r="B28" s="256"/>
      <c r="C28" s="442"/>
      <c r="D28" s="384"/>
      <c r="E28" s="9"/>
      <c r="F28" s="8"/>
      <c r="G28" s="10"/>
      <c r="H28" s="10"/>
      <c r="I28" s="8"/>
      <c r="J28" s="8"/>
      <c r="K28" s="8"/>
      <c r="O28" s="13"/>
      <c r="P28" s="3"/>
    </row>
    <row r="29" spans="2:21" ht="15.75">
      <c r="B29" s="8"/>
      <c r="C29" s="9"/>
      <c r="D29" s="9"/>
      <c r="E29" s="9"/>
      <c r="F29" s="8"/>
      <c r="G29" s="10"/>
      <c r="H29" s="10"/>
      <c r="I29" s="8"/>
      <c r="J29" s="8"/>
      <c r="K29" s="8"/>
      <c r="O29" s="13"/>
      <c r="P29" s="3"/>
    </row>
    <row r="30" spans="2:21" ht="15.75">
      <c r="B30" s="8"/>
      <c r="C30" s="9"/>
      <c r="D30" s="9"/>
      <c r="E30" s="9"/>
      <c r="F30" s="8"/>
      <c r="G30" s="10"/>
      <c r="H30" s="10"/>
      <c r="I30" s="8"/>
      <c r="J30" s="8"/>
      <c r="K30" s="8"/>
      <c r="O30" s="13"/>
      <c r="P30" s="3"/>
    </row>
    <row r="31" spans="2:21" ht="15.75">
      <c r="B31" s="107"/>
      <c r="C31" s="108"/>
      <c r="D31" s="108"/>
      <c r="E31" s="107"/>
      <c r="F31" s="97"/>
      <c r="G31" s="10"/>
      <c r="H31" s="10"/>
      <c r="I31" s="8"/>
      <c r="J31" s="8"/>
      <c r="K31" s="8"/>
      <c r="O31" s="13"/>
      <c r="P31" s="3"/>
    </row>
    <row r="32" spans="2:21" ht="15.75">
      <c r="B32" s="107"/>
      <c r="C32" s="108"/>
      <c r="D32" s="108"/>
      <c r="E32" s="108"/>
      <c r="F32" s="97"/>
      <c r="G32" s="10"/>
      <c r="H32" s="10"/>
      <c r="I32" s="8"/>
      <c r="J32" s="8"/>
      <c r="K32" s="8"/>
      <c r="O32" s="13"/>
      <c r="P32" s="3"/>
    </row>
    <row r="33" spans="2:16" ht="15.75">
      <c r="B33" s="107"/>
      <c r="C33" s="108"/>
      <c r="D33" s="108"/>
      <c r="E33" s="107"/>
      <c r="F33" s="97"/>
      <c r="G33" s="10"/>
      <c r="H33" s="10"/>
      <c r="I33" s="8"/>
      <c r="J33" s="7" t="s">
        <v>35</v>
      </c>
      <c r="K33" s="35"/>
      <c r="O33" s="13"/>
      <c r="P33" s="3"/>
    </row>
    <row r="34" spans="2:16" ht="16.5" thickBot="1">
      <c r="B34" s="107"/>
      <c r="C34" s="108"/>
      <c r="D34" s="108"/>
      <c r="E34" s="108"/>
      <c r="F34" s="97"/>
      <c r="G34" s="10"/>
      <c r="H34" s="10"/>
      <c r="I34" s="8"/>
      <c r="J34" s="8"/>
      <c r="K34" s="8"/>
      <c r="O34" s="13"/>
      <c r="P34" s="3"/>
    </row>
    <row r="35" spans="2:16" ht="15.75">
      <c r="B35" s="97"/>
      <c r="C35" s="36"/>
      <c r="D35" s="36"/>
      <c r="E35" s="36"/>
      <c r="F35" s="97"/>
      <c r="G35" s="10"/>
      <c r="H35" s="10"/>
      <c r="I35" s="8"/>
      <c r="J35" s="387" t="str">
        <f>IF(OR(H19&lt;&gt;"",H21&lt;&gt;""),IF(H19&gt;H21,G19,G21),"")</f>
        <v/>
      </c>
      <c r="K35" s="383"/>
      <c r="O35" s="13"/>
      <c r="P35" s="3"/>
    </row>
    <row r="36" spans="2:16" ht="16.5" thickBot="1">
      <c r="B36" s="97"/>
      <c r="C36" s="11" t="s">
        <v>36</v>
      </c>
      <c r="D36" s="11"/>
      <c r="E36" s="99"/>
      <c r="F36" s="97"/>
      <c r="G36" s="11" t="s">
        <v>297</v>
      </c>
      <c r="H36" s="11"/>
      <c r="I36" s="8"/>
      <c r="J36" s="390"/>
      <c r="K36" s="384"/>
      <c r="O36" s="13"/>
      <c r="P36" s="3"/>
    </row>
    <row r="37" spans="2:16" ht="15.75">
      <c r="B37" s="97"/>
      <c r="C37" s="11" t="s">
        <v>38</v>
      </c>
      <c r="D37" s="11"/>
      <c r="E37" s="99"/>
      <c r="F37" s="97"/>
      <c r="G37" s="11" t="s">
        <v>38</v>
      </c>
      <c r="H37" s="11"/>
      <c r="I37" s="8"/>
      <c r="J37" s="385" t="str">
        <f>IF(OR(H51&lt;&gt;"",H53&lt;&gt;""),IF(H51&gt;H53,G51,G53),"")</f>
        <v/>
      </c>
      <c r="K37" s="383"/>
      <c r="O37" s="13"/>
      <c r="P37" s="3"/>
    </row>
    <row r="38" spans="2:16" ht="16.5" thickBot="1">
      <c r="B38" s="97"/>
      <c r="C38" s="36"/>
      <c r="D38" s="36"/>
      <c r="E38" s="36"/>
      <c r="F38" s="97"/>
      <c r="G38" s="10"/>
      <c r="H38" s="10"/>
      <c r="I38" s="8"/>
      <c r="J38" s="386"/>
      <c r="K38" s="384"/>
      <c r="O38" s="13"/>
      <c r="P38" s="3"/>
    </row>
    <row r="39" spans="2:16" ht="15.75">
      <c r="B39" s="107"/>
      <c r="C39" s="108"/>
      <c r="D39" s="108"/>
      <c r="E39" s="107"/>
      <c r="F39" s="97"/>
      <c r="G39" s="10"/>
      <c r="H39" s="10"/>
      <c r="I39" s="8"/>
      <c r="J39" s="8"/>
      <c r="K39" s="8"/>
      <c r="O39" s="13"/>
      <c r="P39" s="3"/>
    </row>
    <row r="40" spans="2:16" ht="15.75">
      <c r="B40" s="107"/>
      <c r="C40" s="108"/>
      <c r="D40" s="108"/>
      <c r="E40" s="108"/>
      <c r="F40" s="97"/>
      <c r="G40" s="10"/>
      <c r="H40" s="10"/>
      <c r="I40" s="8"/>
      <c r="J40" s="8"/>
      <c r="K40" s="8"/>
      <c r="O40" s="13"/>
      <c r="P40" s="3"/>
    </row>
    <row r="41" spans="2:16" ht="15.75">
      <c r="B41" s="107"/>
      <c r="C41" s="108"/>
      <c r="D41" s="108"/>
      <c r="E41" s="107"/>
      <c r="F41" s="97"/>
      <c r="G41" s="10"/>
      <c r="H41" s="10"/>
      <c r="I41" s="8"/>
      <c r="J41" s="11" t="s">
        <v>297</v>
      </c>
      <c r="K41" s="11"/>
      <c r="O41" s="13"/>
      <c r="P41" s="3"/>
    </row>
    <row r="42" spans="2:16" ht="15.75">
      <c r="B42" s="107"/>
      <c r="C42" s="108"/>
      <c r="D42" s="108"/>
      <c r="E42" s="108"/>
      <c r="F42" s="97"/>
      <c r="G42" s="10"/>
      <c r="H42" s="10"/>
      <c r="I42" s="8"/>
      <c r="J42" s="11" t="s">
        <v>38</v>
      </c>
      <c r="K42" s="11"/>
      <c r="O42" s="13"/>
      <c r="P42" s="3"/>
    </row>
    <row r="43" spans="2:16" ht="15.75">
      <c r="B43" s="97"/>
      <c r="C43" s="36"/>
      <c r="D43" s="36"/>
      <c r="E43" s="36"/>
      <c r="F43" s="97"/>
      <c r="G43" s="10"/>
      <c r="H43" s="10"/>
      <c r="I43" s="8"/>
      <c r="J43" s="8"/>
      <c r="K43" s="8"/>
      <c r="O43" s="13"/>
      <c r="P43" s="3"/>
    </row>
    <row r="44" spans="2:16" ht="16.5" thickBot="1">
      <c r="B44" s="97"/>
      <c r="C44" s="36"/>
      <c r="D44" s="36"/>
      <c r="E44" s="36"/>
      <c r="F44" s="97"/>
      <c r="G44" s="10"/>
      <c r="H44" s="10"/>
      <c r="I44" s="8"/>
      <c r="J44" s="8"/>
      <c r="K44" s="8"/>
      <c r="O44" s="13"/>
      <c r="P44" s="3"/>
    </row>
    <row r="45" spans="2:16" ht="15.75">
      <c r="B45" s="253" t="str">
        <f>IF('F4'!$D$12&lt;&gt;0,"1P3","3P2")</f>
        <v>3P2</v>
      </c>
      <c r="C45" s="387" t="str">
        <f>IF('F4'!$D$10&lt;&gt;0,'F3'!$T$32,IF('F1'!$T$35&lt;&gt;"",IF('F2'!$T$34&lt;&gt;"",'F2'!$T$34,""),""))</f>
        <v/>
      </c>
      <c r="D45" s="383"/>
      <c r="E45" s="36"/>
      <c r="F45" s="97"/>
      <c r="G45" s="10"/>
      <c r="H45" s="10"/>
      <c r="I45" s="8"/>
      <c r="J45" s="7" t="s">
        <v>277</v>
      </c>
      <c r="K45" s="35"/>
      <c r="O45" s="13"/>
      <c r="P45" s="3"/>
    </row>
    <row r="46" spans="2:16" ht="16.5" thickBot="1">
      <c r="B46" s="256"/>
      <c r="C46" s="443"/>
      <c r="D46" s="384"/>
      <c r="E46" s="36"/>
      <c r="F46" s="97"/>
      <c r="G46" s="10"/>
      <c r="H46" s="10"/>
      <c r="I46" s="8"/>
      <c r="J46" s="8"/>
      <c r="K46" s="8"/>
      <c r="O46" s="13"/>
      <c r="P46" s="3"/>
    </row>
    <row r="47" spans="2:16" ht="15.75">
      <c r="B47" s="253" t="str">
        <f>IF('F4'!$D$12&lt;&gt;0,"2P2","2P1")</f>
        <v>2P1</v>
      </c>
      <c r="C47" s="385" t="str">
        <f>IF('F4'!$D$10&lt;&gt;0,IF('F2'!$T$33&lt;&gt;"",'F2'!$T$33),IF('F1'!$T$33&lt;&gt;"",'F1'!$T$33,""))</f>
        <v/>
      </c>
      <c r="D47" s="383"/>
      <c r="E47" s="107"/>
      <c r="F47" s="97"/>
      <c r="G47" s="10"/>
      <c r="H47" s="10"/>
      <c r="I47" s="8"/>
      <c r="J47" s="387" t="str">
        <f>IF(OR(H19&lt;&gt;"",H21&lt;&gt;""),IF(H19&lt;H21,G19,G21),"")</f>
        <v/>
      </c>
      <c r="K47" s="383"/>
      <c r="O47" s="13"/>
      <c r="P47" s="3"/>
    </row>
    <row r="48" spans="2:16" ht="16.5" thickBot="1">
      <c r="B48" s="256"/>
      <c r="C48" s="442"/>
      <c r="D48" s="384"/>
      <c r="E48" s="107"/>
      <c r="F48" s="97"/>
      <c r="G48" s="10"/>
      <c r="H48" s="10"/>
      <c r="I48" s="8"/>
      <c r="J48" s="390"/>
      <c r="K48" s="384"/>
      <c r="O48" s="13"/>
      <c r="P48" s="3"/>
    </row>
    <row r="49" spans="2:16" ht="15.75">
      <c r="B49" s="107"/>
      <c r="C49" s="108"/>
      <c r="D49" s="108"/>
      <c r="E49" s="107"/>
      <c r="F49" s="97"/>
      <c r="G49" s="10"/>
      <c r="H49" s="10"/>
      <c r="I49" s="8"/>
      <c r="J49" s="385" t="str">
        <f>IF(OR(H51&lt;&gt;"",H53&lt;&gt;""),IF(H51&lt;H53,G51,G53),"")</f>
        <v/>
      </c>
      <c r="K49" s="383"/>
      <c r="O49" s="13"/>
      <c r="P49" s="3"/>
    </row>
    <row r="50" spans="2:16" ht="16.5" thickBot="1">
      <c r="B50" s="107"/>
      <c r="C50" s="108"/>
      <c r="D50" s="108"/>
      <c r="E50" s="108"/>
      <c r="F50" s="97"/>
      <c r="G50" s="10"/>
      <c r="H50" s="10"/>
      <c r="I50" s="8"/>
      <c r="J50" s="386"/>
      <c r="K50" s="384"/>
      <c r="O50" s="13"/>
      <c r="P50" s="3"/>
    </row>
    <row r="51" spans="2:16" ht="15.75">
      <c r="B51" s="97"/>
      <c r="C51" s="36"/>
      <c r="D51" s="36"/>
      <c r="E51" s="36"/>
      <c r="F51" s="445" t="s">
        <v>28</v>
      </c>
      <c r="G51" s="387" t="str">
        <f>IF(AND(C45&lt;&gt;"",C47=""),C45,IF(AND(C47&lt;&gt;"",C45=""),C47,IF(OR(D45&lt;&gt;"",D47&lt;&gt;""),IF(D45&gt;D47,C45,C47),"")))</f>
        <v/>
      </c>
      <c r="H51" s="383"/>
      <c r="I51" s="8"/>
      <c r="J51" s="8"/>
      <c r="K51" s="8"/>
      <c r="O51" s="13"/>
      <c r="P51" s="3"/>
    </row>
    <row r="52" spans="2:16" ht="16.5" thickBot="1">
      <c r="B52" s="97"/>
      <c r="C52" s="36"/>
      <c r="D52" s="36"/>
      <c r="E52" s="36"/>
      <c r="F52" s="446"/>
      <c r="G52" s="444"/>
      <c r="H52" s="384"/>
      <c r="I52" s="8"/>
      <c r="J52" s="8"/>
      <c r="K52" s="8"/>
      <c r="O52" s="13"/>
      <c r="P52" s="3"/>
    </row>
    <row r="53" spans="2:16" ht="15.75">
      <c r="B53" s="97"/>
      <c r="C53" s="36"/>
      <c r="D53" s="36"/>
      <c r="E53" s="36"/>
      <c r="F53" s="445" t="s">
        <v>46</v>
      </c>
      <c r="G53" s="387" t="str">
        <f>IF(AND(C57&lt;&gt;"",C59=""),C57,IF(AND(C59&lt;&gt;"",C57=""),C59,IF(OR(D57&lt;&gt;"",D59&lt;&gt;""),IF(D57&gt;D59,C57,C59),"")))</f>
        <v/>
      </c>
      <c r="H53" s="383"/>
      <c r="I53" s="8"/>
      <c r="J53" s="8"/>
      <c r="K53" s="8"/>
      <c r="O53" s="13"/>
      <c r="P53" s="3"/>
    </row>
    <row r="54" spans="2:16" ht="16.5" thickBot="1">
      <c r="B54" s="97"/>
      <c r="C54" s="36"/>
      <c r="D54" s="36"/>
      <c r="E54" s="36"/>
      <c r="F54" s="446"/>
      <c r="G54" s="442"/>
      <c r="H54" s="384"/>
      <c r="I54" s="8"/>
      <c r="J54" s="8"/>
      <c r="K54" s="8"/>
      <c r="O54" s="13"/>
      <c r="P54" s="3"/>
    </row>
    <row r="55" spans="2:16" ht="15.75">
      <c r="B55" s="107"/>
      <c r="C55" s="108"/>
      <c r="D55" s="108"/>
      <c r="E55" s="107"/>
      <c r="F55" s="97"/>
      <c r="G55" s="98"/>
      <c r="H55" s="98"/>
      <c r="I55" s="97"/>
      <c r="J55" s="8"/>
      <c r="K55" s="8"/>
      <c r="L55" s="8"/>
      <c r="M55" s="8"/>
      <c r="N55" s="8"/>
      <c r="O55" s="13"/>
      <c r="P55" s="3"/>
    </row>
    <row r="56" spans="2:16" ht="16.5" thickBot="1">
      <c r="B56" s="107"/>
      <c r="C56" s="108"/>
      <c r="D56" s="108"/>
      <c r="E56" s="107"/>
      <c r="F56" s="97"/>
      <c r="G56" s="98"/>
      <c r="H56" s="98"/>
      <c r="I56" s="97"/>
      <c r="J56" s="8"/>
      <c r="K56" s="8"/>
      <c r="L56" s="8"/>
      <c r="M56" s="8"/>
      <c r="N56" s="8"/>
      <c r="O56" s="13"/>
      <c r="P56" s="3"/>
    </row>
    <row r="57" spans="2:16" ht="15.75">
      <c r="B57" s="253" t="str">
        <f>IF('F4'!$D$12&lt;&gt;0,"1P4","4P1")</f>
        <v>4P1</v>
      </c>
      <c r="C57" s="387" t="str">
        <f>IF('F4'!$D$10&lt;&gt;0,'F3'!$T$32,IF('F1'!$T$35&lt;&gt;"",'F1'!$T$35,""))</f>
        <v/>
      </c>
      <c r="D57" s="383"/>
      <c r="E57" s="107"/>
      <c r="F57" s="97"/>
      <c r="G57" s="98"/>
      <c r="H57" s="98"/>
      <c r="I57" s="97"/>
      <c r="J57" s="8"/>
      <c r="K57" s="8"/>
      <c r="L57" s="8"/>
      <c r="M57" s="8"/>
      <c r="N57" s="8"/>
      <c r="O57" s="13"/>
      <c r="P57" s="3"/>
    </row>
    <row r="58" spans="2:16" ht="16.5" thickBot="1">
      <c r="B58" s="256"/>
      <c r="C58" s="443"/>
      <c r="D58" s="384"/>
      <c r="E58" s="107"/>
      <c r="F58" s="97"/>
      <c r="G58" s="98"/>
      <c r="H58" s="98"/>
      <c r="I58" s="97"/>
      <c r="J58" s="8"/>
      <c r="K58" s="8"/>
      <c r="L58" s="8"/>
      <c r="M58" s="8"/>
      <c r="N58" s="8"/>
      <c r="O58" s="13"/>
      <c r="P58" s="3"/>
    </row>
    <row r="59" spans="2:16" ht="15.75">
      <c r="B59" s="253" t="str">
        <f>IF('F4'!$D$12&lt;&gt;0,"2P1","1P2")</f>
        <v>1P2</v>
      </c>
      <c r="C59" s="385" t="str">
        <f>IF('F4'!$D$10&lt;&gt;0,IF('F1'!$V$31&lt;&gt;"",'F1'!$V$31,""),IF('F2'!$T$32&lt;&gt;"",'F2'!$T$32,""))</f>
        <v/>
      </c>
      <c r="D59" s="383"/>
      <c r="E59" s="36"/>
      <c r="F59" s="97"/>
      <c r="G59" s="107"/>
      <c r="H59" s="107"/>
      <c r="I59" s="97"/>
      <c r="J59" s="8"/>
      <c r="K59" s="8"/>
      <c r="L59" s="8"/>
      <c r="M59" s="8"/>
      <c r="N59" s="8"/>
      <c r="O59" s="13"/>
      <c r="P59" s="3"/>
    </row>
    <row r="60" spans="2:16" ht="15.75" thickBot="1">
      <c r="B60" s="256"/>
      <c r="C60" s="442"/>
      <c r="D60" s="384"/>
      <c r="E60" s="97"/>
      <c r="F60" s="109"/>
      <c r="G60" s="107"/>
      <c r="H60" s="97"/>
      <c r="I60" s="8"/>
      <c r="J60" s="8"/>
      <c r="K60" s="8"/>
      <c r="L60" s="8"/>
      <c r="M60" s="8"/>
      <c r="N60" s="13"/>
      <c r="O60" s="3"/>
    </row>
    <row r="61" spans="2:16" ht="15.75">
      <c r="B61" s="97"/>
      <c r="C61" s="36"/>
      <c r="D61" s="36"/>
      <c r="E61" s="97"/>
      <c r="F61" s="107"/>
      <c r="G61" s="107"/>
      <c r="H61" s="97"/>
      <c r="I61" s="8"/>
      <c r="J61" s="8"/>
      <c r="K61" s="8"/>
      <c r="L61" s="8"/>
      <c r="M61" s="8"/>
      <c r="N61" s="13"/>
      <c r="O61" s="3"/>
    </row>
    <row r="62" spans="2:16" ht="15.75">
      <c r="B62" s="97"/>
      <c r="C62" s="36"/>
      <c r="D62" s="36"/>
      <c r="E62" s="97"/>
      <c r="F62" s="109"/>
      <c r="G62" s="107"/>
      <c r="H62" s="97"/>
      <c r="I62" s="8"/>
      <c r="J62" s="8"/>
      <c r="K62" s="8"/>
      <c r="L62" s="8"/>
      <c r="M62" s="8"/>
      <c r="N62" s="13"/>
      <c r="O62" s="3"/>
    </row>
    <row r="63" spans="2:16" ht="15">
      <c r="B63" s="107"/>
      <c r="C63" s="108"/>
      <c r="D63" s="107"/>
      <c r="E63" s="97"/>
      <c r="F63" s="97"/>
      <c r="G63" s="97"/>
      <c r="H63" s="97"/>
      <c r="I63" s="8"/>
      <c r="J63" s="8"/>
      <c r="K63" s="8"/>
      <c r="L63" s="8"/>
      <c r="M63" s="8"/>
      <c r="N63" s="13"/>
      <c r="O63" s="3"/>
    </row>
    <row r="64" spans="2:16" ht="15">
      <c r="B64" s="107"/>
      <c r="C64" s="108"/>
      <c r="D64" s="107"/>
      <c r="E64" s="97"/>
      <c r="F64" s="97"/>
      <c r="G64" s="97"/>
      <c r="H64" s="97"/>
      <c r="I64" s="8"/>
      <c r="J64" s="8"/>
      <c r="K64" s="8"/>
      <c r="L64" s="8"/>
      <c r="M64" s="8"/>
      <c r="N64" s="13"/>
      <c r="O64" s="3"/>
    </row>
    <row r="65" spans="2:15" ht="15">
      <c r="B65" s="107"/>
      <c r="C65" s="108"/>
      <c r="D65" s="107"/>
      <c r="E65" s="97"/>
      <c r="F65" s="97"/>
      <c r="G65" s="97"/>
      <c r="H65" s="97"/>
      <c r="I65" s="8"/>
      <c r="J65" s="8"/>
      <c r="K65" s="8"/>
      <c r="L65" s="8"/>
      <c r="M65" s="8"/>
      <c r="N65" s="13"/>
      <c r="O65" s="3"/>
    </row>
    <row r="66" spans="2:15" ht="15">
      <c r="B66" s="107"/>
      <c r="C66" s="108"/>
      <c r="D66" s="107"/>
      <c r="E66" s="97"/>
      <c r="F66" s="97"/>
      <c r="G66" s="97"/>
      <c r="H66" s="97"/>
      <c r="I66" s="8"/>
      <c r="J66" s="8"/>
      <c r="K66" s="8"/>
      <c r="L66" s="8"/>
      <c r="M66" s="8"/>
      <c r="N66" s="13"/>
      <c r="O66" s="3"/>
    </row>
    <row r="67" spans="2:15" ht="15">
      <c r="B67" s="8"/>
      <c r="C67" s="8"/>
      <c r="D67" s="8"/>
      <c r="E67" s="8"/>
      <c r="F67" s="8"/>
      <c r="G67" s="8"/>
      <c r="H67" s="8"/>
      <c r="I67" s="8"/>
      <c r="J67" s="8"/>
      <c r="K67" s="8"/>
      <c r="L67" s="8"/>
      <c r="M67" s="8"/>
      <c r="N67" s="13"/>
      <c r="O67" s="3"/>
    </row>
    <row r="68" spans="2:15">
      <c r="C68" s="3"/>
      <c r="D68" s="3"/>
      <c r="E68" s="3"/>
      <c r="F68" s="3"/>
      <c r="G68" s="3"/>
      <c r="H68" s="3"/>
      <c r="I68" s="3"/>
      <c r="J68" s="3"/>
      <c r="K68" s="3"/>
      <c r="L68" s="3"/>
      <c r="M68" s="3"/>
      <c r="N68" s="3"/>
    </row>
  </sheetData>
  <mergeCells count="48">
    <mergeCell ref="B59:B60"/>
    <mergeCell ref="C59:C60"/>
    <mergeCell ref="D59:D60"/>
    <mergeCell ref="B27:B28"/>
    <mergeCell ref="C27:C28"/>
    <mergeCell ref="D27:D28"/>
    <mergeCell ref="B45:B46"/>
    <mergeCell ref="C45:C46"/>
    <mergeCell ref="D45:D46"/>
    <mergeCell ref="B57:B58"/>
    <mergeCell ref="C57:C58"/>
    <mergeCell ref="D57:D58"/>
    <mergeCell ref="B47:B48"/>
    <mergeCell ref="C47:C48"/>
    <mergeCell ref="D47:D48"/>
    <mergeCell ref="H51:H52"/>
    <mergeCell ref="H53:H54"/>
    <mergeCell ref="G51:G52"/>
    <mergeCell ref="G53:G54"/>
    <mergeCell ref="F51:F52"/>
    <mergeCell ref="F53:F54"/>
    <mergeCell ref="K47:K48"/>
    <mergeCell ref="B25:B26"/>
    <mergeCell ref="C25:C26"/>
    <mergeCell ref="D25:D26"/>
    <mergeCell ref="J49:J50"/>
    <mergeCell ref="K49:K50"/>
    <mergeCell ref="J35:J36"/>
    <mergeCell ref="K35:K36"/>
    <mergeCell ref="J37:J38"/>
    <mergeCell ref="K37:K38"/>
    <mergeCell ref="J47:J48"/>
    <mergeCell ref="F1:I1"/>
    <mergeCell ref="F2:I2"/>
    <mergeCell ref="G19:G20"/>
    <mergeCell ref="G21:G22"/>
    <mergeCell ref="F19:F20"/>
    <mergeCell ref="F21:F22"/>
    <mergeCell ref="O13:U14"/>
    <mergeCell ref="O17:U23"/>
    <mergeCell ref="B15:B16"/>
    <mergeCell ref="C15:C16"/>
    <mergeCell ref="D15:D16"/>
    <mergeCell ref="B13:B14"/>
    <mergeCell ref="H19:H20"/>
    <mergeCell ref="H21:H22"/>
    <mergeCell ref="C13:C14"/>
    <mergeCell ref="D13:D14"/>
  </mergeCells>
  <printOptions horizontalCentered="1" verticalCentered="1"/>
  <pageMargins left="0" right="0" top="0" bottom="0" header="0" footer="0"/>
  <pageSetup paperSize="8" scale="96"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sheetPr codeName="Feuil16">
    <pageSetUpPr fitToPage="1"/>
  </sheetPr>
  <dimension ref="A1:M65"/>
  <sheetViews>
    <sheetView workbookViewId="0">
      <selection activeCell="G12" sqref="G12"/>
    </sheetView>
  </sheetViews>
  <sheetFormatPr baseColWidth="10" defaultRowHeight="12.75"/>
  <cols>
    <col min="1" max="1" width="14.28515625" style="160" customWidth="1"/>
    <col min="2" max="2" width="4.7109375" style="19" customWidth="1"/>
    <col min="3" max="4" width="25.7109375" style="160" customWidth="1"/>
    <col min="5" max="5" width="4.7109375" style="76" customWidth="1"/>
    <col min="6" max="6" width="12.7109375" style="20" bestFit="1" customWidth="1"/>
    <col min="7" max="7" width="25.7109375" style="160" customWidth="1"/>
    <col min="8" max="8" width="2.7109375" style="160" customWidth="1"/>
    <col min="9" max="9" width="25.7109375" style="161" customWidth="1"/>
    <col min="10" max="10" width="91.28515625" style="161" customWidth="1"/>
    <col min="11" max="11" width="25.7109375" style="161" customWidth="1"/>
    <col min="12" max="12" width="25.7109375" style="160" customWidth="1"/>
    <col min="13" max="13" width="18" style="160" customWidth="1"/>
    <col min="14" max="16384" width="11.42578125" style="160"/>
  </cols>
  <sheetData>
    <row r="1" spans="1:13" ht="13.5" thickBot="1">
      <c r="A1" s="160" t="s">
        <v>157</v>
      </c>
      <c r="B1" s="19">
        <f>COUNTA($C$2:$C$188)-COUNTIF($C$2:$C$188," / ")</f>
        <v>1</v>
      </c>
      <c r="F1" s="100" t="s">
        <v>288</v>
      </c>
      <c r="I1" s="160"/>
      <c r="J1" s="160"/>
      <c r="K1" s="160"/>
    </row>
    <row r="2" spans="1:13" ht="13.5" thickBot="1">
      <c r="B2" s="46">
        <v>1</v>
      </c>
      <c r="C2" s="134" t="s">
        <v>295</v>
      </c>
      <c r="D2" s="134" t="s">
        <v>264</v>
      </c>
      <c r="E2" s="51"/>
      <c r="I2" s="160"/>
      <c r="J2" s="62" t="s">
        <v>303</v>
      </c>
      <c r="K2" s="160"/>
      <c r="M2" s="96"/>
    </row>
    <row r="3" spans="1:13" ht="13.5" thickBot="1">
      <c r="B3" s="46">
        <v>2</v>
      </c>
      <c r="C3" s="134"/>
      <c r="D3" s="134"/>
      <c r="E3" s="51"/>
      <c r="I3" s="160"/>
      <c r="J3" s="160"/>
      <c r="K3" s="160"/>
      <c r="M3" s="161"/>
    </row>
    <row r="4" spans="1:13" ht="13.5" thickBot="1">
      <c r="B4" s="46">
        <v>3</v>
      </c>
      <c r="C4" s="45"/>
      <c r="D4" s="45"/>
      <c r="E4" s="51"/>
      <c r="J4" s="232" t="s">
        <v>306</v>
      </c>
      <c r="L4" s="161"/>
      <c r="M4" s="64"/>
    </row>
    <row r="5" spans="1:13" ht="13.5" thickBot="1">
      <c r="B5" s="46">
        <v>4</v>
      </c>
      <c r="C5" s="45"/>
      <c r="D5" s="45"/>
      <c r="E5" s="51"/>
      <c r="I5" s="73"/>
      <c r="J5" s="419"/>
      <c r="L5" s="161"/>
      <c r="M5" s="64"/>
    </row>
    <row r="6" spans="1:13" ht="13.5" thickBot="1">
      <c r="B6" s="46">
        <v>5</v>
      </c>
      <c r="C6" s="45"/>
      <c r="D6" s="45"/>
      <c r="E6" s="51"/>
      <c r="J6" s="419"/>
      <c r="L6" s="64"/>
      <c r="M6" s="161"/>
    </row>
    <row r="7" spans="1:13" ht="13.5" thickBot="1">
      <c r="B7" s="46">
        <v>6</v>
      </c>
      <c r="C7" s="45"/>
      <c r="D7" s="45"/>
      <c r="E7" s="51"/>
      <c r="J7" s="419"/>
      <c r="L7" s="161"/>
    </row>
    <row r="8" spans="1:13" ht="13.5" thickBot="1">
      <c r="B8" s="46">
        <v>7</v>
      </c>
      <c r="C8" s="45"/>
      <c r="D8" s="45"/>
      <c r="E8" s="51"/>
      <c r="I8" s="73"/>
      <c r="J8" s="419"/>
      <c r="K8" s="89"/>
      <c r="L8" s="161"/>
    </row>
    <row r="9" spans="1:13" ht="13.5" thickBot="1">
      <c r="B9" s="46">
        <v>8</v>
      </c>
      <c r="C9" s="45"/>
      <c r="D9" s="45"/>
      <c r="E9" s="51"/>
      <c r="I9" s="73"/>
      <c r="J9" s="419"/>
      <c r="K9" s="73"/>
      <c r="M9" s="81"/>
    </row>
    <row r="10" spans="1:13" ht="13.5" thickBot="1">
      <c r="B10" s="46">
        <v>9</v>
      </c>
      <c r="C10" s="134"/>
      <c r="D10" s="134"/>
      <c r="E10" s="51"/>
      <c r="I10" s="81"/>
      <c r="J10" s="419"/>
      <c r="K10" s="81"/>
      <c r="M10" s="62"/>
    </row>
    <row r="11" spans="1:13" ht="13.5" thickBot="1">
      <c r="B11" s="47">
        <v>10</v>
      </c>
      <c r="C11" s="86"/>
      <c r="D11" s="86"/>
      <c r="E11" s="88"/>
      <c r="I11" s="73"/>
      <c r="J11" s="419"/>
      <c r="K11" s="73"/>
    </row>
    <row r="12" spans="1:13">
      <c r="B12" s="165"/>
      <c r="C12" s="161"/>
      <c r="D12" s="161"/>
      <c r="I12" s="73"/>
      <c r="J12" s="419"/>
      <c r="K12" s="73"/>
      <c r="M12" s="62"/>
    </row>
    <row r="13" spans="1:13">
      <c r="B13" s="165"/>
      <c r="C13" s="161"/>
      <c r="D13" s="161"/>
      <c r="I13" s="73"/>
      <c r="J13" s="419"/>
      <c r="K13" s="73"/>
    </row>
    <row r="14" spans="1:13">
      <c r="B14" s="165"/>
      <c r="C14" s="161"/>
      <c r="D14" s="161"/>
      <c r="J14" s="419"/>
    </row>
    <row r="15" spans="1:13">
      <c r="B15" s="165"/>
      <c r="C15" s="161"/>
      <c r="D15" s="161"/>
      <c r="J15" s="419"/>
    </row>
    <row r="16" spans="1:13" ht="13.5" thickBot="1">
      <c r="B16" s="165"/>
      <c r="C16" s="161"/>
      <c r="D16" s="161"/>
      <c r="J16" s="420"/>
    </row>
    <row r="17" spans="2:13">
      <c r="B17" s="165"/>
      <c r="C17" s="161"/>
      <c r="D17" s="161"/>
    </row>
    <row r="18" spans="2:13">
      <c r="B18" s="165"/>
      <c r="C18" s="161"/>
      <c r="D18" s="161"/>
      <c r="M18" s="62"/>
    </row>
    <row r="19" spans="2:13">
      <c r="B19" s="165"/>
      <c r="C19" s="161"/>
      <c r="D19" s="161"/>
      <c r="M19" s="62"/>
    </row>
    <row r="20" spans="2:13">
      <c r="B20" s="165"/>
      <c r="C20" s="161"/>
      <c r="D20" s="161"/>
      <c r="M20" s="62"/>
    </row>
    <row r="21" spans="2:13">
      <c r="B21" s="165"/>
      <c r="C21" s="161"/>
      <c r="D21" s="161"/>
    </row>
    <row r="22" spans="2:13">
      <c r="B22" s="166"/>
      <c r="C22" s="126"/>
      <c r="D22" s="126"/>
      <c r="E22" s="167"/>
    </row>
    <row r="23" spans="2:13">
      <c r="B23" s="166"/>
      <c r="C23" s="168"/>
      <c r="D23" s="168"/>
      <c r="E23" s="167"/>
    </row>
    <row r="24" spans="2:13">
      <c r="B24" s="166"/>
      <c r="C24" s="126"/>
      <c r="D24" s="126"/>
      <c r="E24" s="167"/>
      <c r="K24" s="73"/>
    </row>
    <row r="25" spans="2:13">
      <c r="B25" s="166"/>
      <c r="C25" s="126"/>
      <c r="D25" s="126"/>
      <c r="E25" s="167"/>
    </row>
    <row r="26" spans="2:13">
      <c r="B26" s="166"/>
      <c r="C26" s="126"/>
      <c r="D26" s="126"/>
      <c r="E26" s="167"/>
    </row>
    <row r="27" spans="2:13">
      <c r="B27" s="166"/>
      <c r="C27" s="126"/>
      <c r="D27" s="126"/>
      <c r="E27" s="167"/>
      <c r="K27" s="73"/>
    </row>
    <row r="28" spans="2:13">
      <c r="B28" s="166"/>
      <c r="C28" s="126"/>
      <c r="D28" s="126"/>
      <c r="E28" s="167"/>
    </row>
    <row r="29" spans="2:13">
      <c r="B29" s="166"/>
      <c r="C29" s="126"/>
      <c r="D29" s="126"/>
      <c r="E29" s="167"/>
    </row>
    <row r="30" spans="2:13">
      <c r="B30" s="166"/>
      <c r="C30" s="126"/>
      <c r="D30" s="126"/>
      <c r="E30" s="167"/>
    </row>
    <row r="31" spans="2:13">
      <c r="B31" s="166"/>
      <c r="C31" s="126"/>
      <c r="D31" s="126"/>
      <c r="E31" s="167"/>
    </row>
    <row r="32" spans="2:13">
      <c r="B32" s="166"/>
      <c r="C32" s="126"/>
      <c r="D32" s="126"/>
      <c r="E32" s="167"/>
    </row>
    <row r="33" spans="2:5">
      <c r="B33" s="166"/>
      <c r="C33" s="126"/>
      <c r="D33" s="126"/>
      <c r="E33" s="167"/>
    </row>
    <row r="34" spans="2:5">
      <c r="B34" s="166"/>
      <c r="C34" s="126"/>
      <c r="D34" s="126"/>
      <c r="E34" s="167"/>
    </row>
    <row r="35" spans="2:5">
      <c r="B35" s="166"/>
      <c r="C35" s="126"/>
      <c r="D35" s="126"/>
      <c r="E35" s="167"/>
    </row>
    <row r="36" spans="2:5">
      <c r="B36" s="166"/>
      <c r="C36" s="126"/>
      <c r="D36" s="126"/>
      <c r="E36" s="167"/>
    </row>
    <row r="37" spans="2:5">
      <c r="B37" s="166"/>
      <c r="C37" s="126"/>
      <c r="D37" s="126"/>
      <c r="E37" s="167"/>
    </row>
    <row r="38" spans="2:5">
      <c r="B38" s="166"/>
      <c r="C38" s="126"/>
      <c r="D38" s="126"/>
      <c r="E38" s="167"/>
    </row>
    <row r="39" spans="2:5">
      <c r="B39" s="166"/>
      <c r="C39" s="126"/>
      <c r="D39" s="126"/>
      <c r="E39" s="167"/>
    </row>
    <row r="40" spans="2:5">
      <c r="B40" s="166"/>
      <c r="C40" s="126"/>
      <c r="D40" s="126"/>
      <c r="E40" s="167"/>
    </row>
    <row r="41" spans="2:5">
      <c r="B41" s="166"/>
      <c r="C41" s="126"/>
      <c r="D41" s="126"/>
      <c r="E41" s="167"/>
    </row>
    <row r="42" spans="2:5">
      <c r="B42" s="166"/>
      <c r="C42" s="126"/>
      <c r="D42" s="126"/>
      <c r="E42" s="167"/>
    </row>
    <row r="43" spans="2:5">
      <c r="B43" s="166"/>
      <c r="C43" s="126"/>
      <c r="D43" s="126"/>
      <c r="E43" s="167"/>
    </row>
    <row r="44" spans="2:5">
      <c r="B44" s="166"/>
      <c r="C44" s="126"/>
      <c r="D44" s="126"/>
      <c r="E44" s="167"/>
    </row>
    <row r="45" spans="2:5">
      <c r="B45" s="166"/>
      <c r="C45" s="126"/>
      <c r="D45" s="126"/>
      <c r="E45" s="167"/>
    </row>
    <row r="46" spans="2:5">
      <c r="B46" s="166"/>
      <c r="C46" s="126"/>
      <c r="D46" s="126"/>
      <c r="E46" s="167"/>
    </row>
    <row r="47" spans="2:5">
      <c r="B47" s="166"/>
      <c r="C47" s="126"/>
      <c r="D47" s="126"/>
      <c r="E47" s="167"/>
    </row>
    <row r="48" spans="2:5">
      <c r="B48" s="166"/>
      <c r="C48" s="126"/>
      <c r="D48" s="126"/>
      <c r="E48" s="167"/>
    </row>
    <row r="49" spans="2:5">
      <c r="B49" s="166"/>
      <c r="C49" s="126"/>
      <c r="D49" s="126"/>
      <c r="E49" s="167"/>
    </row>
    <row r="50" spans="2:5">
      <c r="B50" s="166"/>
      <c r="C50" s="126"/>
      <c r="D50" s="126"/>
      <c r="E50" s="167"/>
    </row>
    <row r="51" spans="2:5">
      <c r="B51" s="166"/>
      <c r="C51" s="126"/>
      <c r="D51" s="126"/>
      <c r="E51" s="167"/>
    </row>
    <row r="52" spans="2:5">
      <c r="B52" s="166"/>
      <c r="C52" s="126"/>
      <c r="D52" s="126"/>
      <c r="E52" s="167"/>
    </row>
    <row r="53" spans="2:5">
      <c r="B53" s="166"/>
      <c r="C53" s="126"/>
      <c r="D53" s="126"/>
      <c r="E53" s="167"/>
    </row>
    <row r="54" spans="2:5">
      <c r="B54" s="166"/>
      <c r="C54" s="126"/>
      <c r="D54" s="126"/>
      <c r="E54" s="167"/>
    </row>
    <row r="55" spans="2:5">
      <c r="B55" s="166"/>
      <c r="C55" s="126"/>
      <c r="D55" s="126"/>
      <c r="E55" s="167"/>
    </row>
    <row r="56" spans="2:5">
      <c r="B56" s="166"/>
      <c r="C56" s="126"/>
      <c r="D56" s="126"/>
      <c r="E56" s="167"/>
    </row>
    <row r="57" spans="2:5">
      <c r="B57" s="166"/>
      <c r="C57" s="126"/>
      <c r="D57" s="126"/>
      <c r="E57" s="167"/>
    </row>
    <row r="58" spans="2:5">
      <c r="B58" s="166"/>
      <c r="C58" s="126"/>
      <c r="D58" s="126"/>
      <c r="E58" s="167"/>
    </row>
    <row r="59" spans="2:5">
      <c r="B59" s="166"/>
      <c r="C59" s="126"/>
      <c r="D59" s="126"/>
      <c r="E59" s="167"/>
    </row>
    <row r="60" spans="2:5">
      <c r="B60" s="166"/>
      <c r="C60" s="126"/>
      <c r="D60" s="126"/>
      <c r="E60" s="167"/>
    </row>
    <row r="61" spans="2:5">
      <c r="B61" s="166"/>
      <c r="C61" s="126"/>
      <c r="D61" s="126"/>
      <c r="E61" s="167"/>
    </row>
    <row r="62" spans="2:5">
      <c r="B62" s="166"/>
      <c r="C62" s="126"/>
      <c r="D62" s="126"/>
      <c r="E62" s="167"/>
    </row>
    <row r="63" spans="2:5">
      <c r="B63" s="166"/>
      <c r="C63" s="126"/>
      <c r="D63" s="126"/>
      <c r="E63" s="167"/>
    </row>
    <row r="64" spans="2:5">
      <c r="B64" s="166"/>
      <c r="C64" s="126"/>
      <c r="D64" s="126"/>
      <c r="E64" s="167"/>
    </row>
    <row r="65" spans="2:5">
      <c r="B65" s="166"/>
      <c r="C65" s="126"/>
      <c r="D65" s="126"/>
      <c r="E65" s="167"/>
    </row>
  </sheetData>
  <mergeCells count="1">
    <mergeCell ref="J4:J16"/>
  </mergeCells>
  <printOptions horizontalCentered="1" verticalCentered="1"/>
  <pageMargins left="0" right="0" top="0" bottom="0" header="0" footer="0"/>
  <pageSetup paperSize="8" scale="98"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sheetPr codeName="Feuil30">
    <pageSetUpPr fitToPage="1"/>
  </sheetPr>
  <dimension ref="A1:P68"/>
  <sheetViews>
    <sheetView topLeftCell="A16" zoomScale="85" zoomScaleNormal="85" workbookViewId="0">
      <selection activeCell="G55" sqref="G55"/>
    </sheetView>
  </sheetViews>
  <sheetFormatPr baseColWidth="10" defaultRowHeight="12.75"/>
  <cols>
    <col min="1" max="1" width="11.42578125" style="160"/>
    <col min="2" max="2" width="4.7109375" style="161" customWidth="1"/>
    <col min="3" max="3" width="25.7109375" style="160" customWidth="1"/>
    <col min="4" max="4" width="2.7109375" style="160" customWidth="1"/>
    <col min="5" max="5" width="12" style="160" customWidth="1"/>
    <col min="6" max="6" width="4.7109375" style="160" customWidth="1"/>
    <col min="7" max="7" width="25.7109375" style="160" customWidth="1"/>
    <col min="8" max="8" width="2.7109375" style="160" customWidth="1"/>
    <col min="9" max="9" width="12" style="160" customWidth="1"/>
    <col min="10" max="10" width="25.7109375" style="160" customWidth="1"/>
    <col min="11" max="11" width="2.7109375" style="160" customWidth="1"/>
    <col min="12" max="12" width="25.7109375" style="160" customWidth="1"/>
    <col min="13" max="13" width="2.7109375" style="160" customWidth="1"/>
    <col min="14" max="14" width="12" style="160" customWidth="1"/>
    <col min="15" max="16384" width="11.42578125" style="160"/>
  </cols>
  <sheetData>
    <row r="1" spans="1:16" ht="34.5" customHeight="1">
      <c r="A1" s="161"/>
      <c r="C1" s="1"/>
      <c r="D1" s="1"/>
      <c r="E1" s="12"/>
      <c r="F1" s="245" t="s">
        <v>47</v>
      </c>
      <c r="G1" s="246"/>
      <c r="H1" s="246"/>
      <c r="I1" s="247"/>
      <c r="J1" s="43"/>
      <c r="K1" s="1"/>
      <c r="L1" s="1"/>
      <c r="M1" s="1"/>
      <c r="N1" s="1"/>
      <c r="O1" s="161"/>
    </row>
    <row r="2" spans="1:16" ht="34.5" customHeight="1" thickBot="1">
      <c r="C2" s="1"/>
      <c r="D2" s="1"/>
      <c r="E2" s="1"/>
      <c r="F2" s="248" t="s">
        <v>48</v>
      </c>
      <c r="G2" s="249"/>
      <c r="H2" s="249"/>
      <c r="I2" s="250"/>
      <c r="J2" s="42"/>
      <c r="K2" s="1"/>
      <c r="L2" s="1"/>
      <c r="M2" s="1"/>
      <c r="N2" s="1"/>
      <c r="O2" s="161"/>
    </row>
    <row r="3" spans="1:16" ht="71.25" customHeight="1">
      <c r="B3" s="4" t="s">
        <v>287</v>
      </c>
      <c r="C3" s="2"/>
      <c r="D3" s="2"/>
      <c r="E3" s="2"/>
      <c r="F3" s="2"/>
      <c r="G3" s="2"/>
      <c r="H3" s="2"/>
      <c r="I3" s="2"/>
      <c r="J3" s="2"/>
      <c r="K3" s="2"/>
      <c r="L3" s="2"/>
      <c r="M3" s="2"/>
      <c r="N3" s="5"/>
      <c r="O3" s="161"/>
    </row>
    <row r="4" spans="1:16" ht="15" customHeight="1">
      <c r="B4" s="2"/>
      <c r="C4" s="2"/>
      <c r="D4" s="2"/>
      <c r="E4" s="2"/>
      <c r="F4" s="2"/>
      <c r="G4" s="2"/>
      <c r="H4" s="2"/>
      <c r="I4" s="2"/>
      <c r="J4" s="2"/>
      <c r="K4" s="2"/>
      <c r="L4" s="2"/>
      <c r="M4" s="2"/>
      <c r="N4" s="2"/>
      <c r="O4" s="13"/>
      <c r="P4" s="161"/>
    </row>
    <row r="5" spans="1:16" ht="15.75">
      <c r="B5" s="8"/>
      <c r="C5" s="35"/>
      <c r="D5" s="35"/>
      <c r="E5" s="35"/>
      <c r="F5" s="8"/>
      <c r="G5" s="8"/>
      <c r="H5" s="8"/>
      <c r="I5" s="8"/>
      <c r="J5" s="8"/>
      <c r="K5" s="8"/>
      <c r="L5" s="8"/>
      <c r="M5" s="8"/>
      <c r="N5" s="8"/>
      <c r="O5" s="13"/>
      <c r="P5" s="161"/>
    </row>
    <row r="6" spans="1:16" ht="15">
      <c r="B6" s="8"/>
      <c r="C6" s="8"/>
      <c r="D6" s="8"/>
      <c r="E6" s="8"/>
      <c r="F6" s="8"/>
      <c r="G6" s="8"/>
      <c r="H6" s="8"/>
      <c r="I6" s="8"/>
      <c r="J6" s="8"/>
      <c r="K6" s="8"/>
      <c r="L6" s="8"/>
      <c r="M6" s="8"/>
      <c r="N6" s="8"/>
      <c r="O6" s="13"/>
      <c r="P6" s="161"/>
    </row>
    <row r="7" spans="1:16" ht="15">
      <c r="B7" s="105"/>
      <c r="C7" s="6"/>
      <c r="D7" s="6"/>
      <c r="E7" s="105"/>
      <c r="F7" s="8"/>
      <c r="G7" s="8"/>
      <c r="H7" s="8"/>
      <c r="I7" s="8"/>
      <c r="J7" s="8"/>
      <c r="K7" s="8"/>
      <c r="L7" s="8"/>
      <c r="M7" s="8"/>
      <c r="N7" s="8"/>
      <c r="O7" s="13"/>
      <c r="P7" s="161"/>
    </row>
    <row r="8" spans="1:16" ht="15">
      <c r="B8" s="105"/>
      <c r="C8" s="6"/>
      <c r="D8" s="6"/>
      <c r="E8" s="6"/>
      <c r="F8" s="8"/>
      <c r="G8" s="8"/>
      <c r="H8" s="8"/>
      <c r="I8" s="8"/>
      <c r="J8" s="8"/>
      <c r="K8" s="8"/>
      <c r="L8" s="8"/>
      <c r="M8" s="8"/>
      <c r="N8" s="8"/>
      <c r="O8" s="13"/>
      <c r="P8" s="161"/>
    </row>
    <row r="9" spans="1:16" ht="15.75">
      <c r="B9" s="105"/>
      <c r="C9" s="6"/>
      <c r="D9" s="6"/>
      <c r="E9" s="105"/>
      <c r="F9" s="8"/>
      <c r="G9" s="35"/>
      <c r="H9" s="35"/>
      <c r="I9" s="8"/>
      <c r="J9" s="8"/>
      <c r="K9" s="8"/>
      <c r="L9" s="8"/>
      <c r="M9" s="8"/>
      <c r="N9" s="8"/>
      <c r="O9" s="13"/>
      <c r="P9" s="161"/>
    </row>
    <row r="10" spans="1:16" ht="15">
      <c r="B10" s="107"/>
      <c r="C10" s="108"/>
      <c r="D10" s="108"/>
      <c r="E10" s="6"/>
      <c r="F10" s="8"/>
      <c r="G10" s="8"/>
      <c r="H10" s="8"/>
      <c r="I10" s="8"/>
      <c r="J10" s="8"/>
      <c r="K10" s="8"/>
      <c r="L10" s="8"/>
      <c r="M10" s="8"/>
      <c r="N10" s="8"/>
      <c r="O10" s="13"/>
      <c r="P10" s="161"/>
    </row>
    <row r="11" spans="1:16" ht="15.75">
      <c r="B11" s="97"/>
      <c r="C11" s="164"/>
      <c r="D11" s="164"/>
      <c r="E11" s="9"/>
      <c r="F11" s="8"/>
      <c r="G11" s="105"/>
      <c r="H11" s="105"/>
      <c r="I11" s="8"/>
      <c r="J11" s="8"/>
      <c r="K11" s="8"/>
      <c r="L11" s="8"/>
      <c r="M11" s="8"/>
      <c r="N11" s="8"/>
      <c r="O11" s="13"/>
      <c r="P11" s="161"/>
    </row>
    <row r="12" spans="1:16" ht="15.75">
      <c r="B12" s="97"/>
      <c r="C12" s="97"/>
      <c r="D12" s="97"/>
      <c r="E12" s="9"/>
      <c r="F12" s="8"/>
      <c r="G12" s="106"/>
      <c r="H12" s="105"/>
      <c r="I12" s="8"/>
      <c r="J12" s="8"/>
      <c r="K12" s="8"/>
      <c r="L12" s="8"/>
      <c r="M12" s="8"/>
      <c r="N12" s="8"/>
      <c r="O12" s="13"/>
      <c r="P12" s="161"/>
    </row>
    <row r="13" spans="1:16" ht="15.75">
      <c r="B13" s="447"/>
      <c r="C13" s="448"/>
      <c r="D13" s="448"/>
      <c r="E13" s="9"/>
      <c r="F13" s="8"/>
      <c r="G13" s="105"/>
      <c r="H13" s="105"/>
      <c r="I13" s="8"/>
      <c r="J13" s="8"/>
      <c r="K13" s="8"/>
      <c r="L13" s="8"/>
      <c r="M13" s="8"/>
      <c r="N13" s="8"/>
      <c r="O13" s="13"/>
      <c r="P13" s="161"/>
    </row>
    <row r="14" spans="1:16" ht="15.75">
      <c r="B14" s="447"/>
      <c r="C14" s="448"/>
      <c r="D14" s="448"/>
      <c r="E14" s="9"/>
      <c r="F14" s="8"/>
      <c r="G14" s="106"/>
      <c r="H14" s="105"/>
      <c r="I14" s="8"/>
      <c r="J14" s="8"/>
      <c r="K14" s="8"/>
      <c r="L14" s="8"/>
      <c r="M14" s="8"/>
      <c r="N14" s="8"/>
      <c r="O14" s="13"/>
      <c r="P14" s="161"/>
    </row>
    <row r="15" spans="1:16" ht="15.75">
      <c r="B15" s="447"/>
      <c r="C15" s="448"/>
      <c r="D15" s="448"/>
      <c r="E15" s="105"/>
      <c r="F15" s="8"/>
      <c r="G15" s="10"/>
      <c r="H15" s="10"/>
      <c r="I15" s="8"/>
      <c r="J15" s="8"/>
      <c r="K15" s="8"/>
      <c r="L15" s="8"/>
      <c r="M15" s="8"/>
      <c r="N15" s="8"/>
      <c r="O15" s="13"/>
      <c r="P15" s="161"/>
    </row>
    <row r="16" spans="1:16" ht="15.75">
      <c r="B16" s="447"/>
      <c r="C16" s="448"/>
      <c r="D16" s="448"/>
      <c r="E16" s="6"/>
      <c r="F16" s="8"/>
      <c r="G16" s="10"/>
      <c r="H16" s="10"/>
      <c r="I16" s="8"/>
      <c r="J16" s="8"/>
      <c r="K16" s="8"/>
      <c r="L16" s="8"/>
      <c r="M16" s="8"/>
      <c r="N16" s="8"/>
      <c r="O16" s="13"/>
      <c r="P16" s="161"/>
    </row>
    <row r="17" spans="2:16" ht="15.75">
      <c r="B17" s="107"/>
      <c r="C17" s="108"/>
      <c r="D17" s="108"/>
      <c r="E17" s="105"/>
      <c r="F17" s="8"/>
      <c r="G17" s="7" t="s">
        <v>30</v>
      </c>
      <c r="H17" s="35"/>
      <c r="I17" s="8"/>
      <c r="J17" s="8"/>
      <c r="K17" s="8"/>
      <c r="O17" s="13"/>
      <c r="P17" s="161"/>
    </row>
    <row r="18" spans="2:16" ht="15.75" thickBot="1">
      <c r="B18" s="107"/>
      <c r="C18" s="108"/>
      <c r="D18" s="108"/>
      <c r="E18" s="6"/>
      <c r="F18" s="8"/>
      <c r="G18" s="8"/>
      <c r="H18" s="8"/>
      <c r="I18" s="8"/>
      <c r="J18" s="8"/>
      <c r="K18" s="8"/>
      <c r="O18" s="13"/>
      <c r="P18" s="161"/>
    </row>
    <row r="19" spans="2:16" ht="15.75">
      <c r="B19" s="97"/>
      <c r="C19" s="36"/>
      <c r="D19" s="36"/>
      <c r="E19" s="9"/>
      <c r="F19" s="253">
        <v>1</v>
      </c>
      <c r="G19" s="387" t="str">
        <f ca="1">IF(COUNTBLANK('Tirage Junior'!E2:E11)=10,"",INDIRECT(ADDRESS(MATCH(F19,'Tirage Junior'!$E$2:$E$33,0)+1,3,,,"Tirage Junior"),TRUE))</f>
        <v/>
      </c>
      <c r="H19" s="383"/>
      <c r="I19" s="8"/>
      <c r="J19" s="8"/>
      <c r="K19" s="8"/>
      <c r="O19" s="13"/>
      <c r="P19" s="161"/>
    </row>
    <row r="20" spans="2:16" ht="16.5" thickBot="1">
      <c r="B20" s="97"/>
      <c r="C20" s="36"/>
      <c r="D20" s="36"/>
      <c r="E20" s="9"/>
      <c r="F20" s="256"/>
      <c r="G20" s="444"/>
      <c r="H20" s="384"/>
      <c r="I20" s="8"/>
      <c r="J20" s="8"/>
      <c r="K20" s="8"/>
      <c r="O20" s="13"/>
      <c r="P20" s="161"/>
    </row>
    <row r="21" spans="2:16" ht="15.75">
      <c r="B21" s="97"/>
      <c r="C21" s="36"/>
      <c r="D21" s="36"/>
      <c r="E21" s="9"/>
      <c r="F21" s="253">
        <v>4</v>
      </c>
      <c r="G21" s="387" t="str">
        <f ca="1">IF(COUNTBLANK('Tirage Junior'!E2:E11)=10,"",INDIRECT(ADDRESS(MATCH(F21,'Tirage Junior'!$E$2:$E$33,0)+1,3,,,"Tirage Junior"),TRUE))</f>
        <v/>
      </c>
      <c r="H21" s="383"/>
      <c r="I21" s="8"/>
      <c r="J21" s="8"/>
      <c r="K21" s="8"/>
      <c r="O21" s="13"/>
      <c r="P21" s="161"/>
    </row>
    <row r="22" spans="2:16" ht="16.5" thickBot="1">
      <c r="B22" s="97"/>
      <c r="C22" s="36"/>
      <c r="D22" s="36"/>
      <c r="E22" s="9"/>
      <c r="F22" s="256"/>
      <c r="G22" s="442"/>
      <c r="H22" s="384"/>
      <c r="I22" s="8"/>
      <c r="J22" s="8"/>
      <c r="K22" s="8"/>
      <c r="O22" s="13"/>
      <c r="P22" s="161"/>
    </row>
    <row r="23" spans="2:16" ht="15.75">
      <c r="B23" s="107"/>
      <c r="C23" s="108"/>
      <c r="D23" s="108"/>
      <c r="E23" s="105"/>
      <c r="F23" s="8"/>
      <c r="G23" s="10"/>
      <c r="H23" s="10"/>
      <c r="I23" s="8"/>
      <c r="J23" s="8"/>
      <c r="K23" s="8"/>
      <c r="O23" s="13"/>
      <c r="P23" s="161"/>
    </row>
    <row r="24" spans="2:16" ht="15.75">
      <c r="B24" s="107"/>
      <c r="C24" s="108"/>
      <c r="D24" s="108"/>
      <c r="E24" s="6"/>
      <c r="F24" s="8"/>
      <c r="G24" s="10"/>
      <c r="H24" s="10"/>
      <c r="I24" s="8"/>
      <c r="J24" s="8"/>
      <c r="K24" s="8"/>
      <c r="O24" s="13"/>
      <c r="P24" s="161"/>
    </row>
    <row r="25" spans="2:16" ht="15.75">
      <c r="B25" s="447"/>
      <c r="C25" s="448"/>
      <c r="D25" s="448"/>
      <c r="E25" s="105"/>
      <c r="F25" s="8"/>
      <c r="G25" s="10"/>
      <c r="H25" s="10"/>
      <c r="I25" s="8"/>
      <c r="J25" s="8"/>
      <c r="K25" s="8"/>
      <c r="O25" s="13"/>
      <c r="P25" s="161"/>
    </row>
    <row r="26" spans="2:16" ht="15.75">
      <c r="B26" s="447"/>
      <c r="C26" s="448"/>
      <c r="D26" s="448"/>
      <c r="E26" s="6"/>
      <c r="F26" s="8"/>
      <c r="G26" s="10"/>
      <c r="H26" s="10"/>
      <c r="I26" s="8"/>
      <c r="J26" s="8"/>
      <c r="K26" s="8"/>
      <c r="O26" s="13"/>
      <c r="P26" s="161"/>
    </row>
    <row r="27" spans="2:16" ht="15.75">
      <c r="B27" s="447"/>
      <c r="C27" s="448"/>
      <c r="D27" s="448"/>
      <c r="E27" s="9"/>
      <c r="F27" s="8"/>
      <c r="G27" s="10"/>
      <c r="H27" s="10"/>
      <c r="I27" s="8"/>
      <c r="J27" s="8"/>
      <c r="K27" s="8"/>
      <c r="O27" s="13"/>
      <c r="P27" s="161"/>
    </row>
    <row r="28" spans="2:16" ht="15.75">
      <c r="B28" s="447"/>
      <c r="C28" s="448"/>
      <c r="D28" s="448"/>
      <c r="E28" s="9"/>
      <c r="F28" s="8"/>
      <c r="G28" s="10"/>
      <c r="H28" s="10"/>
      <c r="I28" s="8"/>
      <c r="J28" s="8"/>
      <c r="K28" s="8"/>
      <c r="O28" s="13"/>
      <c r="P28" s="161"/>
    </row>
    <row r="29" spans="2:16" ht="15.75">
      <c r="B29" s="97"/>
      <c r="C29" s="36"/>
      <c r="D29" s="36"/>
      <c r="E29" s="9"/>
      <c r="F29" s="8"/>
      <c r="G29" s="10"/>
      <c r="H29" s="10"/>
      <c r="I29" s="8"/>
      <c r="J29" s="8"/>
      <c r="K29" s="8"/>
      <c r="O29" s="13"/>
      <c r="P29" s="161"/>
    </row>
    <row r="30" spans="2:16" ht="15.75">
      <c r="B30" s="97"/>
      <c r="C30" s="36"/>
      <c r="D30" s="36"/>
      <c r="E30" s="9"/>
      <c r="F30" s="8"/>
      <c r="G30" s="10"/>
      <c r="H30" s="10"/>
      <c r="I30" s="8"/>
      <c r="J30" s="8"/>
      <c r="K30" s="8"/>
      <c r="O30" s="13"/>
      <c r="P30" s="161"/>
    </row>
    <row r="31" spans="2:16" ht="15.75">
      <c r="B31" s="107"/>
      <c r="C31" s="108"/>
      <c r="D31" s="108"/>
      <c r="E31" s="107"/>
      <c r="F31" s="97"/>
      <c r="G31" s="10"/>
      <c r="H31" s="10"/>
      <c r="I31" s="8"/>
      <c r="J31" s="8"/>
      <c r="K31" s="8"/>
      <c r="O31" s="13"/>
      <c r="P31" s="161"/>
    </row>
    <row r="32" spans="2:16" ht="15.75">
      <c r="B32" s="107"/>
      <c r="C32" s="108"/>
      <c r="D32" s="108"/>
      <c r="E32" s="108"/>
      <c r="F32" s="97"/>
      <c r="G32" s="10"/>
      <c r="H32" s="10"/>
      <c r="I32" s="8"/>
      <c r="J32" s="8"/>
      <c r="K32" s="8"/>
      <c r="O32" s="13"/>
      <c r="P32" s="161"/>
    </row>
    <row r="33" spans="2:16" ht="15.75">
      <c r="B33" s="107"/>
      <c r="C33" s="108"/>
      <c r="D33" s="108"/>
      <c r="E33" s="107"/>
      <c r="F33" s="97"/>
      <c r="G33" s="10"/>
      <c r="H33" s="10"/>
      <c r="I33" s="8"/>
      <c r="J33" s="7" t="s">
        <v>35</v>
      </c>
      <c r="K33" s="35"/>
      <c r="O33" s="13"/>
      <c r="P33" s="161"/>
    </row>
    <row r="34" spans="2:16" ht="16.5" thickBot="1">
      <c r="B34" s="107"/>
      <c r="C34" s="108"/>
      <c r="D34" s="108"/>
      <c r="E34" s="108"/>
      <c r="F34" s="97"/>
      <c r="G34" s="10"/>
      <c r="H34" s="10"/>
      <c r="I34" s="8"/>
      <c r="J34" s="8"/>
      <c r="K34" s="8"/>
      <c r="O34" s="13"/>
      <c r="P34" s="161"/>
    </row>
    <row r="35" spans="2:16" ht="15.75">
      <c r="B35" s="97"/>
      <c r="C35" s="36"/>
      <c r="D35" s="36"/>
      <c r="E35" s="36"/>
      <c r="F35" s="97"/>
      <c r="G35" s="10"/>
      <c r="H35" s="10"/>
      <c r="I35" s="8"/>
      <c r="J35" s="387" t="str">
        <f ca="1">IF(ISNA(G21),IF(ISNA(G19),"",G19),IF(ISNA(G19),"",IF(OR(H19&lt;&gt;"",H21&lt;&gt;""),IF(H19&gt;H21,G19,G21),"")))</f>
        <v/>
      </c>
      <c r="K35" s="383"/>
      <c r="O35" s="13"/>
      <c r="P35" s="161"/>
    </row>
    <row r="36" spans="2:16" ht="16.5" thickBot="1">
      <c r="B36" s="97"/>
      <c r="C36" s="99"/>
      <c r="D36" s="99"/>
      <c r="E36" s="99"/>
      <c r="F36" s="97"/>
      <c r="G36" s="11" t="s">
        <v>36</v>
      </c>
      <c r="H36" s="11"/>
      <c r="I36" s="8"/>
      <c r="J36" s="390"/>
      <c r="K36" s="384"/>
      <c r="O36" s="13"/>
      <c r="P36" s="161"/>
    </row>
    <row r="37" spans="2:16" ht="15.75">
      <c r="B37" s="97"/>
      <c r="C37" s="99"/>
      <c r="D37" s="99"/>
      <c r="E37" s="99"/>
      <c r="F37" s="97"/>
      <c r="G37" s="11" t="s">
        <v>38</v>
      </c>
      <c r="H37" s="11"/>
      <c r="I37" s="8"/>
      <c r="J37" s="385" t="str">
        <f ca="1">IF(ISNA(G53),IF(ISNA(G51),"",G51),IF(ISNA(G51),"",IF(OR(H51&lt;&gt;"",H53&lt;&gt;""),IF(H51&gt;H53,G51,G53),"")))</f>
        <v/>
      </c>
      <c r="K37" s="383"/>
      <c r="O37" s="13"/>
      <c r="P37" s="161"/>
    </row>
    <row r="38" spans="2:16" ht="16.5" thickBot="1">
      <c r="B38" s="97"/>
      <c r="C38" s="36"/>
      <c r="D38" s="36"/>
      <c r="E38" s="36"/>
      <c r="F38" s="97"/>
      <c r="G38" s="10"/>
      <c r="H38" s="10"/>
      <c r="I38" s="8"/>
      <c r="J38" s="386"/>
      <c r="K38" s="384"/>
      <c r="O38" s="13"/>
      <c r="P38" s="161"/>
    </row>
    <row r="39" spans="2:16" ht="15.75">
      <c r="B39" s="107"/>
      <c r="C39" s="108"/>
      <c r="D39" s="108"/>
      <c r="E39" s="107"/>
      <c r="F39" s="97"/>
      <c r="G39" s="10"/>
      <c r="H39" s="10"/>
      <c r="I39" s="8"/>
      <c r="J39" s="8"/>
      <c r="K39" s="8"/>
      <c r="O39" s="13"/>
      <c r="P39" s="161"/>
    </row>
    <row r="40" spans="2:16" ht="15.75">
      <c r="B40" s="107"/>
      <c r="C40" s="108"/>
      <c r="D40" s="108"/>
      <c r="E40" s="108"/>
      <c r="F40" s="97"/>
      <c r="G40" s="10"/>
      <c r="H40" s="10"/>
      <c r="I40" s="8"/>
      <c r="J40" s="8"/>
      <c r="K40" s="8"/>
      <c r="O40" s="13"/>
      <c r="P40" s="161"/>
    </row>
    <row r="41" spans="2:16" ht="15.75">
      <c r="B41" s="107"/>
      <c r="C41" s="108"/>
      <c r="D41" s="108"/>
      <c r="E41" s="107"/>
      <c r="F41" s="97"/>
      <c r="G41" s="10"/>
      <c r="H41" s="10"/>
      <c r="I41" s="8"/>
      <c r="J41" s="11" t="s">
        <v>297</v>
      </c>
      <c r="K41" s="11"/>
      <c r="O41" s="13"/>
      <c r="P41" s="161"/>
    </row>
    <row r="42" spans="2:16" ht="15.75">
      <c r="B42" s="107"/>
      <c r="C42" s="108"/>
      <c r="D42" s="108"/>
      <c r="E42" s="108"/>
      <c r="F42" s="97"/>
      <c r="G42" s="10"/>
      <c r="H42" s="10"/>
      <c r="I42" s="8"/>
      <c r="J42" s="11" t="s">
        <v>38</v>
      </c>
      <c r="K42" s="11"/>
      <c r="O42" s="13"/>
      <c r="P42" s="161"/>
    </row>
    <row r="43" spans="2:16" ht="15.75">
      <c r="B43" s="97"/>
      <c r="C43" s="36"/>
      <c r="D43" s="36"/>
      <c r="E43" s="36"/>
      <c r="F43" s="97"/>
      <c r="G43" s="10"/>
      <c r="H43" s="10"/>
      <c r="I43" s="8"/>
      <c r="J43" s="8"/>
      <c r="K43" s="8"/>
      <c r="O43" s="13"/>
      <c r="P43" s="161"/>
    </row>
    <row r="44" spans="2:16" ht="15.75">
      <c r="B44" s="97"/>
      <c r="C44" s="36"/>
      <c r="D44" s="36"/>
      <c r="E44" s="36"/>
      <c r="F44" s="97"/>
      <c r="G44" s="10"/>
      <c r="H44" s="10"/>
      <c r="I44" s="8"/>
      <c r="J44" s="8"/>
      <c r="K44" s="8"/>
      <c r="O44" s="13"/>
      <c r="P44" s="161"/>
    </row>
    <row r="45" spans="2:16" ht="15.75">
      <c r="B45" s="447"/>
      <c r="C45" s="448"/>
      <c r="D45" s="448"/>
      <c r="E45" s="36"/>
      <c r="F45" s="97"/>
      <c r="G45" s="10"/>
      <c r="H45" s="10"/>
      <c r="I45" s="8"/>
      <c r="J45" s="7" t="s">
        <v>277</v>
      </c>
      <c r="K45" s="35"/>
      <c r="O45" s="13"/>
      <c r="P45" s="161"/>
    </row>
    <row r="46" spans="2:16" ht="16.5" thickBot="1">
      <c r="B46" s="447"/>
      <c r="C46" s="448"/>
      <c r="D46" s="448"/>
      <c r="E46" s="36"/>
      <c r="F46" s="97"/>
      <c r="G46" s="10"/>
      <c r="H46" s="10"/>
      <c r="I46" s="8"/>
      <c r="J46" s="8"/>
      <c r="K46" s="8"/>
      <c r="O46" s="13"/>
      <c r="P46" s="161"/>
    </row>
    <row r="47" spans="2:16" ht="15.75">
      <c r="B47" s="447"/>
      <c r="C47" s="448"/>
      <c r="D47" s="448"/>
      <c r="E47" s="107"/>
      <c r="F47" s="97"/>
      <c r="G47" s="10"/>
      <c r="H47" s="10"/>
      <c r="I47" s="8"/>
      <c r="J47" s="387" t="str">
        <f>IF(OR(H19&lt;&gt;"",H21&lt;&gt;""),IF(H19&lt;H21,G19,G21),"")</f>
        <v/>
      </c>
      <c r="K47" s="383"/>
      <c r="O47" s="13"/>
      <c r="P47" s="161"/>
    </row>
    <row r="48" spans="2:16" ht="16.5" thickBot="1">
      <c r="B48" s="447"/>
      <c r="C48" s="448"/>
      <c r="D48" s="448"/>
      <c r="E48" s="107"/>
      <c r="F48" s="97"/>
      <c r="G48" s="10"/>
      <c r="H48" s="10"/>
      <c r="I48" s="8"/>
      <c r="J48" s="390"/>
      <c r="K48" s="384"/>
      <c r="O48" s="13"/>
      <c r="P48" s="161"/>
    </row>
    <row r="49" spans="2:16" ht="15.75">
      <c r="B49" s="107"/>
      <c r="C49" s="108"/>
      <c r="D49" s="108"/>
      <c r="E49" s="107"/>
      <c r="F49" s="97"/>
      <c r="G49" s="10"/>
      <c r="H49" s="10"/>
      <c r="I49" s="8"/>
      <c r="J49" s="385" t="str">
        <f>IF(OR(H51&lt;&gt;"",H53&lt;&gt;""),IF(H51&lt;H53,G51,G53),"")</f>
        <v/>
      </c>
      <c r="K49" s="383"/>
      <c r="O49" s="13"/>
      <c r="P49" s="161"/>
    </row>
    <row r="50" spans="2:16" ht="16.5" thickBot="1">
      <c r="B50" s="107"/>
      <c r="C50" s="108"/>
      <c r="D50" s="108"/>
      <c r="E50" s="108"/>
      <c r="F50" s="97"/>
      <c r="G50" s="10"/>
      <c r="H50" s="10"/>
      <c r="I50" s="8"/>
      <c r="J50" s="386"/>
      <c r="K50" s="384"/>
      <c r="O50" s="13"/>
      <c r="P50" s="161"/>
    </row>
    <row r="51" spans="2:16" ht="15.75">
      <c r="B51" s="97"/>
      <c r="C51" s="36"/>
      <c r="D51" s="36"/>
      <c r="E51" s="36"/>
      <c r="F51" s="445">
        <v>2</v>
      </c>
      <c r="G51" s="387" t="str">
        <f ca="1">IF(COUNTBLANK('Tirage Junior'!E2:E11)=10,"",INDIRECT(ADDRESS(MATCH(F51,'Tirage Junior'!$E$2:$E$33,0)+1,3,,,"Tirage Junior"),TRUE))</f>
        <v/>
      </c>
      <c r="H51" s="383"/>
      <c r="I51" s="8"/>
      <c r="J51" s="8"/>
      <c r="K51" s="8"/>
      <c r="O51" s="13"/>
      <c r="P51" s="161"/>
    </row>
    <row r="52" spans="2:16" ht="16.5" thickBot="1">
      <c r="B52" s="97"/>
      <c r="C52" s="36"/>
      <c r="D52" s="36"/>
      <c r="E52" s="36"/>
      <c r="F52" s="446"/>
      <c r="G52" s="444"/>
      <c r="H52" s="384"/>
      <c r="I52" s="8"/>
      <c r="J52" s="8"/>
      <c r="K52" s="8"/>
      <c r="O52" s="13"/>
      <c r="P52" s="161"/>
    </row>
    <row r="53" spans="2:16" ht="15.75">
      <c r="B53" s="97"/>
      <c r="C53" s="36"/>
      <c r="D53" s="36"/>
      <c r="E53" s="36"/>
      <c r="F53" s="445">
        <v>3</v>
      </c>
      <c r="G53" s="387" t="str">
        <f ca="1">IF(COUNTBLANK('Tirage Junior'!E2:E11)=10,"",INDIRECT(ADDRESS(MATCH(F53,'Tirage Junior'!$E$2:$E$33,0)+1,3,,,"Tirage Junior"),TRUE))</f>
        <v/>
      </c>
      <c r="H53" s="383"/>
      <c r="I53" s="8"/>
      <c r="J53" s="8"/>
      <c r="K53" s="8"/>
      <c r="O53" s="13"/>
      <c r="P53" s="161"/>
    </row>
    <row r="54" spans="2:16" ht="16.5" thickBot="1">
      <c r="B54" s="97"/>
      <c r="C54" s="36"/>
      <c r="D54" s="36"/>
      <c r="E54" s="36"/>
      <c r="F54" s="446"/>
      <c r="G54" s="442"/>
      <c r="H54" s="384"/>
      <c r="I54" s="8"/>
      <c r="J54" s="8"/>
      <c r="K54" s="8"/>
      <c r="O54" s="13"/>
      <c r="P54" s="161"/>
    </row>
    <row r="55" spans="2:16" ht="15.75">
      <c r="B55" s="107"/>
      <c r="C55" s="108"/>
      <c r="D55" s="108"/>
      <c r="E55" s="107"/>
      <c r="F55" s="97"/>
      <c r="G55" s="98"/>
      <c r="H55" s="98"/>
      <c r="I55" s="97"/>
      <c r="J55" s="8"/>
      <c r="K55" s="8"/>
      <c r="L55" s="8"/>
      <c r="M55" s="8"/>
      <c r="N55" s="8"/>
      <c r="O55" s="13"/>
      <c r="P55" s="161"/>
    </row>
    <row r="56" spans="2:16" ht="15.75">
      <c r="B56" s="107"/>
      <c r="C56" s="108"/>
      <c r="D56" s="108"/>
      <c r="E56" s="107"/>
      <c r="F56" s="97"/>
      <c r="G56" s="98"/>
      <c r="H56" s="98"/>
      <c r="I56" s="97"/>
      <c r="J56" s="8"/>
      <c r="K56" s="8"/>
      <c r="L56" s="8"/>
      <c r="M56" s="8"/>
      <c r="N56" s="8"/>
      <c r="O56" s="13"/>
      <c r="P56" s="161"/>
    </row>
    <row r="57" spans="2:16" ht="15.75">
      <c r="B57" s="447"/>
      <c r="C57" s="448"/>
      <c r="D57" s="448"/>
      <c r="E57" s="107"/>
      <c r="F57" s="97"/>
      <c r="G57" s="98"/>
      <c r="H57" s="98"/>
      <c r="I57" s="97"/>
      <c r="J57" s="8"/>
      <c r="K57" s="8"/>
      <c r="L57" s="8"/>
      <c r="M57" s="8"/>
      <c r="N57" s="8"/>
      <c r="O57" s="13"/>
      <c r="P57" s="161"/>
    </row>
    <row r="58" spans="2:16" ht="15.75">
      <c r="B58" s="447"/>
      <c r="C58" s="448"/>
      <c r="D58" s="448"/>
      <c r="E58" s="107"/>
      <c r="F58" s="97"/>
      <c r="G58" s="98"/>
      <c r="H58" s="98"/>
      <c r="I58" s="97"/>
      <c r="J58" s="8"/>
      <c r="K58" s="8"/>
      <c r="L58" s="8"/>
      <c r="M58" s="8"/>
      <c r="N58" s="8"/>
      <c r="O58" s="13"/>
      <c r="P58" s="161"/>
    </row>
    <row r="59" spans="2:16" ht="15.75">
      <c r="B59" s="447"/>
      <c r="C59" s="448"/>
      <c r="D59" s="448"/>
      <c r="E59" s="36"/>
      <c r="F59" s="97"/>
      <c r="G59" s="107"/>
      <c r="H59" s="107"/>
      <c r="I59" s="97"/>
      <c r="J59" s="8"/>
      <c r="K59" s="8"/>
      <c r="L59" s="8"/>
      <c r="M59" s="8"/>
      <c r="N59" s="8"/>
      <c r="O59" s="13"/>
      <c r="P59" s="161"/>
    </row>
    <row r="60" spans="2:16" ht="15">
      <c r="B60" s="447"/>
      <c r="C60" s="448"/>
      <c r="D60" s="448"/>
      <c r="E60" s="97"/>
      <c r="F60" s="109"/>
      <c r="G60" s="107"/>
      <c r="H60" s="97"/>
      <c r="I60" s="8"/>
      <c r="J60" s="8"/>
      <c r="K60" s="8"/>
      <c r="L60" s="8"/>
      <c r="M60" s="8"/>
      <c r="N60" s="13"/>
      <c r="O60" s="161"/>
    </row>
    <row r="61" spans="2:16" ht="15.75">
      <c r="B61" s="97"/>
      <c r="C61" s="36"/>
      <c r="D61" s="36"/>
      <c r="E61" s="97"/>
      <c r="F61" s="107"/>
      <c r="G61" s="107"/>
      <c r="H61" s="97"/>
      <c r="I61" s="8"/>
      <c r="J61" s="8"/>
      <c r="K61" s="8"/>
      <c r="L61" s="8"/>
      <c r="M61" s="8"/>
      <c r="N61" s="13"/>
      <c r="O61" s="161"/>
    </row>
    <row r="62" spans="2:16" ht="15.75">
      <c r="B62" s="97"/>
      <c r="C62" s="36"/>
      <c r="D62" s="36"/>
      <c r="E62" s="97"/>
      <c r="F62" s="109"/>
      <c r="G62" s="107"/>
      <c r="H62" s="97"/>
      <c r="I62" s="8"/>
      <c r="J62" s="8"/>
      <c r="K62" s="8"/>
      <c r="L62" s="8"/>
      <c r="M62" s="8"/>
      <c r="N62" s="13"/>
      <c r="O62" s="161"/>
    </row>
    <row r="63" spans="2:16" ht="15">
      <c r="B63" s="107"/>
      <c r="C63" s="108"/>
      <c r="D63" s="107"/>
      <c r="E63" s="97"/>
      <c r="F63" s="97"/>
      <c r="G63" s="97"/>
      <c r="H63" s="97"/>
      <c r="I63" s="8"/>
      <c r="J63" s="8"/>
      <c r="K63" s="8"/>
      <c r="L63" s="8"/>
      <c r="M63" s="8"/>
      <c r="N63" s="13"/>
      <c r="O63" s="161"/>
    </row>
    <row r="64" spans="2:16" ht="15">
      <c r="B64" s="107"/>
      <c r="C64" s="108"/>
      <c r="D64" s="107"/>
      <c r="E64" s="97"/>
      <c r="F64" s="97"/>
      <c r="G64" s="97"/>
      <c r="H64" s="97"/>
      <c r="I64" s="8"/>
      <c r="J64" s="8"/>
      <c r="K64" s="8"/>
      <c r="L64" s="8"/>
      <c r="M64" s="8"/>
      <c r="N64" s="13"/>
      <c r="O64" s="161"/>
    </row>
    <row r="65" spans="2:15" ht="15">
      <c r="B65" s="107"/>
      <c r="C65" s="108"/>
      <c r="D65" s="107"/>
      <c r="E65" s="97"/>
      <c r="F65" s="97"/>
      <c r="G65" s="97"/>
      <c r="H65" s="97"/>
      <c r="I65" s="8"/>
      <c r="J65" s="8"/>
      <c r="K65" s="8"/>
      <c r="L65" s="8"/>
      <c r="M65" s="8"/>
      <c r="N65" s="13"/>
      <c r="O65" s="161"/>
    </row>
    <row r="66" spans="2:15" ht="15">
      <c r="B66" s="107"/>
      <c r="C66" s="108"/>
      <c r="D66" s="107"/>
      <c r="E66" s="97"/>
      <c r="F66" s="97"/>
      <c r="G66" s="97"/>
      <c r="H66" s="97"/>
      <c r="I66" s="8"/>
      <c r="J66" s="8"/>
      <c r="K66" s="8"/>
      <c r="L66" s="8"/>
      <c r="M66" s="8"/>
      <c r="N66" s="13"/>
      <c r="O66" s="161"/>
    </row>
    <row r="67" spans="2:15" ht="15">
      <c r="B67" s="8"/>
      <c r="C67" s="8"/>
      <c r="D67" s="8"/>
      <c r="E67" s="8"/>
      <c r="F67" s="8"/>
      <c r="G67" s="8"/>
      <c r="H67" s="8"/>
      <c r="I67" s="8"/>
      <c r="J67" s="8"/>
      <c r="K67" s="8"/>
      <c r="L67" s="8"/>
      <c r="M67" s="8"/>
      <c r="N67" s="13"/>
      <c r="O67" s="161"/>
    </row>
    <row r="68" spans="2:15">
      <c r="C68" s="161"/>
      <c r="D68" s="161"/>
      <c r="E68" s="161"/>
      <c r="F68" s="161"/>
      <c r="G68" s="161"/>
      <c r="H68" s="161"/>
      <c r="I68" s="161"/>
      <c r="J68" s="161"/>
      <c r="K68" s="161"/>
      <c r="L68" s="161"/>
      <c r="M68" s="161"/>
      <c r="N68" s="161"/>
    </row>
  </sheetData>
  <mergeCells count="46">
    <mergeCell ref="B57:B58"/>
    <mergeCell ref="C57:C58"/>
    <mergeCell ref="D57:D58"/>
    <mergeCell ref="B59:B60"/>
    <mergeCell ref="C59:C60"/>
    <mergeCell ref="D59:D60"/>
    <mergeCell ref="F51:F52"/>
    <mergeCell ref="G51:G52"/>
    <mergeCell ref="H51:H52"/>
    <mergeCell ref="F53:F54"/>
    <mergeCell ref="G53:G54"/>
    <mergeCell ref="H53:H54"/>
    <mergeCell ref="B47:B48"/>
    <mergeCell ref="C47:C48"/>
    <mergeCell ref="D47:D48"/>
    <mergeCell ref="J47:J48"/>
    <mergeCell ref="K47:K48"/>
    <mergeCell ref="J49:J50"/>
    <mergeCell ref="K49:K50"/>
    <mergeCell ref="J35:J36"/>
    <mergeCell ref="K35:K36"/>
    <mergeCell ref="J37:J38"/>
    <mergeCell ref="K37:K38"/>
    <mergeCell ref="B45:B46"/>
    <mergeCell ref="C45:C46"/>
    <mergeCell ref="D45:D46"/>
    <mergeCell ref="B25:B26"/>
    <mergeCell ref="C25:C26"/>
    <mergeCell ref="D25:D26"/>
    <mergeCell ref="B27:B28"/>
    <mergeCell ref="C27:C28"/>
    <mergeCell ref="D27:D28"/>
    <mergeCell ref="F19:F20"/>
    <mergeCell ref="G19:G20"/>
    <mergeCell ref="H19:H20"/>
    <mergeCell ref="F21:F22"/>
    <mergeCell ref="G21:G22"/>
    <mergeCell ref="H21:H22"/>
    <mergeCell ref="B15:B16"/>
    <mergeCell ref="C15:C16"/>
    <mergeCell ref="D15:D16"/>
    <mergeCell ref="F1:I1"/>
    <mergeCell ref="F2:I2"/>
    <mergeCell ref="B13:B14"/>
    <mergeCell ref="C13:C14"/>
    <mergeCell ref="D13:D14"/>
  </mergeCells>
  <printOptions horizontalCentered="1" verticalCentered="1"/>
  <pageMargins left="0" right="0" top="0" bottom="0" header="0" footer="0"/>
  <pageSetup paperSize="8" scale="96"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sheetPr codeName="Feuil15">
    <pageSetUpPr fitToPage="1"/>
  </sheetPr>
  <dimension ref="B1:AB29"/>
  <sheetViews>
    <sheetView zoomScale="70" workbookViewId="0">
      <selection activeCell="B10" sqref="B10:L11"/>
    </sheetView>
  </sheetViews>
  <sheetFormatPr baseColWidth="10" defaultColWidth="5.140625" defaultRowHeight="28.5" customHeight="1"/>
  <cols>
    <col min="1" max="16384" width="5.140625" style="186"/>
  </cols>
  <sheetData>
    <row r="1" spans="2:28" ht="46.5" customHeight="1" thickBot="1"/>
    <row r="2" spans="2:28" s="187" customFormat="1" ht="42" customHeight="1" thickBot="1">
      <c r="K2" s="449" t="s">
        <v>402</v>
      </c>
      <c r="L2" s="450"/>
      <c r="M2" s="450"/>
      <c r="N2" s="450"/>
      <c r="O2" s="450"/>
      <c r="P2" s="450"/>
      <c r="Q2" s="450"/>
      <c r="R2" s="450"/>
      <c r="S2" s="451"/>
    </row>
    <row r="3" spans="2:28" ht="123.75" customHeight="1" thickBot="1"/>
    <row r="4" spans="2:28" ht="36.75" customHeight="1" thickBot="1">
      <c r="B4" s="283" t="s">
        <v>18</v>
      </c>
      <c r="C4" s="284"/>
      <c r="D4" s="284"/>
      <c r="E4" s="284"/>
      <c r="F4" s="284"/>
      <c r="G4" s="284"/>
      <c r="H4" s="284"/>
      <c r="I4" s="284"/>
      <c r="J4" s="284"/>
      <c r="K4" s="284"/>
      <c r="L4" s="284"/>
      <c r="M4" s="285"/>
      <c r="Q4" s="283" t="s">
        <v>17</v>
      </c>
      <c r="R4" s="284"/>
      <c r="S4" s="284"/>
      <c r="T4" s="284"/>
      <c r="U4" s="284"/>
      <c r="V4" s="284"/>
      <c r="W4" s="284"/>
      <c r="X4" s="284"/>
      <c r="Y4" s="284"/>
      <c r="Z4" s="284"/>
      <c r="AA4" s="284"/>
      <c r="AB4" s="285"/>
    </row>
    <row r="5" spans="2:28" ht="28.5" customHeight="1" thickBot="1">
      <c r="B5" s="188"/>
      <c r="C5" s="189"/>
      <c r="D5" s="189"/>
      <c r="E5" s="189"/>
      <c r="F5" s="189"/>
      <c r="G5" s="189"/>
      <c r="H5" s="189"/>
      <c r="I5" s="189"/>
      <c r="J5" s="189"/>
      <c r="K5" s="189"/>
      <c r="L5" s="189"/>
      <c r="M5" s="189"/>
      <c r="N5" s="190"/>
      <c r="Q5" s="191"/>
      <c r="R5" s="190"/>
      <c r="S5" s="190"/>
      <c r="T5" s="190"/>
      <c r="U5" s="190"/>
      <c r="V5" s="190"/>
      <c r="W5" s="190"/>
      <c r="X5" s="190"/>
      <c r="Y5" s="190"/>
      <c r="Z5" s="190"/>
      <c r="AA5" s="190"/>
    </row>
    <row r="6" spans="2:28" s="193" customFormat="1" ht="36.75"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5"/>
    </row>
    <row r="7" spans="2:28" ht="72" customHeight="1" thickBot="1">
      <c r="B7" s="192"/>
      <c r="C7" s="192"/>
      <c r="D7" s="192"/>
      <c r="E7" s="192"/>
      <c r="F7" s="192"/>
      <c r="G7" s="192"/>
      <c r="H7" s="192"/>
      <c r="I7" s="192"/>
      <c r="J7" s="192"/>
      <c r="K7" s="192"/>
      <c r="L7" s="192"/>
      <c r="M7" s="192"/>
      <c r="N7" s="192"/>
      <c r="O7" s="192"/>
      <c r="P7" s="192"/>
      <c r="Q7" s="192"/>
      <c r="R7" s="192"/>
      <c r="S7" s="192"/>
      <c r="T7" s="192"/>
      <c r="U7" s="192"/>
      <c r="V7" s="192"/>
      <c r="W7" s="192"/>
      <c r="X7" s="192"/>
      <c r="Y7" s="192"/>
      <c r="Z7" s="194"/>
    </row>
    <row r="8" spans="2:28" ht="28.5" customHeight="1" thickBot="1">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8"/>
    </row>
    <row r="9" spans="2:28" ht="28.5" customHeight="1" thickBot="1">
      <c r="B9" s="193"/>
      <c r="C9" s="193"/>
      <c r="D9" s="193"/>
      <c r="E9" s="193"/>
      <c r="F9" s="193"/>
      <c r="G9" s="193"/>
      <c r="H9" s="193"/>
      <c r="I9" s="193"/>
      <c r="J9" s="193"/>
      <c r="K9" s="193"/>
      <c r="L9" s="193"/>
      <c r="M9" s="196"/>
      <c r="N9" s="193"/>
    </row>
    <row r="10" spans="2:28" ht="28.5" customHeight="1" thickBot="1">
      <c r="B10" s="455" t="s">
        <v>5</v>
      </c>
      <c r="C10" s="456"/>
      <c r="D10" s="456"/>
      <c r="E10" s="456"/>
      <c r="F10" s="456"/>
      <c r="G10" s="456"/>
      <c r="H10" s="456"/>
      <c r="I10" s="456"/>
      <c r="J10" s="456"/>
      <c r="K10" s="456"/>
      <c r="L10" s="457"/>
      <c r="M10" s="195"/>
      <c r="N10" s="192"/>
    </row>
    <row r="11" spans="2:28" ht="28.5" customHeight="1" thickBot="1">
      <c r="B11" s="455"/>
      <c r="C11" s="456"/>
      <c r="D11" s="456"/>
      <c r="E11" s="456"/>
      <c r="F11" s="456"/>
      <c r="G11" s="456"/>
      <c r="H11" s="456"/>
      <c r="I11" s="456"/>
      <c r="J11" s="456"/>
      <c r="K11" s="456"/>
      <c r="L11" s="457"/>
      <c r="M11" s="195"/>
      <c r="N11" s="192"/>
      <c r="O11" s="461" t="s">
        <v>0</v>
      </c>
      <c r="P11" s="462"/>
      <c r="Q11" s="463"/>
      <c r="R11" s="452" t="s">
        <v>403</v>
      </c>
      <c r="T11" s="461" t="s">
        <v>0</v>
      </c>
      <c r="U11" s="462"/>
      <c r="V11" s="463"/>
      <c r="W11" s="452" t="s">
        <v>404</v>
      </c>
      <c r="Y11" s="461" t="s">
        <v>1</v>
      </c>
      <c r="Z11" s="462"/>
      <c r="AA11" s="463"/>
      <c r="AB11" s="452" t="s">
        <v>405</v>
      </c>
    </row>
    <row r="12" spans="2:28" ht="28.5" customHeight="1" thickBot="1">
      <c r="B12" s="455" t="s">
        <v>6</v>
      </c>
      <c r="C12" s="456"/>
      <c r="D12" s="456"/>
      <c r="E12" s="456"/>
      <c r="F12" s="456"/>
      <c r="G12" s="456"/>
      <c r="H12" s="456"/>
      <c r="I12" s="456"/>
      <c r="J12" s="456"/>
      <c r="K12" s="456"/>
      <c r="L12" s="457"/>
      <c r="M12" s="195"/>
      <c r="N12" s="192"/>
      <c r="O12" s="197"/>
      <c r="P12" s="198"/>
      <c r="Q12" s="199"/>
      <c r="R12" s="453"/>
      <c r="T12" s="197"/>
      <c r="U12" s="198"/>
      <c r="V12" s="199"/>
      <c r="W12" s="453"/>
      <c r="Y12" s="197"/>
      <c r="Z12" s="198"/>
      <c r="AA12" s="199"/>
      <c r="AB12" s="453"/>
    </row>
    <row r="13" spans="2:28" ht="28.5" customHeight="1" thickBot="1">
      <c r="B13" s="455"/>
      <c r="C13" s="456"/>
      <c r="D13" s="456"/>
      <c r="E13" s="456"/>
      <c r="F13" s="456"/>
      <c r="G13" s="456"/>
      <c r="H13" s="456"/>
      <c r="I13" s="456"/>
      <c r="J13" s="456"/>
      <c r="K13" s="456"/>
      <c r="L13" s="457"/>
      <c r="M13" s="195"/>
      <c r="N13" s="192"/>
      <c r="O13" s="197"/>
      <c r="P13" s="198"/>
      <c r="Q13" s="199"/>
      <c r="R13" s="453"/>
      <c r="T13" s="197"/>
      <c r="U13" s="198"/>
      <c r="V13" s="199"/>
      <c r="W13" s="453"/>
      <c r="Y13" s="197"/>
      <c r="Z13" s="198"/>
      <c r="AA13" s="199"/>
      <c r="AB13" s="453"/>
    </row>
    <row r="14" spans="2:28" ht="28.5" customHeight="1" thickBot="1">
      <c r="B14" s="455" t="s">
        <v>7</v>
      </c>
      <c r="C14" s="456"/>
      <c r="D14" s="456"/>
      <c r="E14" s="456"/>
      <c r="F14" s="456"/>
      <c r="G14" s="456"/>
      <c r="H14" s="456"/>
      <c r="I14" s="456"/>
      <c r="J14" s="456"/>
      <c r="K14" s="456"/>
      <c r="L14" s="457"/>
      <c r="M14" s="195"/>
      <c r="N14" s="192"/>
      <c r="O14" s="458" t="s">
        <v>1</v>
      </c>
      <c r="P14" s="459"/>
      <c r="Q14" s="460"/>
      <c r="R14" s="454"/>
      <c r="T14" s="458" t="s">
        <v>2</v>
      </c>
      <c r="U14" s="459"/>
      <c r="V14" s="460"/>
      <c r="W14" s="454"/>
      <c r="Y14" s="458" t="s">
        <v>2</v>
      </c>
      <c r="Z14" s="459"/>
      <c r="AA14" s="460"/>
      <c r="AB14" s="454"/>
    </row>
    <row r="15" spans="2:28" ht="28.5" customHeight="1" thickBot="1">
      <c r="B15" s="455"/>
      <c r="C15" s="456"/>
      <c r="D15" s="456"/>
      <c r="E15" s="456"/>
      <c r="F15" s="456"/>
      <c r="G15" s="456"/>
      <c r="H15" s="456"/>
      <c r="I15" s="456"/>
      <c r="J15" s="456"/>
      <c r="K15" s="456"/>
      <c r="L15" s="457"/>
      <c r="M15" s="200"/>
      <c r="N15" s="201"/>
      <c r="O15" s="201"/>
      <c r="P15" s="201"/>
      <c r="Q15" s="201"/>
      <c r="R15" s="201"/>
      <c r="S15" s="201"/>
      <c r="T15" s="201"/>
      <c r="U15" s="201"/>
      <c r="V15" s="201"/>
      <c r="W15" s="201"/>
      <c r="X15" s="201"/>
      <c r="Y15" s="201"/>
      <c r="Z15" s="194"/>
      <c r="AA15" s="194"/>
    </row>
    <row r="16" spans="2:28" s="202" customFormat="1" ht="72" customHeight="1" thickBot="1">
      <c r="M16" s="203"/>
      <c r="N16" s="204"/>
      <c r="O16" s="204"/>
      <c r="P16" s="204"/>
    </row>
    <row r="17" spans="2:28" ht="28.5" customHeight="1" thickBot="1">
      <c r="B17" s="286" t="s">
        <v>21</v>
      </c>
      <c r="C17" s="287"/>
      <c r="D17" s="287"/>
      <c r="E17" s="287"/>
      <c r="F17" s="287"/>
      <c r="G17" s="287"/>
      <c r="H17" s="287"/>
      <c r="I17" s="287"/>
      <c r="J17" s="287"/>
      <c r="K17" s="287"/>
      <c r="L17" s="288"/>
      <c r="M17" s="193"/>
      <c r="N17" s="193"/>
      <c r="O17" s="464" t="s">
        <v>406</v>
      </c>
      <c r="P17" s="465"/>
      <c r="Q17" s="465"/>
      <c r="R17" s="465"/>
      <c r="S17" s="465"/>
      <c r="T17" s="465"/>
      <c r="U17" s="465"/>
      <c r="V17" s="465"/>
      <c r="W17" s="465"/>
      <c r="X17" s="465"/>
      <c r="Y17" s="465"/>
      <c r="Z17" s="465"/>
      <c r="AA17" s="465"/>
      <c r="AB17" s="466"/>
    </row>
    <row r="18" spans="2:28" ht="28.5" customHeight="1">
      <c r="B18" s="467" t="s">
        <v>9</v>
      </c>
      <c r="C18" s="468"/>
      <c r="D18" s="469" t="s">
        <v>0</v>
      </c>
      <c r="E18" s="470"/>
      <c r="F18" s="469" t="s">
        <v>1</v>
      </c>
      <c r="G18" s="470"/>
      <c r="H18" s="469" t="s">
        <v>2</v>
      </c>
      <c r="I18" s="470"/>
      <c r="J18" s="471" t="s">
        <v>10</v>
      </c>
      <c r="K18" s="471"/>
      <c r="L18" s="472"/>
      <c r="M18" s="205"/>
      <c r="N18" s="193"/>
      <c r="O18" s="206"/>
      <c r="P18" s="473" t="s">
        <v>407</v>
      </c>
      <c r="Q18" s="473"/>
      <c r="R18" s="473"/>
      <c r="S18" s="473"/>
      <c r="T18" s="473"/>
      <c r="U18" s="473"/>
      <c r="V18" s="473"/>
      <c r="W18" s="473" t="s">
        <v>408</v>
      </c>
      <c r="X18" s="473"/>
      <c r="Y18" s="473"/>
      <c r="Z18" s="473" t="s">
        <v>19</v>
      </c>
      <c r="AA18" s="473"/>
      <c r="AB18" s="474"/>
    </row>
    <row r="19" spans="2:28" ht="28.5" customHeight="1">
      <c r="B19" s="478" t="s">
        <v>0</v>
      </c>
      <c r="C19" s="479"/>
      <c r="D19" s="482"/>
      <c r="E19" s="483"/>
      <c r="F19" s="480"/>
      <c r="G19" s="481"/>
      <c r="H19" s="480"/>
      <c r="I19" s="481"/>
      <c r="J19" s="317"/>
      <c r="K19" s="317"/>
      <c r="L19" s="326"/>
      <c r="M19" s="205"/>
      <c r="N19" s="193"/>
      <c r="O19" s="207">
        <v>1</v>
      </c>
      <c r="P19" s="317"/>
      <c r="Q19" s="317"/>
      <c r="R19" s="317"/>
      <c r="S19" s="317"/>
      <c r="T19" s="317"/>
      <c r="U19" s="317"/>
      <c r="V19" s="317"/>
      <c r="W19" s="475"/>
      <c r="X19" s="475"/>
      <c r="Y19" s="475"/>
      <c r="Z19" s="476"/>
      <c r="AA19" s="476"/>
      <c r="AB19" s="477"/>
    </row>
    <row r="20" spans="2:28" ht="28.5" customHeight="1">
      <c r="B20" s="478" t="s">
        <v>1</v>
      </c>
      <c r="C20" s="479"/>
      <c r="D20" s="480"/>
      <c r="E20" s="481"/>
      <c r="F20" s="482"/>
      <c r="G20" s="483"/>
      <c r="H20" s="480"/>
      <c r="I20" s="481"/>
      <c r="J20" s="317"/>
      <c r="K20" s="317"/>
      <c r="L20" s="326"/>
      <c r="M20" s="205"/>
      <c r="N20" s="193"/>
      <c r="O20" s="207">
        <v>2</v>
      </c>
      <c r="P20" s="317"/>
      <c r="Q20" s="317"/>
      <c r="R20" s="317"/>
      <c r="S20" s="317"/>
      <c r="T20" s="317"/>
      <c r="U20" s="317"/>
      <c r="V20" s="317"/>
      <c r="W20" s="475"/>
      <c r="X20" s="475"/>
      <c r="Y20" s="475"/>
      <c r="Z20" s="476"/>
      <c r="AA20" s="476"/>
      <c r="AB20" s="477"/>
    </row>
    <row r="21" spans="2:28" ht="28.5" customHeight="1" thickBot="1">
      <c r="B21" s="458" t="s">
        <v>2</v>
      </c>
      <c r="C21" s="487"/>
      <c r="D21" s="488"/>
      <c r="E21" s="489"/>
      <c r="F21" s="488"/>
      <c r="G21" s="489"/>
      <c r="H21" s="490"/>
      <c r="I21" s="491"/>
      <c r="J21" s="372"/>
      <c r="K21" s="372"/>
      <c r="L21" s="492"/>
      <c r="M21" s="205"/>
      <c r="N21" s="193"/>
      <c r="O21" s="208">
        <v>3</v>
      </c>
      <c r="P21" s="372"/>
      <c r="Q21" s="372"/>
      <c r="R21" s="372"/>
      <c r="S21" s="372"/>
      <c r="T21" s="372"/>
      <c r="U21" s="372"/>
      <c r="V21" s="372"/>
      <c r="W21" s="484"/>
      <c r="X21" s="484"/>
      <c r="Y21" s="484"/>
      <c r="Z21" s="485"/>
      <c r="AA21" s="485"/>
      <c r="AB21" s="486"/>
    </row>
    <row r="22" spans="2:28" ht="72" customHeight="1" thickBot="1"/>
    <row r="23" spans="2:28" ht="28.5" customHeight="1">
      <c r="B23" s="365" t="s">
        <v>409</v>
      </c>
      <c r="C23" s="366"/>
      <c r="D23" s="366"/>
      <c r="E23" s="366"/>
      <c r="F23" s="366"/>
      <c r="G23" s="366"/>
      <c r="H23" s="366"/>
      <c r="I23" s="366"/>
      <c r="J23" s="366"/>
      <c r="K23" s="366"/>
      <c r="L23" s="366"/>
      <c r="M23" s="366"/>
      <c r="N23" s="366"/>
      <c r="O23" s="366"/>
      <c r="P23" s="367"/>
      <c r="S23" s="368" t="s">
        <v>410</v>
      </c>
      <c r="T23" s="369"/>
      <c r="U23" s="369"/>
      <c r="V23" s="369"/>
      <c r="W23" s="369"/>
      <c r="X23" s="369"/>
      <c r="Y23" s="369"/>
      <c r="Z23" s="369"/>
      <c r="AA23" s="369"/>
      <c r="AB23" s="370"/>
    </row>
    <row r="24" spans="2:28" ht="28.5" customHeight="1">
      <c r="B24" s="346" t="s">
        <v>411</v>
      </c>
      <c r="C24" s="347"/>
      <c r="D24" s="347"/>
      <c r="E24" s="347"/>
      <c r="F24" s="347"/>
      <c r="G24" s="348" t="s">
        <v>412</v>
      </c>
      <c r="H24" s="347"/>
      <c r="I24" s="347"/>
      <c r="J24" s="347"/>
      <c r="K24" s="347"/>
      <c r="L24" s="347"/>
      <c r="M24" s="347"/>
      <c r="N24" s="347"/>
      <c r="O24" s="347"/>
      <c r="P24" s="349"/>
      <c r="S24" s="350" t="s">
        <v>413</v>
      </c>
      <c r="T24" s="351"/>
      <c r="U24" s="351"/>
      <c r="V24" s="351"/>
      <c r="W24" s="351"/>
      <c r="X24" s="351"/>
      <c r="Y24" s="351"/>
      <c r="Z24" s="351"/>
      <c r="AA24" s="351"/>
      <c r="AB24" s="352"/>
    </row>
    <row r="25" spans="2:28" ht="28.5" customHeight="1">
      <c r="B25" s="353" t="s">
        <v>414</v>
      </c>
      <c r="C25" s="347"/>
      <c r="D25" s="347"/>
      <c r="E25" s="347"/>
      <c r="F25" s="347"/>
      <c r="G25" s="347" t="s">
        <v>415</v>
      </c>
      <c r="H25" s="347"/>
      <c r="I25" s="347"/>
      <c r="J25" s="347"/>
      <c r="K25" s="347"/>
      <c r="L25" s="347" t="s">
        <v>416</v>
      </c>
      <c r="M25" s="347"/>
      <c r="N25" s="347"/>
      <c r="O25" s="347"/>
      <c r="P25" s="349"/>
      <c r="S25" s="354" t="s">
        <v>417</v>
      </c>
      <c r="T25" s="355"/>
      <c r="U25" s="355"/>
      <c r="V25" s="355"/>
      <c r="W25" s="355"/>
      <c r="X25" s="355"/>
      <c r="Y25" s="355"/>
      <c r="Z25" s="355"/>
      <c r="AA25" s="355"/>
      <c r="AB25" s="356"/>
    </row>
    <row r="26" spans="2:28" ht="28.5" customHeight="1">
      <c r="B26" s="374" t="s">
        <v>418</v>
      </c>
      <c r="C26" s="375"/>
      <c r="D26" s="375"/>
      <c r="E26" s="375"/>
      <c r="F26" s="375"/>
      <c r="G26" s="375" t="s">
        <v>419</v>
      </c>
      <c r="H26" s="375"/>
      <c r="I26" s="375"/>
      <c r="J26" s="375"/>
      <c r="K26" s="375"/>
      <c r="L26" s="375" t="s">
        <v>419</v>
      </c>
      <c r="M26" s="375"/>
      <c r="N26" s="375"/>
      <c r="O26" s="375"/>
      <c r="P26" s="376"/>
      <c r="S26" s="350" t="s">
        <v>420</v>
      </c>
      <c r="T26" s="351"/>
      <c r="U26" s="351"/>
      <c r="V26" s="351"/>
      <c r="W26" s="351"/>
      <c r="X26" s="351"/>
      <c r="Y26" s="351"/>
      <c r="Z26" s="351"/>
      <c r="AA26" s="351"/>
      <c r="AB26" s="352"/>
    </row>
    <row r="27" spans="2:28" ht="28.5" customHeight="1" thickBot="1">
      <c r="B27" s="374" t="s">
        <v>419</v>
      </c>
      <c r="C27" s="375"/>
      <c r="D27" s="375"/>
      <c r="E27" s="375"/>
      <c r="F27" s="375"/>
      <c r="G27" s="375" t="s">
        <v>421</v>
      </c>
      <c r="H27" s="375"/>
      <c r="I27" s="375"/>
      <c r="J27" s="375"/>
      <c r="K27" s="375"/>
      <c r="L27" s="375" t="s">
        <v>418</v>
      </c>
      <c r="M27" s="375"/>
      <c r="N27" s="375"/>
      <c r="O27" s="375"/>
      <c r="P27" s="376"/>
      <c r="S27" s="380" t="s">
        <v>422</v>
      </c>
      <c r="T27" s="381"/>
      <c r="U27" s="381"/>
      <c r="V27" s="381"/>
      <c r="W27" s="381"/>
      <c r="X27" s="381"/>
      <c r="Y27" s="381"/>
      <c r="Z27" s="381"/>
      <c r="AA27" s="381"/>
      <c r="AB27" s="382"/>
    </row>
    <row r="28" spans="2:28" ht="28.5" customHeight="1">
      <c r="B28" s="374" t="s">
        <v>421</v>
      </c>
      <c r="C28" s="375"/>
      <c r="D28" s="375"/>
      <c r="E28" s="375"/>
      <c r="F28" s="375"/>
      <c r="G28" s="375" t="s">
        <v>418</v>
      </c>
      <c r="H28" s="375"/>
      <c r="I28" s="375"/>
      <c r="J28" s="375"/>
      <c r="K28" s="375"/>
      <c r="L28" s="375" t="s">
        <v>421</v>
      </c>
      <c r="M28" s="375"/>
      <c r="N28" s="375"/>
      <c r="O28" s="375"/>
      <c r="P28" s="376"/>
    </row>
    <row r="29" spans="2:28" ht="28.5" customHeight="1" thickBot="1">
      <c r="B29" s="377"/>
      <c r="C29" s="378"/>
      <c r="D29" s="378"/>
      <c r="E29" s="378"/>
      <c r="F29" s="378"/>
      <c r="G29" s="378" t="s">
        <v>423</v>
      </c>
      <c r="H29" s="378"/>
      <c r="I29" s="378"/>
      <c r="J29" s="378"/>
      <c r="K29" s="378"/>
      <c r="L29" s="378"/>
      <c r="M29" s="378"/>
      <c r="N29" s="378"/>
      <c r="O29" s="378"/>
      <c r="P29" s="379"/>
      <c r="S29" s="373" t="s">
        <v>20</v>
      </c>
      <c r="T29" s="373"/>
      <c r="U29" s="373"/>
      <c r="V29" s="373"/>
      <c r="W29" s="373"/>
      <c r="X29" s="373"/>
      <c r="Y29" s="373"/>
      <c r="Z29" s="373"/>
      <c r="AA29" s="373"/>
      <c r="AB29" s="373"/>
    </row>
  </sheetData>
  <mergeCells count="77">
    <mergeCell ref="B29:F29"/>
    <mergeCell ref="G29:K29"/>
    <mergeCell ref="L29:P29"/>
    <mergeCell ref="S29:AB29"/>
    <mergeCell ref="B27:F27"/>
    <mergeCell ref="G27:K27"/>
    <mergeCell ref="L27:P27"/>
    <mergeCell ref="S27:AB27"/>
    <mergeCell ref="B28:F28"/>
    <mergeCell ref="G28:K28"/>
    <mergeCell ref="L28:P28"/>
    <mergeCell ref="B25:F25"/>
    <mergeCell ref="G25:K25"/>
    <mergeCell ref="L25:P25"/>
    <mergeCell ref="S25:AB25"/>
    <mergeCell ref="B26:F26"/>
    <mergeCell ref="G26:K26"/>
    <mergeCell ref="L26:P26"/>
    <mergeCell ref="S26:AB26"/>
    <mergeCell ref="W21:Y21"/>
    <mergeCell ref="Z21:AB21"/>
    <mergeCell ref="B23:P23"/>
    <mergeCell ref="S23:AB23"/>
    <mergeCell ref="B24:F24"/>
    <mergeCell ref="G24:P24"/>
    <mergeCell ref="S24:AB24"/>
    <mergeCell ref="B21:C21"/>
    <mergeCell ref="D21:E21"/>
    <mergeCell ref="F21:G21"/>
    <mergeCell ref="H21:I21"/>
    <mergeCell ref="J21:L21"/>
    <mergeCell ref="P21:V21"/>
    <mergeCell ref="W19:Y19"/>
    <mergeCell ref="Z19:AB19"/>
    <mergeCell ref="B20:C20"/>
    <mergeCell ref="D20:E20"/>
    <mergeCell ref="F20:G20"/>
    <mergeCell ref="H20:I20"/>
    <mergeCell ref="J20:L20"/>
    <mergeCell ref="P20:V20"/>
    <mergeCell ref="W20:Y20"/>
    <mergeCell ref="Z20:AB20"/>
    <mergeCell ref="B19:C19"/>
    <mergeCell ref="D19:E19"/>
    <mergeCell ref="F19:G19"/>
    <mergeCell ref="H19:I19"/>
    <mergeCell ref="J19:L19"/>
    <mergeCell ref="P19:V19"/>
    <mergeCell ref="B17:L17"/>
    <mergeCell ref="O17:AB17"/>
    <mergeCell ref="B18:C18"/>
    <mergeCell ref="D18:E18"/>
    <mergeCell ref="F18:G18"/>
    <mergeCell ref="H18:I18"/>
    <mergeCell ref="J18:L18"/>
    <mergeCell ref="P18:V18"/>
    <mergeCell ref="W18:Y18"/>
    <mergeCell ref="Z18:AB18"/>
    <mergeCell ref="AB11:AB14"/>
    <mergeCell ref="B12:L13"/>
    <mergeCell ref="B14:L15"/>
    <mergeCell ref="O14:Q14"/>
    <mergeCell ref="T14:V14"/>
    <mergeCell ref="Y14:AA14"/>
    <mergeCell ref="B10:L11"/>
    <mergeCell ref="O11:Q11"/>
    <mergeCell ref="R11:R14"/>
    <mergeCell ref="T11:V11"/>
    <mergeCell ref="W11:W14"/>
    <mergeCell ref="Y11:AA11"/>
    <mergeCell ref="B8:L8"/>
    <mergeCell ref="O8:AB8"/>
    <mergeCell ref="K2:S2"/>
    <mergeCell ref="B4:M4"/>
    <mergeCell ref="Q4:AB4"/>
    <mergeCell ref="B6:M6"/>
    <mergeCell ref="Q6:AB6"/>
  </mergeCells>
  <printOptions horizontalCentered="1" verticalCentered="1"/>
  <pageMargins left="0.59055118110236227" right="0.59055118110236227" top="0.59055118110236227" bottom="0.78740157480314965" header="0.51181102362204722" footer="0.51181102362204722"/>
  <pageSetup paperSize="9" scale="61" orientation="portrait" horizontalDpi="4294967293" verticalDpi="4294967293" r:id="rId1"/>
  <headerFooter alignWithMargins="0"/>
  <drawing r:id="rId2"/>
</worksheet>
</file>

<file path=xl/worksheets/sheet27.xml><?xml version="1.0" encoding="utf-8"?>
<worksheet xmlns="http://schemas.openxmlformats.org/spreadsheetml/2006/main" xmlns:r="http://schemas.openxmlformats.org/officeDocument/2006/relationships">
  <sheetPr codeName="Feuil25">
    <pageSetUpPr fitToPage="1"/>
  </sheetPr>
  <dimension ref="A1:AB33"/>
  <sheetViews>
    <sheetView zoomScale="40" workbookViewId="0">
      <selection activeCell="AE31" sqref="AE31:AG31"/>
    </sheetView>
  </sheetViews>
  <sheetFormatPr baseColWidth="10" defaultColWidth="6.140625" defaultRowHeight="30" customHeight="1"/>
  <cols>
    <col min="1" max="16384" width="6.140625" style="192"/>
  </cols>
  <sheetData>
    <row r="1" spans="1:28" ht="53.2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row>
    <row r="2" spans="1:28" ht="30" customHeight="1" thickBot="1">
      <c r="A2" s="187"/>
      <c r="B2" s="187"/>
      <c r="C2" s="187"/>
      <c r="D2" s="187"/>
      <c r="E2" s="187"/>
      <c r="F2" s="187"/>
      <c r="G2" s="187"/>
      <c r="H2" s="187"/>
      <c r="I2" s="187"/>
      <c r="J2" s="187"/>
      <c r="K2" s="449" t="s">
        <v>402</v>
      </c>
      <c r="L2" s="450"/>
      <c r="M2" s="450"/>
      <c r="N2" s="450"/>
      <c r="O2" s="450"/>
      <c r="P2" s="450"/>
      <c r="Q2" s="450"/>
      <c r="R2" s="450"/>
      <c r="S2" s="451"/>
      <c r="T2" s="187"/>
      <c r="U2" s="187"/>
      <c r="V2" s="187"/>
      <c r="W2" s="187"/>
      <c r="X2" s="187"/>
      <c r="Y2" s="187"/>
      <c r="Z2" s="187"/>
      <c r="AA2" s="187"/>
      <c r="AB2" s="187"/>
    </row>
    <row r="3" spans="1:28" ht="102.75"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row>
    <row r="4" spans="1:28" ht="39.75"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5"/>
    </row>
    <row r="5" spans="1:28" ht="39.75"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row>
    <row r="6" spans="1:28" ht="39.75" customHeight="1" thickBot="1">
      <c r="A6" s="193"/>
      <c r="B6" s="283" t="s">
        <v>11</v>
      </c>
      <c r="C6" s="284"/>
      <c r="D6" s="284"/>
      <c r="E6" s="284"/>
      <c r="F6" s="284"/>
      <c r="G6" s="284"/>
      <c r="H6" s="284"/>
      <c r="I6" s="284"/>
      <c r="J6" s="284"/>
      <c r="K6" s="284"/>
      <c r="L6" s="284"/>
      <c r="M6" s="285"/>
      <c r="O6" s="193"/>
      <c r="P6" s="193"/>
      <c r="Q6" s="283" t="s">
        <v>16</v>
      </c>
      <c r="R6" s="284"/>
      <c r="S6" s="284"/>
      <c r="T6" s="284"/>
      <c r="U6" s="284"/>
      <c r="V6" s="284"/>
      <c r="W6" s="284"/>
      <c r="X6" s="284"/>
      <c r="Y6" s="284"/>
      <c r="Z6" s="284"/>
      <c r="AA6" s="284"/>
      <c r="AB6" s="285"/>
    </row>
    <row r="7" spans="1:28" ht="72" customHeight="1" thickBot="1">
      <c r="A7" s="186"/>
      <c r="Z7" s="194"/>
      <c r="AA7" s="186"/>
      <c r="AB7" s="186"/>
    </row>
    <row r="8" spans="1:28" ht="30" customHeight="1" thickBot="1">
      <c r="A8" s="186"/>
      <c r="B8" s="286" t="s">
        <v>22</v>
      </c>
      <c r="C8" s="287"/>
      <c r="D8" s="287"/>
      <c r="E8" s="287"/>
      <c r="F8" s="287"/>
      <c r="G8" s="287"/>
      <c r="H8" s="287"/>
      <c r="I8" s="287"/>
      <c r="J8" s="287"/>
      <c r="K8" s="287"/>
      <c r="L8" s="288"/>
      <c r="M8" s="195"/>
      <c r="O8" s="286" t="s">
        <v>4</v>
      </c>
      <c r="P8" s="287"/>
      <c r="Q8" s="287"/>
      <c r="R8" s="287"/>
      <c r="S8" s="287"/>
      <c r="T8" s="287"/>
      <c r="U8" s="287"/>
      <c r="V8" s="287"/>
      <c r="W8" s="287"/>
      <c r="X8" s="287"/>
      <c r="Y8" s="287"/>
      <c r="Z8" s="287"/>
      <c r="AA8" s="287"/>
      <c r="AB8" s="288"/>
    </row>
    <row r="9" spans="1:28" ht="30" customHeight="1" thickBot="1">
      <c r="M9" s="195"/>
    </row>
    <row r="10" spans="1:28" ht="30" customHeight="1" thickBot="1">
      <c r="B10" s="455" t="s">
        <v>5</v>
      </c>
      <c r="C10" s="456"/>
      <c r="D10" s="456"/>
      <c r="E10" s="456"/>
      <c r="F10" s="456"/>
      <c r="G10" s="456"/>
      <c r="H10" s="456"/>
      <c r="I10" s="456"/>
      <c r="J10" s="456"/>
      <c r="K10" s="456"/>
      <c r="L10" s="457"/>
      <c r="M10" s="195"/>
      <c r="O10" s="461" t="s">
        <v>0</v>
      </c>
      <c r="P10" s="462"/>
      <c r="Q10" s="463"/>
      <c r="R10" s="452" t="s">
        <v>403</v>
      </c>
      <c r="T10" s="461" t="s">
        <v>2</v>
      </c>
      <c r="U10" s="462"/>
      <c r="V10" s="463"/>
      <c r="W10" s="452" t="s">
        <v>404</v>
      </c>
      <c r="Y10" s="461" t="s">
        <v>0</v>
      </c>
      <c r="Z10" s="462"/>
      <c r="AA10" s="463"/>
      <c r="AB10" s="452" t="s">
        <v>424</v>
      </c>
    </row>
    <row r="11" spans="1:28" ht="30" customHeight="1" thickBot="1">
      <c r="B11" s="455"/>
      <c r="C11" s="456"/>
      <c r="D11" s="456"/>
      <c r="E11" s="456"/>
      <c r="F11" s="456"/>
      <c r="G11" s="456"/>
      <c r="H11" s="456"/>
      <c r="I11" s="456"/>
      <c r="J11" s="456"/>
      <c r="K11" s="456"/>
      <c r="L11" s="457"/>
      <c r="M11" s="195"/>
      <c r="O11" s="197"/>
      <c r="P11" s="198"/>
      <c r="Q11" s="199"/>
      <c r="R11" s="453"/>
      <c r="T11" s="197"/>
      <c r="U11" s="198"/>
      <c r="V11" s="199"/>
      <c r="W11" s="453"/>
      <c r="Y11" s="197"/>
      <c r="Z11" s="198"/>
      <c r="AA11" s="199"/>
      <c r="AB11" s="453"/>
    </row>
    <row r="12" spans="1:28" ht="30" customHeight="1" thickBot="1">
      <c r="B12" s="455" t="s">
        <v>6</v>
      </c>
      <c r="C12" s="456"/>
      <c r="D12" s="456"/>
      <c r="E12" s="456"/>
      <c r="F12" s="456"/>
      <c r="G12" s="456"/>
      <c r="H12" s="456"/>
      <c r="I12" s="456"/>
      <c r="J12" s="456"/>
      <c r="K12" s="456"/>
      <c r="L12" s="457"/>
      <c r="M12" s="195"/>
      <c r="O12" s="197"/>
      <c r="P12" s="198"/>
      <c r="Q12" s="199"/>
      <c r="R12" s="453"/>
      <c r="T12" s="197"/>
      <c r="U12" s="198"/>
      <c r="V12" s="199"/>
      <c r="W12" s="453"/>
      <c r="Y12" s="197"/>
      <c r="Z12" s="198"/>
      <c r="AA12" s="199"/>
      <c r="AB12" s="453"/>
    </row>
    <row r="13" spans="1:28" ht="30" customHeight="1" thickBot="1">
      <c r="B13" s="455"/>
      <c r="C13" s="456"/>
      <c r="D13" s="456"/>
      <c r="E13" s="456"/>
      <c r="F13" s="456"/>
      <c r="G13" s="456"/>
      <c r="H13" s="456"/>
      <c r="I13" s="456"/>
      <c r="J13" s="456"/>
      <c r="K13" s="456"/>
      <c r="L13" s="457"/>
      <c r="M13" s="195"/>
      <c r="O13" s="458" t="s">
        <v>1</v>
      </c>
      <c r="P13" s="459"/>
      <c r="Q13" s="460"/>
      <c r="R13" s="454"/>
      <c r="T13" s="458" t="s">
        <v>3</v>
      </c>
      <c r="U13" s="459"/>
      <c r="V13" s="460"/>
      <c r="W13" s="454"/>
      <c r="Y13" s="458" t="s">
        <v>2</v>
      </c>
      <c r="Z13" s="459"/>
      <c r="AA13" s="460"/>
      <c r="AB13" s="454"/>
    </row>
    <row r="14" spans="1:28" ht="30" customHeight="1" thickBot="1">
      <c r="B14" s="455" t="s">
        <v>7</v>
      </c>
      <c r="C14" s="456"/>
      <c r="D14" s="456"/>
      <c r="E14" s="456"/>
      <c r="F14" s="456"/>
      <c r="G14" s="456"/>
      <c r="H14" s="456"/>
      <c r="I14" s="456"/>
      <c r="J14" s="456"/>
      <c r="K14" s="456"/>
      <c r="L14" s="457"/>
      <c r="M14" s="195"/>
    </row>
    <row r="15" spans="1:28" ht="30" customHeight="1" thickBot="1">
      <c r="B15" s="455"/>
      <c r="C15" s="456"/>
      <c r="D15" s="456"/>
      <c r="E15" s="456"/>
      <c r="F15" s="456"/>
      <c r="G15" s="456"/>
      <c r="H15" s="456"/>
      <c r="I15" s="456"/>
      <c r="J15" s="456"/>
      <c r="K15" s="456"/>
      <c r="L15" s="457"/>
      <c r="M15" s="195"/>
      <c r="O15" s="461" t="s">
        <v>1</v>
      </c>
      <c r="P15" s="462"/>
      <c r="Q15" s="463"/>
      <c r="R15" s="452" t="s">
        <v>405</v>
      </c>
      <c r="T15" s="461" t="s">
        <v>0</v>
      </c>
      <c r="U15" s="462"/>
      <c r="V15" s="463"/>
      <c r="W15" s="452" t="s">
        <v>403</v>
      </c>
      <c r="Y15" s="461" t="s">
        <v>1</v>
      </c>
      <c r="Z15" s="462"/>
      <c r="AA15" s="463"/>
      <c r="AB15" s="452" t="s">
        <v>424</v>
      </c>
    </row>
    <row r="16" spans="1:28" ht="30" customHeight="1" thickBot="1">
      <c r="B16" s="455" t="s">
        <v>8</v>
      </c>
      <c r="C16" s="456"/>
      <c r="D16" s="456"/>
      <c r="E16" s="456"/>
      <c r="F16" s="456"/>
      <c r="G16" s="456"/>
      <c r="H16" s="456"/>
      <c r="I16" s="456"/>
      <c r="J16" s="456"/>
      <c r="K16" s="456"/>
      <c r="L16" s="457"/>
      <c r="M16" s="195"/>
      <c r="O16" s="197"/>
      <c r="P16" s="198"/>
      <c r="Q16" s="199"/>
      <c r="R16" s="453"/>
      <c r="T16" s="197"/>
      <c r="U16" s="198"/>
      <c r="V16" s="199"/>
      <c r="W16" s="453"/>
      <c r="Y16" s="197"/>
      <c r="Z16" s="198"/>
      <c r="AA16" s="199"/>
      <c r="AB16" s="453"/>
    </row>
    <row r="17" spans="1:28" ht="30" customHeight="1" thickBot="1">
      <c r="B17" s="455"/>
      <c r="C17" s="456"/>
      <c r="D17" s="456"/>
      <c r="E17" s="456"/>
      <c r="F17" s="456"/>
      <c r="G17" s="456"/>
      <c r="H17" s="456"/>
      <c r="I17" s="456"/>
      <c r="J17" s="456"/>
      <c r="K17" s="456"/>
      <c r="L17" s="457"/>
      <c r="M17" s="195"/>
      <c r="O17" s="197"/>
      <c r="P17" s="198"/>
      <c r="Q17" s="199"/>
      <c r="R17" s="453"/>
      <c r="T17" s="197"/>
      <c r="U17" s="198"/>
      <c r="V17" s="199"/>
      <c r="W17" s="453"/>
      <c r="Y17" s="197"/>
      <c r="Z17" s="198"/>
      <c r="AA17" s="199"/>
      <c r="AB17" s="453"/>
    </row>
    <row r="18" spans="1:28" ht="30" customHeight="1" thickBot="1">
      <c r="M18" s="195"/>
      <c r="O18" s="458" t="s">
        <v>3</v>
      </c>
      <c r="P18" s="459"/>
      <c r="Q18" s="460"/>
      <c r="R18" s="454"/>
      <c r="T18" s="458" t="s">
        <v>3</v>
      </c>
      <c r="U18" s="459"/>
      <c r="V18" s="460"/>
      <c r="W18" s="454"/>
      <c r="Y18" s="458" t="s">
        <v>2</v>
      </c>
      <c r="Z18" s="459"/>
      <c r="AA18" s="460"/>
      <c r="AB18" s="454"/>
    </row>
    <row r="19" spans="1:28" ht="72" customHeight="1" thickBot="1">
      <c r="A19" s="202"/>
      <c r="B19" s="202"/>
      <c r="C19" s="202"/>
      <c r="D19" s="202"/>
      <c r="E19" s="202"/>
      <c r="F19" s="202"/>
      <c r="G19" s="202"/>
      <c r="H19" s="202"/>
      <c r="I19" s="202"/>
      <c r="J19" s="202"/>
      <c r="K19" s="202"/>
      <c r="L19" s="202"/>
      <c r="M19" s="203"/>
      <c r="N19" s="204"/>
      <c r="O19" s="204"/>
      <c r="P19" s="204"/>
      <c r="Q19" s="202"/>
      <c r="R19" s="202"/>
      <c r="S19" s="202"/>
      <c r="T19" s="202"/>
      <c r="U19" s="202"/>
      <c r="V19" s="202"/>
      <c r="W19" s="202"/>
      <c r="X19" s="202"/>
      <c r="Y19" s="202"/>
      <c r="Z19" s="202"/>
      <c r="AA19" s="202"/>
      <c r="AB19" s="202"/>
    </row>
    <row r="20" spans="1:28" ht="41.25" customHeight="1" thickBot="1">
      <c r="A20" s="186"/>
      <c r="B20" s="286" t="s">
        <v>21</v>
      </c>
      <c r="C20" s="287"/>
      <c r="D20" s="287"/>
      <c r="E20" s="287"/>
      <c r="F20" s="287"/>
      <c r="G20" s="287"/>
      <c r="H20" s="287"/>
      <c r="I20" s="287"/>
      <c r="J20" s="287"/>
      <c r="K20" s="287"/>
      <c r="L20" s="287"/>
      <c r="M20" s="288"/>
      <c r="N20" s="193"/>
      <c r="O20" s="464" t="s">
        <v>406</v>
      </c>
      <c r="P20" s="465"/>
      <c r="Q20" s="465"/>
      <c r="R20" s="465"/>
      <c r="S20" s="465"/>
      <c r="T20" s="465"/>
      <c r="U20" s="465"/>
      <c r="V20" s="465"/>
      <c r="W20" s="465"/>
      <c r="X20" s="465"/>
      <c r="Y20" s="465"/>
      <c r="Z20" s="465"/>
      <c r="AA20" s="465"/>
      <c r="AB20" s="466"/>
    </row>
    <row r="21" spans="1:28" ht="41.25" customHeight="1">
      <c r="A21" s="186"/>
      <c r="B21" s="467" t="s">
        <v>9</v>
      </c>
      <c r="C21" s="468"/>
      <c r="D21" s="493" t="s">
        <v>0</v>
      </c>
      <c r="E21" s="494"/>
      <c r="F21" s="493" t="s">
        <v>1</v>
      </c>
      <c r="G21" s="494"/>
      <c r="H21" s="493" t="s">
        <v>2</v>
      </c>
      <c r="I21" s="494"/>
      <c r="J21" s="493" t="s">
        <v>3</v>
      </c>
      <c r="K21" s="494"/>
      <c r="L21" s="493" t="s">
        <v>10</v>
      </c>
      <c r="M21" s="303"/>
      <c r="N21" s="193"/>
      <c r="O21" s="206"/>
      <c r="P21" s="473" t="s">
        <v>407</v>
      </c>
      <c r="Q21" s="473"/>
      <c r="R21" s="473"/>
      <c r="S21" s="473"/>
      <c r="T21" s="473"/>
      <c r="U21" s="473"/>
      <c r="V21" s="473"/>
      <c r="W21" s="473" t="s">
        <v>408</v>
      </c>
      <c r="X21" s="473"/>
      <c r="Y21" s="473"/>
      <c r="Z21" s="473" t="s">
        <v>19</v>
      </c>
      <c r="AA21" s="473"/>
      <c r="AB21" s="474"/>
    </row>
    <row r="22" spans="1:28" ht="41.25" customHeight="1">
      <c r="A22" s="186"/>
      <c r="B22" s="495" t="s">
        <v>0</v>
      </c>
      <c r="C22" s="481"/>
      <c r="D22" s="482"/>
      <c r="E22" s="483"/>
      <c r="F22" s="480"/>
      <c r="G22" s="481"/>
      <c r="H22" s="480"/>
      <c r="I22" s="481"/>
      <c r="J22" s="480"/>
      <c r="K22" s="481"/>
      <c r="L22" s="480"/>
      <c r="M22" s="496"/>
      <c r="N22" s="193"/>
      <c r="O22" s="207">
        <v>1</v>
      </c>
      <c r="P22" s="317"/>
      <c r="Q22" s="317"/>
      <c r="R22" s="317"/>
      <c r="S22" s="317"/>
      <c r="T22" s="317"/>
      <c r="U22" s="317"/>
      <c r="V22" s="317"/>
      <c r="W22" s="475"/>
      <c r="X22" s="475"/>
      <c r="Y22" s="475"/>
      <c r="Z22" s="476"/>
      <c r="AA22" s="476"/>
      <c r="AB22" s="477"/>
    </row>
    <row r="23" spans="1:28" ht="41.25" customHeight="1">
      <c r="A23" s="186"/>
      <c r="B23" s="495" t="s">
        <v>1</v>
      </c>
      <c r="C23" s="481"/>
      <c r="D23" s="480"/>
      <c r="E23" s="481"/>
      <c r="F23" s="482"/>
      <c r="G23" s="483"/>
      <c r="H23" s="480"/>
      <c r="I23" s="481"/>
      <c r="J23" s="480"/>
      <c r="K23" s="481"/>
      <c r="L23" s="480"/>
      <c r="M23" s="496"/>
      <c r="N23" s="193"/>
      <c r="O23" s="207">
        <v>2</v>
      </c>
      <c r="P23" s="317"/>
      <c r="Q23" s="317"/>
      <c r="R23" s="317"/>
      <c r="S23" s="317"/>
      <c r="T23" s="317"/>
      <c r="U23" s="317"/>
      <c r="V23" s="317"/>
      <c r="W23" s="475"/>
      <c r="X23" s="475"/>
      <c r="Y23" s="475"/>
      <c r="Z23" s="476"/>
      <c r="AA23" s="476"/>
      <c r="AB23" s="477"/>
    </row>
    <row r="24" spans="1:28" ht="41.25" customHeight="1">
      <c r="A24" s="186"/>
      <c r="B24" s="495" t="s">
        <v>2</v>
      </c>
      <c r="C24" s="481"/>
      <c r="D24" s="480"/>
      <c r="E24" s="481"/>
      <c r="F24" s="480"/>
      <c r="G24" s="481"/>
      <c r="H24" s="482"/>
      <c r="I24" s="483"/>
      <c r="J24" s="480"/>
      <c r="K24" s="481"/>
      <c r="L24" s="480"/>
      <c r="M24" s="496"/>
      <c r="N24" s="193"/>
      <c r="O24" s="207">
        <v>3</v>
      </c>
      <c r="P24" s="317"/>
      <c r="Q24" s="317"/>
      <c r="R24" s="317"/>
      <c r="S24" s="317"/>
      <c r="T24" s="317"/>
      <c r="U24" s="317"/>
      <c r="V24" s="317"/>
      <c r="W24" s="475"/>
      <c r="X24" s="475"/>
      <c r="Y24" s="475"/>
      <c r="Z24" s="476"/>
      <c r="AA24" s="476"/>
      <c r="AB24" s="477"/>
    </row>
    <row r="25" spans="1:28" ht="41.25" customHeight="1" thickBot="1">
      <c r="A25" s="186"/>
      <c r="B25" s="313" t="s">
        <v>3</v>
      </c>
      <c r="C25" s="489"/>
      <c r="D25" s="488"/>
      <c r="E25" s="489"/>
      <c r="F25" s="488"/>
      <c r="G25" s="489"/>
      <c r="H25" s="488"/>
      <c r="I25" s="489"/>
      <c r="J25" s="490"/>
      <c r="K25" s="491"/>
      <c r="L25" s="488"/>
      <c r="M25" s="315"/>
      <c r="N25" s="193"/>
      <c r="O25" s="209">
        <v>4</v>
      </c>
      <c r="P25" s="497"/>
      <c r="Q25" s="497"/>
      <c r="R25" s="497"/>
      <c r="S25" s="497"/>
      <c r="T25" s="497"/>
      <c r="U25" s="497"/>
      <c r="V25" s="497"/>
      <c r="W25" s="498"/>
      <c r="X25" s="498"/>
      <c r="Y25" s="498"/>
      <c r="Z25" s="499"/>
      <c r="AA25" s="499"/>
      <c r="AB25" s="500"/>
    </row>
    <row r="26" spans="1:28" ht="72" customHeight="1" thickBot="1">
      <c r="A26" s="186"/>
      <c r="B26" s="186"/>
      <c r="C26" s="186"/>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6"/>
      <c r="AB26" s="186"/>
    </row>
    <row r="27" spans="1:28" ht="30" customHeight="1">
      <c r="A27" s="186"/>
      <c r="B27" s="365" t="s">
        <v>409</v>
      </c>
      <c r="C27" s="366"/>
      <c r="D27" s="366"/>
      <c r="E27" s="366"/>
      <c r="F27" s="366"/>
      <c r="G27" s="366"/>
      <c r="H27" s="366"/>
      <c r="I27" s="366"/>
      <c r="J27" s="366"/>
      <c r="K27" s="366"/>
      <c r="L27" s="366"/>
      <c r="M27" s="366"/>
      <c r="N27" s="366"/>
      <c r="O27" s="366"/>
      <c r="P27" s="367"/>
      <c r="Q27" s="186"/>
      <c r="R27" s="186"/>
      <c r="S27" s="368" t="s">
        <v>410</v>
      </c>
      <c r="T27" s="369"/>
      <c r="U27" s="369"/>
      <c r="V27" s="369"/>
      <c r="W27" s="369"/>
      <c r="X27" s="369"/>
      <c r="Y27" s="369"/>
      <c r="Z27" s="369"/>
      <c r="AA27" s="369"/>
      <c r="AB27" s="370"/>
    </row>
    <row r="28" spans="1:28" ht="30" customHeight="1">
      <c r="A28" s="186"/>
      <c r="B28" s="346" t="s">
        <v>411</v>
      </c>
      <c r="C28" s="347"/>
      <c r="D28" s="347"/>
      <c r="E28" s="347"/>
      <c r="F28" s="347"/>
      <c r="G28" s="348" t="s">
        <v>412</v>
      </c>
      <c r="H28" s="347"/>
      <c r="I28" s="347"/>
      <c r="J28" s="347"/>
      <c r="K28" s="347"/>
      <c r="L28" s="347"/>
      <c r="M28" s="347"/>
      <c r="N28" s="347"/>
      <c r="O28" s="347"/>
      <c r="P28" s="349"/>
      <c r="Q28" s="186"/>
      <c r="R28" s="186"/>
      <c r="S28" s="350" t="s">
        <v>413</v>
      </c>
      <c r="T28" s="351"/>
      <c r="U28" s="351"/>
      <c r="V28" s="351"/>
      <c r="W28" s="351"/>
      <c r="X28" s="351"/>
      <c r="Y28" s="351"/>
      <c r="Z28" s="351"/>
      <c r="AA28" s="351"/>
      <c r="AB28" s="352"/>
    </row>
    <row r="29" spans="1:28" ht="30" customHeight="1">
      <c r="A29" s="186"/>
      <c r="B29" s="353" t="s">
        <v>414</v>
      </c>
      <c r="C29" s="347"/>
      <c r="D29" s="347"/>
      <c r="E29" s="347"/>
      <c r="F29" s="347"/>
      <c r="G29" s="347" t="s">
        <v>415</v>
      </c>
      <c r="H29" s="347"/>
      <c r="I29" s="347"/>
      <c r="J29" s="347"/>
      <c r="K29" s="347"/>
      <c r="L29" s="347" t="s">
        <v>416</v>
      </c>
      <c r="M29" s="347"/>
      <c r="N29" s="347"/>
      <c r="O29" s="347"/>
      <c r="P29" s="349"/>
      <c r="Q29" s="186"/>
      <c r="R29" s="186"/>
      <c r="S29" s="354" t="s">
        <v>417</v>
      </c>
      <c r="T29" s="355"/>
      <c r="U29" s="355"/>
      <c r="V29" s="355"/>
      <c r="W29" s="355"/>
      <c r="X29" s="355"/>
      <c r="Y29" s="355"/>
      <c r="Z29" s="355"/>
      <c r="AA29" s="355"/>
      <c r="AB29" s="356"/>
    </row>
    <row r="30" spans="1:28" ht="30" customHeight="1">
      <c r="A30" s="186"/>
      <c r="B30" s="374" t="s">
        <v>418</v>
      </c>
      <c r="C30" s="375"/>
      <c r="D30" s="375"/>
      <c r="E30" s="375"/>
      <c r="F30" s="375"/>
      <c r="G30" s="375" t="s">
        <v>419</v>
      </c>
      <c r="H30" s="375"/>
      <c r="I30" s="375"/>
      <c r="J30" s="375"/>
      <c r="K30" s="375"/>
      <c r="L30" s="375" t="s">
        <v>419</v>
      </c>
      <c r="M30" s="375"/>
      <c r="N30" s="375"/>
      <c r="O30" s="375"/>
      <c r="P30" s="376"/>
      <c r="Q30" s="186"/>
      <c r="R30" s="186"/>
      <c r="S30" s="350" t="s">
        <v>420</v>
      </c>
      <c r="T30" s="351"/>
      <c r="U30" s="351"/>
      <c r="V30" s="351"/>
      <c r="W30" s="351"/>
      <c r="X30" s="351"/>
      <c r="Y30" s="351"/>
      <c r="Z30" s="351"/>
      <c r="AA30" s="351"/>
      <c r="AB30" s="352"/>
    </row>
    <row r="31" spans="1:28" ht="30" customHeight="1" thickBot="1">
      <c r="A31" s="186"/>
      <c r="B31" s="374" t="s">
        <v>419</v>
      </c>
      <c r="C31" s="375"/>
      <c r="D31" s="375"/>
      <c r="E31" s="375"/>
      <c r="F31" s="375"/>
      <c r="G31" s="375" t="s">
        <v>421</v>
      </c>
      <c r="H31" s="375"/>
      <c r="I31" s="375"/>
      <c r="J31" s="375"/>
      <c r="K31" s="375"/>
      <c r="L31" s="375" t="s">
        <v>418</v>
      </c>
      <c r="M31" s="375"/>
      <c r="N31" s="375"/>
      <c r="O31" s="375"/>
      <c r="P31" s="376"/>
      <c r="Q31" s="186"/>
      <c r="R31" s="186"/>
      <c r="S31" s="380" t="s">
        <v>422</v>
      </c>
      <c r="T31" s="381"/>
      <c r="U31" s="381"/>
      <c r="V31" s="381"/>
      <c r="W31" s="381"/>
      <c r="X31" s="381"/>
      <c r="Y31" s="381"/>
      <c r="Z31" s="381"/>
      <c r="AA31" s="381"/>
      <c r="AB31" s="382"/>
    </row>
    <row r="32" spans="1:28" ht="30" customHeight="1">
      <c r="A32" s="186"/>
      <c r="B32" s="374" t="s">
        <v>421</v>
      </c>
      <c r="C32" s="375"/>
      <c r="D32" s="375"/>
      <c r="E32" s="375"/>
      <c r="F32" s="375"/>
      <c r="G32" s="375" t="s">
        <v>418</v>
      </c>
      <c r="H32" s="375"/>
      <c r="I32" s="375"/>
      <c r="J32" s="375"/>
      <c r="K32" s="375"/>
      <c r="L32" s="375" t="s">
        <v>421</v>
      </c>
      <c r="M32" s="375"/>
      <c r="N32" s="375"/>
      <c r="O32" s="375"/>
      <c r="P32" s="376"/>
      <c r="Q32" s="186"/>
      <c r="R32" s="186"/>
      <c r="S32" s="186"/>
      <c r="T32" s="186"/>
      <c r="U32" s="186"/>
      <c r="V32" s="186"/>
      <c r="W32" s="186"/>
      <c r="X32" s="186"/>
      <c r="Y32" s="186"/>
      <c r="Z32" s="186"/>
      <c r="AA32" s="186"/>
      <c r="AB32" s="186"/>
    </row>
    <row r="33" spans="1:28" ht="30" customHeight="1" thickBot="1">
      <c r="A33" s="186"/>
      <c r="B33" s="377"/>
      <c r="C33" s="378"/>
      <c r="D33" s="378"/>
      <c r="E33" s="378"/>
      <c r="F33" s="378"/>
      <c r="G33" s="378" t="s">
        <v>423</v>
      </c>
      <c r="H33" s="378"/>
      <c r="I33" s="378"/>
      <c r="J33" s="378"/>
      <c r="K33" s="378"/>
      <c r="L33" s="378"/>
      <c r="M33" s="378"/>
      <c r="N33" s="378"/>
      <c r="O33" s="378"/>
      <c r="P33" s="379"/>
      <c r="Q33" s="186"/>
      <c r="R33" s="186"/>
      <c r="S33" s="373" t="s">
        <v>20</v>
      </c>
      <c r="T33" s="373"/>
      <c r="U33" s="373"/>
      <c r="V33" s="373"/>
      <c r="W33" s="373"/>
      <c r="X33" s="373"/>
      <c r="Y33" s="373"/>
      <c r="Z33" s="373"/>
      <c r="AA33" s="373"/>
      <c r="AB33" s="373"/>
    </row>
  </sheetData>
  <mergeCells count="100">
    <mergeCell ref="B33:F33"/>
    <mergeCell ref="G33:K33"/>
    <mergeCell ref="L33:P33"/>
    <mergeCell ref="S33:AB33"/>
    <mergeCell ref="B31:F31"/>
    <mergeCell ref="G31:K31"/>
    <mergeCell ref="L31:P31"/>
    <mergeCell ref="S31:AB31"/>
    <mergeCell ref="B32:F32"/>
    <mergeCell ref="G32:K32"/>
    <mergeCell ref="L32:P32"/>
    <mergeCell ref="B29:F29"/>
    <mergeCell ref="G29:K29"/>
    <mergeCell ref="L29:P29"/>
    <mergeCell ref="S29:AB29"/>
    <mergeCell ref="B30:F30"/>
    <mergeCell ref="G30:K30"/>
    <mergeCell ref="L30:P30"/>
    <mergeCell ref="S30:AB30"/>
    <mergeCell ref="B27:P27"/>
    <mergeCell ref="S27:AB27"/>
    <mergeCell ref="B28:F28"/>
    <mergeCell ref="G28:P28"/>
    <mergeCell ref="S28:AB28"/>
    <mergeCell ref="Z24:AB24"/>
    <mergeCell ref="B25:C25"/>
    <mergeCell ref="D25:E25"/>
    <mergeCell ref="F25:G25"/>
    <mergeCell ref="H25:I25"/>
    <mergeCell ref="J25:K25"/>
    <mergeCell ref="L25:M25"/>
    <mergeCell ref="P25:V25"/>
    <mergeCell ref="W25:Y25"/>
    <mergeCell ref="Z25:AB25"/>
    <mergeCell ref="L24:M24"/>
    <mergeCell ref="P24:V24"/>
    <mergeCell ref="B24:C24"/>
    <mergeCell ref="D24:E24"/>
    <mergeCell ref="F24:G24"/>
    <mergeCell ref="B23:C23"/>
    <mergeCell ref="D23:E23"/>
    <mergeCell ref="F23:G23"/>
    <mergeCell ref="H23:I23"/>
    <mergeCell ref="J23:K23"/>
    <mergeCell ref="H24:I24"/>
    <mergeCell ref="J24:K24"/>
    <mergeCell ref="L22:M22"/>
    <mergeCell ref="P22:V22"/>
    <mergeCell ref="W22:Y22"/>
    <mergeCell ref="W24:Y24"/>
    <mergeCell ref="Z22:AB22"/>
    <mergeCell ref="P23:V23"/>
    <mergeCell ref="W23:Y23"/>
    <mergeCell ref="Z23:AB23"/>
    <mergeCell ref="L23:M23"/>
    <mergeCell ref="B22:C22"/>
    <mergeCell ref="D22:E22"/>
    <mergeCell ref="F22:G22"/>
    <mergeCell ref="H22:I22"/>
    <mergeCell ref="J22:K22"/>
    <mergeCell ref="B20:M20"/>
    <mergeCell ref="O20:AB20"/>
    <mergeCell ref="B21:C21"/>
    <mergeCell ref="D21:E21"/>
    <mergeCell ref="F21:G21"/>
    <mergeCell ref="H21:I21"/>
    <mergeCell ref="J21:K21"/>
    <mergeCell ref="L21:M21"/>
    <mergeCell ref="P21:V21"/>
    <mergeCell ref="W21:Y21"/>
    <mergeCell ref="Z21:AB21"/>
    <mergeCell ref="Y15:AA15"/>
    <mergeCell ref="AB15:AB18"/>
    <mergeCell ref="B16:L17"/>
    <mergeCell ref="O18:Q18"/>
    <mergeCell ref="T18:V18"/>
    <mergeCell ref="Y18:AA18"/>
    <mergeCell ref="B14:L15"/>
    <mergeCell ref="O15:Q15"/>
    <mergeCell ref="R15:R18"/>
    <mergeCell ref="T15:V15"/>
    <mergeCell ref="W15:W18"/>
    <mergeCell ref="AB10:AB13"/>
    <mergeCell ref="B12:L13"/>
    <mergeCell ref="O13:Q13"/>
    <mergeCell ref="T13:V13"/>
    <mergeCell ref="Y13:AA13"/>
    <mergeCell ref="B10:L11"/>
    <mergeCell ref="O10:Q10"/>
    <mergeCell ref="R10:R13"/>
    <mergeCell ref="T10:V10"/>
    <mergeCell ref="W10:W13"/>
    <mergeCell ref="Y10:AA10"/>
    <mergeCell ref="B8:L8"/>
    <mergeCell ref="O8:AB8"/>
    <mergeCell ref="K2:S2"/>
    <mergeCell ref="B4:M4"/>
    <mergeCell ref="Q4:AB4"/>
    <mergeCell ref="B6:M6"/>
    <mergeCell ref="Q6:AB6"/>
  </mergeCells>
  <printOptions horizontalCentered="1" verticalCentered="1"/>
  <pageMargins left="0.59055118110236227" right="0.59055118110236227" top="0.59055118110236227" bottom="0.59055118110236227" header="0.51181102362204722" footer="0.51181102362204722"/>
  <pageSetup paperSize="9" scale="52" orientation="portrait" horizontalDpi="4294967293" verticalDpi="4294967293" r:id="rId1"/>
  <headerFooter alignWithMargins="0"/>
  <drawing r:id="rId2"/>
</worksheet>
</file>

<file path=xl/worksheets/sheet28.xml><?xml version="1.0" encoding="utf-8"?>
<worksheet xmlns="http://schemas.openxmlformats.org/spreadsheetml/2006/main" xmlns:r="http://schemas.openxmlformats.org/officeDocument/2006/relationships">
  <sheetPr codeName="Feuil32">
    <pageSetUpPr fitToPage="1"/>
  </sheetPr>
  <dimension ref="A1:AK39"/>
  <sheetViews>
    <sheetView zoomScale="40" workbookViewId="0">
      <selection activeCell="AE31" sqref="AE31:AG31"/>
    </sheetView>
  </sheetViews>
  <sheetFormatPr baseColWidth="10" defaultColWidth="6.140625" defaultRowHeight="30" customHeight="1"/>
  <cols>
    <col min="1" max="16384" width="6.140625" style="193"/>
  </cols>
  <sheetData>
    <row r="1" spans="1:33" s="192" customFormat="1" ht="53.2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row>
    <row r="2" spans="1:33" s="192" customFormat="1" ht="83.25" customHeight="1" thickBot="1">
      <c r="A2" s="187"/>
      <c r="B2" s="187"/>
      <c r="C2" s="187"/>
      <c r="D2" s="187"/>
      <c r="E2" s="187"/>
      <c r="F2" s="187"/>
      <c r="G2" s="187"/>
      <c r="H2" s="187"/>
      <c r="I2" s="187"/>
      <c r="J2" s="187"/>
      <c r="M2" s="280" t="s">
        <v>402</v>
      </c>
      <c r="N2" s="281"/>
      <c r="O2" s="281"/>
      <c r="P2" s="281"/>
      <c r="Q2" s="281"/>
      <c r="R2" s="281"/>
      <c r="S2" s="281"/>
      <c r="T2" s="281"/>
      <c r="U2" s="282"/>
      <c r="V2" s="187"/>
      <c r="W2" s="187"/>
      <c r="X2" s="187"/>
      <c r="Y2" s="187"/>
      <c r="Z2" s="187"/>
      <c r="AA2" s="187"/>
      <c r="AB2" s="187"/>
    </row>
    <row r="3" spans="1:33" s="192" customFormat="1" ht="99"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row>
    <row r="4" spans="1:33" s="192" customFormat="1" ht="47.25"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33" s="192" customFormat="1" ht="47.25"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row>
    <row r="6" spans="1:33" s="192" customFormat="1" ht="47.25" customHeight="1" thickBot="1">
      <c r="A6" s="193"/>
      <c r="B6" s="283" t="s">
        <v>11</v>
      </c>
      <c r="C6" s="284"/>
      <c r="D6" s="284"/>
      <c r="E6" s="284"/>
      <c r="F6" s="284"/>
      <c r="G6" s="284"/>
      <c r="H6" s="284"/>
      <c r="I6" s="284"/>
      <c r="J6" s="284"/>
      <c r="K6" s="284"/>
      <c r="L6" s="284"/>
      <c r="M6" s="285"/>
      <c r="O6" s="193"/>
      <c r="P6" s="193"/>
      <c r="Q6" s="283" t="s">
        <v>16</v>
      </c>
      <c r="R6" s="284"/>
      <c r="S6" s="284"/>
      <c r="T6" s="284"/>
      <c r="U6" s="284"/>
      <c r="V6" s="284"/>
      <c r="W6" s="284"/>
      <c r="X6" s="284"/>
      <c r="Y6" s="284"/>
      <c r="Z6" s="284"/>
      <c r="AA6" s="284"/>
      <c r="AB6" s="284"/>
      <c r="AC6" s="284"/>
      <c r="AD6" s="284"/>
      <c r="AE6" s="284"/>
      <c r="AF6" s="284"/>
      <c r="AG6" s="285"/>
    </row>
    <row r="7" spans="1:33" s="192" customFormat="1" ht="72" customHeight="1" thickBot="1">
      <c r="A7" s="186"/>
      <c r="Z7" s="194"/>
      <c r="AA7" s="186"/>
      <c r="AB7" s="186"/>
    </row>
    <row r="8" spans="1:33" s="192" customFormat="1" ht="30" customHeight="1" thickBot="1">
      <c r="A8" s="186"/>
      <c r="B8" s="286" t="s">
        <v>22</v>
      </c>
      <c r="C8" s="287"/>
      <c r="D8" s="287"/>
      <c r="E8" s="287"/>
      <c r="F8" s="287"/>
      <c r="G8" s="287"/>
      <c r="H8" s="287"/>
      <c r="I8" s="287"/>
      <c r="J8" s="287"/>
      <c r="K8" s="287"/>
      <c r="L8" s="288"/>
      <c r="M8" s="195"/>
      <c r="O8" s="286" t="s">
        <v>4</v>
      </c>
      <c r="P8" s="287"/>
      <c r="Q8" s="287"/>
      <c r="R8" s="287"/>
      <c r="S8" s="287"/>
      <c r="T8" s="287"/>
      <c r="U8" s="287"/>
      <c r="V8" s="287"/>
      <c r="W8" s="287"/>
      <c r="X8" s="287"/>
      <c r="Y8" s="287"/>
      <c r="Z8" s="287"/>
      <c r="AA8" s="287"/>
      <c r="AB8" s="287"/>
      <c r="AC8" s="287"/>
      <c r="AD8" s="287"/>
      <c r="AE8" s="287"/>
      <c r="AF8" s="287"/>
      <c r="AG8" s="288"/>
    </row>
    <row r="9" spans="1:33" ht="30" customHeight="1" thickBot="1">
      <c r="M9" s="196"/>
    </row>
    <row r="10" spans="1:33" ht="30" customHeight="1" thickBot="1">
      <c r="B10" s="502" t="s">
        <v>5</v>
      </c>
      <c r="C10" s="503"/>
      <c r="D10" s="503"/>
      <c r="E10" s="503"/>
      <c r="F10" s="503"/>
      <c r="G10" s="503"/>
      <c r="H10" s="503"/>
      <c r="I10" s="503"/>
      <c r="J10" s="503"/>
      <c r="K10" s="503"/>
      <c r="L10" s="504"/>
      <c r="M10" s="196"/>
      <c r="O10" s="501" t="s">
        <v>0</v>
      </c>
      <c r="P10" s="336"/>
      <c r="Q10" s="337"/>
      <c r="R10" s="304" t="s">
        <v>425</v>
      </c>
      <c r="S10" s="210"/>
      <c r="T10" s="501" t="s">
        <v>2</v>
      </c>
      <c r="U10" s="336"/>
      <c r="V10" s="337"/>
      <c r="W10" s="304" t="s">
        <v>405</v>
      </c>
      <c r="X10" s="210"/>
      <c r="Y10" s="501" t="s">
        <v>0</v>
      </c>
      <c r="Z10" s="336"/>
      <c r="AA10" s="337"/>
      <c r="AB10" s="304" t="s">
        <v>404</v>
      </c>
      <c r="AC10" s="210"/>
      <c r="AD10" s="501" t="s">
        <v>1</v>
      </c>
      <c r="AE10" s="336"/>
      <c r="AF10" s="337"/>
      <c r="AG10" s="304" t="s">
        <v>424</v>
      </c>
    </row>
    <row r="11" spans="1:33" ht="30" customHeight="1" thickBot="1">
      <c r="B11" s="502"/>
      <c r="C11" s="503"/>
      <c r="D11" s="503"/>
      <c r="E11" s="503"/>
      <c r="F11" s="503"/>
      <c r="G11" s="503"/>
      <c r="H11" s="503"/>
      <c r="I11" s="503"/>
      <c r="J11" s="503"/>
      <c r="K11" s="503"/>
      <c r="L11" s="504"/>
      <c r="M11" s="196"/>
      <c r="O11" s="207"/>
      <c r="P11" s="211"/>
      <c r="Q11" s="212"/>
      <c r="R11" s="305"/>
      <c r="S11" s="210"/>
      <c r="T11" s="207"/>
      <c r="U11" s="211"/>
      <c r="V11" s="212"/>
      <c r="W11" s="305"/>
      <c r="X11" s="210"/>
      <c r="Y11" s="207"/>
      <c r="Z11" s="211"/>
      <c r="AA11" s="212"/>
      <c r="AB11" s="305"/>
      <c r="AC11" s="210"/>
      <c r="AD11" s="207"/>
      <c r="AE11" s="211"/>
      <c r="AF11" s="212"/>
      <c r="AG11" s="305"/>
    </row>
    <row r="12" spans="1:33" ht="30" customHeight="1" thickBot="1">
      <c r="B12" s="502" t="s">
        <v>6</v>
      </c>
      <c r="C12" s="503"/>
      <c r="D12" s="503"/>
      <c r="E12" s="503"/>
      <c r="F12" s="503"/>
      <c r="G12" s="503"/>
      <c r="H12" s="503"/>
      <c r="I12" s="503"/>
      <c r="J12" s="503"/>
      <c r="K12" s="503"/>
      <c r="L12" s="504"/>
      <c r="M12" s="196"/>
      <c r="O12" s="207"/>
      <c r="P12" s="211"/>
      <c r="Q12" s="212"/>
      <c r="R12" s="305"/>
      <c r="S12" s="210"/>
      <c r="T12" s="207"/>
      <c r="U12" s="211"/>
      <c r="V12" s="212"/>
      <c r="W12" s="305"/>
      <c r="X12" s="210"/>
      <c r="Y12" s="207"/>
      <c r="Z12" s="211"/>
      <c r="AA12" s="212"/>
      <c r="AB12" s="305"/>
      <c r="AC12" s="210"/>
      <c r="AD12" s="207"/>
      <c r="AE12" s="211"/>
      <c r="AF12" s="212"/>
      <c r="AG12" s="305"/>
    </row>
    <row r="13" spans="1:33" ht="30" customHeight="1" thickBot="1">
      <c r="B13" s="502"/>
      <c r="C13" s="503"/>
      <c r="D13" s="503"/>
      <c r="E13" s="503"/>
      <c r="F13" s="503"/>
      <c r="G13" s="503"/>
      <c r="H13" s="503"/>
      <c r="I13" s="503"/>
      <c r="J13" s="503"/>
      <c r="K13" s="503"/>
      <c r="L13" s="504"/>
      <c r="M13" s="196"/>
      <c r="O13" s="505" t="s">
        <v>1</v>
      </c>
      <c r="P13" s="506"/>
      <c r="Q13" s="507"/>
      <c r="R13" s="306"/>
      <c r="S13" s="210"/>
      <c r="T13" s="505" t="s">
        <v>3</v>
      </c>
      <c r="U13" s="506"/>
      <c r="V13" s="507"/>
      <c r="W13" s="306"/>
      <c r="X13" s="210"/>
      <c r="Y13" s="505" t="s">
        <v>13</v>
      </c>
      <c r="Z13" s="506"/>
      <c r="AA13" s="507"/>
      <c r="AB13" s="306"/>
      <c r="AC13" s="210"/>
      <c r="AD13" s="505" t="s">
        <v>2</v>
      </c>
      <c r="AE13" s="506"/>
      <c r="AF13" s="507"/>
      <c r="AG13" s="306"/>
    </row>
    <row r="14" spans="1:33" ht="30" customHeight="1" thickBot="1">
      <c r="B14" s="502" t="s">
        <v>7</v>
      </c>
      <c r="C14" s="503"/>
      <c r="D14" s="503"/>
      <c r="E14" s="503"/>
      <c r="F14" s="503"/>
      <c r="G14" s="503"/>
      <c r="H14" s="503"/>
      <c r="I14" s="503"/>
      <c r="J14" s="503"/>
      <c r="K14" s="503"/>
      <c r="L14" s="504"/>
      <c r="M14" s="196"/>
      <c r="O14" s="210"/>
      <c r="P14" s="210"/>
      <c r="Q14" s="210"/>
      <c r="R14" s="210"/>
      <c r="S14" s="210"/>
      <c r="T14" s="210"/>
      <c r="U14" s="210"/>
      <c r="V14" s="210"/>
      <c r="W14" s="210"/>
      <c r="X14" s="210"/>
      <c r="Y14" s="210"/>
      <c r="Z14" s="210"/>
      <c r="AA14" s="210"/>
      <c r="AB14" s="210"/>
      <c r="AC14" s="210"/>
      <c r="AD14" s="210"/>
      <c r="AE14" s="210"/>
      <c r="AF14" s="210"/>
      <c r="AG14" s="210"/>
    </row>
    <row r="15" spans="1:33" ht="30" customHeight="1" thickBot="1">
      <c r="B15" s="502"/>
      <c r="C15" s="503"/>
      <c r="D15" s="503"/>
      <c r="E15" s="503"/>
      <c r="F15" s="503"/>
      <c r="G15" s="503"/>
      <c r="H15" s="503"/>
      <c r="I15" s="503"/>
      <c r="J15" s="503"/>
      <c r="K15" s="503"/>
      <c r="L15" s="504"/>
      <c r="M15" s="196"/>
      <c r="O15" s="501" t="s">
        <v>0</v>
      </c>
      <c r="P15" s="336"/>
      <c r="Q15" s="337"/>
      <c r="R15" s="304" t="s">
        <v>403</v>
      </c>
      <c r="S15" s="210"/>
      <c r="T15" s="501" t="s">
        <v>1</v>
      </c>
      <c r="U15" s="336"/>
      <c r="V15" s="337"/>
      <c r="W15" s="304" t="s">
        <v>405</v>
      </c>
      <c r="X15" s="210"/>
      <c r="Y15" s="501" t="s">
        <v>2</v>
      </c>
      <c r="Z15" s="336"/>
      <c r="AA15" s="337"/>
      <c r="AB15" s="304" t="s">
        <v>424</v>
      </c>
      <c r="AC15" s="210"/>
      <c r="AD15" s="501" t="s">
        <v>1</v>
      </c>
      <c r="AE15" s="336"/>
      <c r="AF15" s="337"/>
      <c r="AG15" s="304" t="s">
        <v>403</v>
      </c>
    </row>
    <row r="16" spans="1:33" ht="30" customHeight="1" thickBot="1">
      <c r="B16" s="502" t="s">
        <v>8</v>
      </c>
      <c r="C16" s="503"/>
      <c r="D16" s="503"/>
      <c r="E16" s="503"/>
      <c r="F16" s="503"/>
      <c r="G16" s="503"/>
      <c r="H16" s="503"/>
      <c r="I16" s="503"/>
      <c r="J16" s="503"/>
      <c r="K16" s="503"/>
      <c r="L16" s="504"/>
      <c r="M16" s="196"/>
      <c r="O16" s="207"/>
      <c r="P16" s="211"/>
      <c r="Q16" s="212"/>
      <c r="R16" s="305"/>
      <c r="S16" s="210"/>
      <c r="T16" s="207"/>
      <c r="U16" s="211"/>
      <c r="V16" s="212"/>
      <c r="W16" s="305"/>
      <c r="X16" s="210"/>
      <c r="Y16" s="207"/>
      <c r="Z16" s="211"/>
      <c r="AA16" s="212"/>
      <c r="AB16" s="305"/>
      <c r="AC16" s="210"/>
      <c r="AD16" s="207"/>
      <c r="AE16" s="211"/>
      <c r="AF16" s="212"/>
      <c r="AG16" s="305"/>
    </row>
    <row r="17" spans="1:37" ht="30" customHeight="1" thickBot="1">
      <c r="B17" s="502"/>
      <c r="C17" s="503"/>
      <c r="D17" s="503"/>
      <c r="E17" s="503"/>
      <c r="F17" s="503"/>
      <c r="G17" s="503"/>
      <c r="H17" s="503"/>
      <c r="I17" s="503"/>
      <c r="J17" s="503"/>
      <c r="K17" s="503"/>
      <c r="L17" s="504"/>
      <c r="M17" s="196"/>
      <c r="O17" s="207"/>
      <c r="P17" s="211"/>
      <c r="Q17" s="212"/>
      <c r="R17" s="305"/>
      <c r="S17" s="210"/>
      <c r="T17" s="207"/>
      <c r="U17" s="211"/>
      <c r="V17" s="212"/>
      <c r="W17" s="305"/>
      <c r="X17" s="210"/>
      <c r="Y17" s="207"/>
      <c r="Z17" s="211"/>
      <c r="AA17" s="212"/>
      <c r="AB17" s="305"/>
      <c r="AC17" s="210"/>
      <c r="AD17" s="207"/>
      <c r="AE17" s="211"/>
      <c r="AF17" s="212"/>
      <c r="AG17" s="305"/>
    </row>
    <row r="18" spans="1:37" ht="30" customHeight="1" thickBot="1">
      <c r="B18" s="502" t="s">
        <v>12</v>
      </c>
      <c r="C18" s="503"/>
      <c r="D18" s="503"/>
      <c r="E18" s="503"/>
      <c r="F18" s="503"/>
      <c r="G18" s="503"/>
      <c r="H18" s="503"/>
      <c r="I18" s="503"/>
      <c r="J18" s="503"/>
      <c r="K18" s="503"/>
      <c r="L18" s="504"/>
      <c r="M18" s="196"/>
      <c r="O18" s="505" t="s">
        <v>3</v>
      </c>
      <c r="P18" s="506"/>
      <c r="Q18" s="507"/>
      <c r="R18" s="306"/>
      <c r="S18" s="210"/>
      <c r="T18" s="505" t="s">
        <v>13</v>
      </c>
      <c r="U18" s="506"/>
      <c r="V18" s="507"/>
      <c r="W18" s="306"/>
      <c r="X18" s="210"/>
      <c r="Y18" s="505" t="s">
        <v>13</v>
      </c>
      <c r="Z18" s="506"/>
      <c r="AA18" s="507"/>
      <c r="AB18" s="306"/>
      <c r="AC18" s="210"/>
      <c r="AD18" s="505" t="s">
        <v>3</v>
      </c>
      <c r="AE18" s="506"/>
      <c r="AF18" s="507"/>
      <c r="AG18" s="306"/>
    </row>
    <row r="19" spans="1:37" ht="30" customHeight="1" thickBot="1">
      <c r="B19" s="502"/>
      <c r="C19" s="503"/>
      <c r="D19" s="503"/>
      <c r="E19" s="503"/>
      <c r="F19" s="503"/>
      <c r="G19" s="503"/>
      <c r="H19" s="503"/>
      <c r="I19" s="503"/>
      <c r="J19" s="503"/>
      <c r="K19" s="503"/>
      <c r="L19" s="504"/>
      <c r="M19" s="213"/>
      <c r="N19" s="214"/>
      <c r="O19" s="215"/>
      <c r="P19" s="215"/>
      <c r="Q19" s="215"/>
      <c r="R19" s="216"/>
      <c r="S19" s="210"/>
      <c r="T19" s="215"/>
      <c r="U19" s="215"/>
      <c r="V19" s="215"/>
      <c r="W19" s="216"/>
      <c r="X19" s="210"/>
      <c r="Y19" s="215"/>
      <c r="Z19" s="215"/>
      <c r="AA19" s="215"/>
      <c r="AB19" s="216"/>
      <c r="AC19" s="210"/>
      <c r="AD19" s="210"/>
      <c r="AE19" s="210"/>
      <c r="AF19" s="210"/>
      <c r="AG19" s="210"/>
    </row>
    <row r="20" spans="1:37" ht="30" customHeight="1">
      <c r="B20" s="217"/>
      <c r="C20" s="217"/>
      <c r="D20" s="217"/>
      <c r="E20" s="217"/>
      <c r="F20" s="217"/>
      <c r="G20" s="217"/>
      <c r="H20" s="217"/>
      <c r="I20" s="217"/>
      <c r="N20" s="214"/>
      <c r="O20" s="210"/>
      <c r="P20" s="210"/>
      <c r="Q20" s="210"/>
      <c r="R20" s="210"/>
      <c r="S20" s="210"/>
      <c r="T20" s="501" t="s">
        <v>3</v>
      </c>
      <c r="U20" s="336"/>
      <c r="V20" s="337"/>
      <c r="W20" s="304" t="s">
        <v>404</v>
      </c>
      <c r="X20" s="210"/>
      <c r="Y20" s="501" t="s">
        <v>0</v>
      </c>
      <c r="Z20" s="336"/>
      <c r="AA20" s="337"/>
      <c r="AB20" s="304" t="s">
        <v>425</v>
      </c>
      <c r="AC20" s="210"/>
      <c r="AD20" s="210"/>
      <c r="AE20" s="210"/>
      <c r="AF20" s="210"/>
      <c r="AG20" s="210"/>
      <c r="AI20" s="213"/>
      <c r="AJ20" s="213"/>
      <c r="AK20" s="213"/>
    </row>
    <row r="21" spans="1:37" ht="30" customHeight="1">
      <c r="B21" s="217"/>
      <c r="C21" s="217"/>
      <c r="D21" s="217"/>
      <c r="E21" s="217"/>
      <c r="F21" s="217"/>
      <c r="G21" s="217"/>
      <c r="H21" s="217"/>
      <c r="I21" s="217"/>
      <c r="N21" s="214"/>
      <c r="O21" s="210"/>
      <c r="P21" s="210"/>
      <c r="Q21" s="210"/>
      <c r="R21" s="210"/>
      <c r="S21" s="210"/>
      <c r="T21" s="207"/>
      <c r="U21" s="211"/>
      <c r="V21" s="212"/>
      <c r="W21" s="305"/>
      <c r="X21" s="210"/>
      <c r="Y21" s="207"/>
      <c r="Z21" s="211"/>
      <c r="AA21" s="212"/>
      <c r="AB21" s="305"/>
      <c r="AC21" s="210"/>
      <c r="AD21" s="210"/>
      <c r="AE21" s="210"/>
      <c r="AF21" s="210"/>
      <c r="AG21" s="210"/>
      <c r="AI21" s="213"/>
      <c r="AJ21" s="213"/>
      <c r="AK21" s="213"/>
    </row>
    <row r="22" spans="1:37" ht="30" customHeight="1">
      <c r="B22" s="217"/>
      <c r="C22" s="217"/>
      <c r="D22" s="217"/>
      <c r="E22" s="217"/>
      <c r="F22" s="217"/>
      <c r="G22" s="217"/>
      <c r="H22" s="217"/>
      <c r="I22" s="217"/>
      <c r="N22" s="214"/>
      <c r="O22" s="210"/>
      <c r="P22" s="210"/>
      <c r="Q22" s="210"/>
      <c r="R22" s="210"/>
      <c r="S22" s="210"/>
      <c r="T22" s="207"/>
      <c r="U22" s="211"/>
      <c r="V22" s="212"/>
      <c r="W22" s="305"/>
      <c r="X22" s="210"/>
      <c r="Y22" s="207"/>
      <c r="Z22" s="211"/>
      <c r="AA22" s="212"/>
      <c r="AB22" s="305"/>
      <c r="AC22" s="210"/>
      <c r="AD22" s="210"/>
      <c r="AE22" s="210"/>
      <c r="AF22" s="210"/>
      <c r="AG22" s="210"/>
      <c r="AI22" s="213"/>
      <c r="AJ22" s="213"/>
      <c r="AK22" s="213"/>
    </row>
    <row r="23" spans="1:37" ht="30" customHeight="1" thickBot="1">
      <c r="B23" s="217"/>
      <c r="C23" s="217"/>
      <c r="D23" s="217"/>
      <c r="E23" s="217"/>
      <c r="F23" s="217"/>
      <c r="G23" s="217"/>
      <c r="H23" s="217"/>
      <c r="I23" s="217"/>
      <c r="N23" s="214"/>
      <c r="O23" s="210"/>
      <c r="P23" s="210"/>
      <c r="Q23" s="210"/>
      <c r="R23" s="210"/>
      <c r="S23" s="210"/>
      <c r="T23" s="505" t="s">
        <v>13</v>
      </c>
      <c r="U23" s="506"/>
      <c r="V23" s="507"/>
      <c r="W23" s="306"/>
      <c r="X23" s="210"/>
      <c r="Y23" s="505" t="s">
        <v>2</v>
      </c>
      <c r="Z23" s="506"/>
      <c r="AA23" s="507"/>
      <c r="AB23" s="306"/>
      <c r="AC23" s="210"/>
      <c r="AD23" s="210"/>
      <c r="AE23" s="210"/>
      <c r="AF23" s="210"/>
      <c r="AG23" s="210"/>
      <c r="AI23" s="213"/>
      <c r="AJ23" s="213"/>
      <c r="AK23" s="213"/>
    </row>
    <row r="24" spans="1:37" ht="92.25" customHeight="1" thickBot="1"/>
    <row r="25" spans="1:37" s="192" customFormat="1" ht="39.75" customHeight="1" thickBot="1">
      <c r="A25" s="186"/>
      <c r="B25" s="286" t="s">
        <v>21</v>
      </c>
      <c r="C25" s="287"/>
      <c r="D25" s="287"/>
      <c r="E25" s="287"/>
      <c r="F25" s="287"/>
      <c r="G25" s="287"/>
      <c r="H25" s="287"/>
      <c r="I25" s="287"/>
      <c r="J25" s="287"/>
      <c r="K25" s="287"/>
      <c r="L25" s="287"/>
      <c r="M25" s="287"/>
      <c r="N25" s="287"/>
      <c r="O25" s="288"/>
      <c r="P25" s="218"/>
      <c r="Q25" s="218"/>
      <c r="S25" s="320" t="s">
        <v>406</v>
      </c>
      <c r="T25" s="321"/>
      <c r="U25" s="321"/>
      <c r="V25" s="321"/>
      <c r="W25" s="321"/>
      <c r="X25" s="321"/>
      <c r="Y25" s="321"/>
      <c r="Z25" s="321"/>
      <c r="AA25" s="321"/>
      <c r="AB25" s="321"/>
      <c r="AC25" s="321"/>
      <c r="AD25" s="321"/>
      <c r="AE25" s="321"/>
      <c r="AF25" s="321"/>
      <c r="AG25" s="322"/>
    </row>
    <row r="26" spans="1:37" ht="39.75" customHeight="1">
      <c r="B26" s="323" t="s">
        <v>9</v>
      </c>
      <c r="C26" s="324"/>
      <c r="D26" s="325" t="s">
        <v>0</v>
      </c>
      <c r="E26" s="325"/>
      <c r="F26" s="325" t="s">
        <v>1</v>
      </c>
      <c r="G26" s="325"/>
      <c r="H26" s="325" t="s">
        <v>2</v>
      </c>
      <c r="I26" s="325"/>
      <c r="J26" s="325" t="s">
        <v>3</v>
      </c>
      <c r="K26" s="325"/>
      <c r="L26" s="325" t="s">
        <v>13</v>
      </c>
      <c r="M26" s="325"/>
      <c r="N26" s="325" t="s">
        <v>10</v>
      </c>
      <c r="O26" s="332"/>
      <c r="Q26" s="219"/>
      <c r="S26" s="220"/>
      <c r="T26" s="333" t="s">
        <v>407</v>
      </c>
      <c r="U26" s="333"/>
      <c r="V26" s="333"/>
      <c r="W26" s="333"/>
      <c r="X26" s="333"/>
      <c r="Y26" s="333"/>
      <c r="Z26" s="333"/>
      <c r="AA26" s="333"/>
      <c r="AB26" s="334" t="s">
        <v>408</v>
      </c>
      <c r="AC26" s="334"/>
      <c r="AD26" s="334"/>
      <c r="AE26" s="335" t="s">
        <v>19</v>
      </c>
      <c r="AF26" s="336"/>
      <c r="AG26" s="337"/>
    </row>
    <row r="27" spans="1:37" ht="39.75" customHeight="1">
      <c r="B27" s="316" t="s">
        <v>0</v>
      </c>
      <c r="C27" s="317"/>
      <c r="D27" s="318"/>
      <c r="E27" s="318"/>
      <c r="F27" s="317"/>
      <c r="G27" s="317"/>
      <c r="H27" s="317"/>
      <c r="I27" s="317"/>
      <c r="J27" s="317"/>
      <c r="K27" s="317"/>
      <c r="L27" s="317"/>
      <c r="M27" s="317"/>
      <c r="N27" s="317"/>
      <c r="O27" s="326"/>
      <c r="Q27" s="219"/>
      <c r="S27" s="207">
        <v>1</v>
      </c>
      <c r="T27" s="317"/>
      <c r="U27" s="317"/>
      <c r="V27" s="317"/>
      <c r="W27" s="317"/>
      <c r="X27" s="317"/>
      <c r="Y27" s="317"/>
      <c r="Z27" s="317"/>
      <c r="AA27" s="317"/>
      <c r="AB27" s="317"/>
      <c r="AC27" s="317"/>
      <c r="AD27" s="317"/>
      <c r="AE27" s="476"/>
      <c r="AF27" s="476"/>
      <c r="AG27" s="477"/>
    </row>
    <row r="28" spans="1:37" ht="39.75" customHeight="1">
      <c r="B28" s="316" t="s">
        <v>1</v>
      </c>
      <c r="C28" s="317"/>
      <c r="D28" s="317"/>
      <c r="E28" s="317"/>
      <c r="F28" s="318"/>
      <c r="G28" s="318"/>
      <c r="H28" s="317"/>
      <c r="I28" s="317"/>
      <c r="J28" s="317"/>
      <c r="K28" s="317"/>
      <c r="L28" s="317"/>
      <c r="M28" s="317"/>
      <c r="N28" s="317"/>
      <c r="O28" s="326"/>
      <c r="Q28" s="219"/>
      <c r="S28" s="207">
        <v>2</v>
      </c>
      <c r="T28" s="317"/>
      <c r="U28" s="317"/>
      <c r="V28" s="317"/>
      <c r="W28" s="317"/>
      <c r="X28" s="317"/>
      <c r="Y28" s="317"/>
      <c r="Z28" s="317"/>
      <c r="AA28" s="317"/>
      <c r="AB28" s="317"/>
      <c r="AC28" s="317"/>
      <c r="AD28" s="317"/>
      <c r="AE28" s="476"/>
      <c r="AF28" s="476"/>
      <c r="AG28" s="477"/>
    </row>
    <row r="29" spans="1:37" ht="39.75" customHeight="1">
      <c r="B29" s="316" t="s">
        <v>2</v>
      </c>
      <c r="C29" s="317"/>
      <c r="D29" s="317"/>
      <c r="E29" s="317"/>
      <c r="F29" s="317"/>
      <c r="G29" s="317"/>
      <c r="H29" s="318"/>
      <c r="I29" s="318"/>
      <c r="J29" s="317"/>
      <c r="K29" s="317"/>
      <c r="L29" s="317"/>
      <c r="M29" s="317"/>
      <c r="N29" s="317"/>
      <c r="O29" s="326"/>
      <c r="Q29" s="219"/>
      <c r="S29" s="207">
        <v>3</v>
      </c>
      <c r="T29" s="317"/>
      <c r="U29" s="317"/>
      <c r="V29" s="317"/>
      <c r="W29" s="317"/>
      <c r="X29" s="317"/>
      <c r="Y29" s="317"/>
      <c r="Z29" s="317"/>
      <c r="AA29" s="317"/>
      <c r="AB29" s="317"/>
      <c r="AC29" s="317"/>
      <c r="AD29" s="317"/>
      <c r="AE29" s="476"/>
      <c r="AF29" s="476"/>
      <c r="AG29" s="477"/>
    </row>
    <row r="30" spans="1:37" ht="39.75" customHeight="1">
      <c r="B30" s="316" t="s">
        <v>3</v>
      </c>
      <c r="C30" s="317"/>
      <c r="D30" s="317"/>
      <c r="E30" s="317"/>
      <c r="F30" s="317"/>
      <c r="G30" s="317"/>
      <c r="H30" s="317"/>
      <c r="I30" s="317"/>
      <c r="J30" s="318"/>
      <c r="K30" s="318"/>
      <c r="L30" s="317"/>
      <c r="M30" s="317"/>
      <c r="N30" s="317"/>
      <c r="O30" s="326"/>
      <c r="S30" s="207">
        <v>4</v>
      </c>
      <c r="T30" s="317"/>
      <c r="U30" s="317"/>
      <c r="V30" s="317"/>
      <c r="W30" s="317"/>
      <c r="X30" s="317"/>
      <c r="Y30" s="317"/>
      <c r="Z30" s="317"/>
      <c r="AA30" s="317"/>
      <c r="AB30" s="317"/>
      <c r="AC30" s="317"/>
      <c r="AD30" s="317"/>
      <c r="AE30" s="476"/>
      <c r="AF30" s="476"/>
      <c r="AG30" s="477"/>
    </row>
    <row r="31" spans="1:37" ht="39.75" customHeight="1" thickBot="1">
      <c r="B31" s="371" t="s">
        <v>13</v>
      </c>
      <c r="C31" s="372"/>
      <c r="D31" s="372"/>
      <c r="E31" s="372"/>
      <c r="F31" s="372"/>
      <c r="G31" s="372"/>
      <c r="H31" s="372"/>
      <c r="I31" s="372"/>
      <c r="J31" s="358"/>
      <c r="K31" s="358"/>
      <c r="L31" s="357"/>
      <c r="M31" s="357"/>
      <c r="N31" s="358"/>
      <c r="O31" s="359"/>
      <c r="S31" s="208">
        <v>5</v>
      </c>
      <c r="T31" s="372"/>
      <c r="U31" s="372"/>
      <c r="V31" s="372"/>
      <c r="W31" s="372"/>
      <c r="X31" s="372"/>
      <c r="Y31" s="372"/>
      <c r="Z31" s="372"/>
      <c r="AA31" s="372"/>
      <c r="AB31" s="372"/>
      <c r="AC31" s="372"/>
      <c r="AD31" s="372"/>
      <c r="AE31" s="485"/>
      <c r="AF31" s="485"/>
      <c r="AG31" s="486"/>
    </row>
    <row r="32" spans="1:37" ht="63.75" customHeight="1" thickBot="1">
      <c r="A32" s="186"/>
      <c r="B32" s="186"/>
      <c r="C32" s="186"/>
      <c r="D32" s="186"/>
      <c r="E32" s="186"/>
      <c r="F32" s="186"/>
      <c r="G32" s="186"/>
      <c r="H32" s="186"/>
      <c r="I32" s="186"/>
      <c r="J32" s="186"/>
      <c r="K32" s="186"/>
      <c r="L32" s="186"/>
      <c r="M32" s="186"/>
      <c r="N32" s="186"/>
      <c r="O32" s="186"/>
      <c r="P32" s="186"/>
      <c r="Q32" s="186"/>
      <c r="S32" s="186"/>
      <c r="T32" s="186"/>
      <c r="U32" s="186"/>
      <c r="V32" s="186"/>
      <c r="W32" s="186"/>
      <c r="X32" s="186"/>
      <c r="Y32" s="186"/>
      <c r="Z32" s="186"/>
      <c r="AA32" s="186"/>
      <c r="AB32" s="186"/>
      <c r="AC32" s="186"/>
    </row>
    <row r="33" spans="1:32" ht="30" customHeight="1">
      <c r="A33" s="186"/>
      <c r="B33" s="365" t="s">
        <v>409</v>
      </c>
      <c r="C33" s="366"/>
      <c r="D33" s="366"/>
      <c r="E33" s="366"/>
      <c r="F33" s="366"/>
      <c r="G33" s="366"/>
      <c r="H33" s="366"/>
      <c r="I33" s="366"/>
      <c r="J33" s="366"/>
      <c r="K33" s="366"/>
      <c r="L33" s="366"/>
      <c r="M33" s="366"/>
      <c r="N33" s="366"/>
      <c r="O33" s="366"/>
      <c r="P33" s="367"/>
      <c r="Q33" s="186"/>
      <c r="S33" s="186"/>
      <c r="W33" s="368" t="s">
        <v>410</v>
      </c>
      <c r="X33" s="369"/>
      <c r="Y33" s="369"/>
      <c r="Z33" s="369"/>
      <c r="AA33" s="369"/>
      <c r="AB33" s="369"/>
      <c r="AC33" s="369"/>
      <c r="AD33" s="369"/>
      <c r="AE33" s="369"/>
      <c r="AF33" s="370"/>
    </row>
    <row r="34" spans="1:32" ht="30" customHeight="1">
      <c r="A34" s="186"/>
      <c r="B34" s="346" t="s">
        <v>411</v>
      </c>
      <c r="C34" s="347"/>
      <c r="D34" s="347"/>
      <c r="E34" s="347"/>
      <c r="F34" s="347"/>
      <c r="G34" s="348" t="s">
        <v>412</v>
      </c>
      <c r="H34" s="347"/>
      <c r="I34" s="347"/>
      <c r="J34" s="347"/>
      <c r="K34" s="347"/>
      <c r="L34" s="347"/>
      <c r="M34" s="347"/>
      <c r="N34" s="347"/>
      <c r="O34" s="347"/>
      <c r="P34" s="349"/>
      <c r="Q34" s="186"/>
      <c r="S34" s="186"/>
      <c r="W34" s="350" t="s">
        <v>413</v>
      </c>
      <c r="X34" s="351"/>
      <c r="Y34" s="351"/>
      <c r="Z34" s="351"/>
      <c r="AA34" s="351"/>
      <c r="AB34" s="351"/>
      <c r="AC34" s="351"/>
      <c r="AD34" s="351"/>
      <c r="AE34" s="351"/>
      <c r="AF34" s="352"/>
    </row>
    <row r="35" spans="1:32" ht="30" customHeight="1">
      <c r="A35" s="186"/>
      <c r="B35" s="353" t="s">
        <v>414</v>
      </c>
      <c r="C35" s="347"/>
      <c r="D35" s="347"/>
      <c r="E35" s="347"/>
      <c r="F35" s="347"/>
      <c r="G35" s="347" t="s">
        <v>415</v>
      </c>
      <c r="H35" s="347"/>
      <c r="I35" s="347"/>
      <c r="J35" s="347"/>
      <c r="K35" s="347"/>
      <c r="L35" s="347" t="s">
        <v>416</v>
      </c>
      <c r="M35" s="347"/>
      <c r="N35" s="347"/>
      <c r="O35" s="347"/>
      <c r="P35" s="349"/>
      <c r="Q35" s="186"/>
      <c r="S35" s="186"/>
      <c r="W35" s="354" t="s">
        <v>417</v>
      </c>
      <c r="X35" s="355"/>
      <c r="Y35" s="355"/>
      <c r="Z35" s="355"/>
      <c r="AA35" s="355"/>
      <c r="AB35" s="355"/>
      <c r="AC35" s="355"/>
      <c r="AD35" s="355"/>
      <c r="AE35" s="355"/>
      <c r="AF35" s="356"/>
    </row>
    <row r="36" spans="1:32" ht="30" customHeight="1">
      <c r="A36" s="186"/>
      <c r="B36" s="374" t="s">
        <v>418</v>
      </c>
      <c r="C36" s="375"/>
      <c r="D36" s="375"/>
      <c r="E36" s="375"/>
      <c r="F36" s="375"/>
      <c r="G36" s="375" t="s">
        <v>419</v>
      </c>
      <c r="H36" s="375"/>
      <c r="I36" s="375"/>
      <c r="J36" s="375"/>
      <c r="K36" s="375"/>
      <c r="L36" s="375" t="s">
        <v>419</v>
      </c>
      <c r="M36" s="375"/>
      <c r="N36" s="375"/>
      <c r="O36" s="375"/>
      <c r="P36" s="376"/>
      <c r="Q36" s="186"/>
      <c r="S36" s="186"/>
      <c r="W36" s="350" t="s">
        <v>420</v>
      </c>
      <c r="X36" s="351"/>
      <c r="Y36" s="351"/>
      <c r="Z36" s="351"/>
      <c r="AA36" s="351"/>
      <c r="AB36" s="351"/>
      <c r="AC36" s="351"/>
      <c r="AD36" s="351"/>
      <c r="AE36" s="351"/>
      <c r="AF36" s="352"/>
    </row>
    <row r="37" spans="1:32" ht="30" customHeight="1" thickBot="1">
      <c r="A37" s="186"/>
      <c r="B37" s="374" t="s">
        <v>419</v>
      </c>
      <c r="C37" s="375"/>
      <c r="D37" s="375"/>
      <c r="E37" s="375"/>
      <c r="F37" s="375"/>
      <c r="G37" s="375" t="s">
        <v>421</v>
      </c>
      <c r="H37" s="375"/>
      <c r="I37" s="375"/>
      <c r="J37" s="375"/>
      <c r="K37" s="375"/>
      <c r="L37" s="375" t="s">
        <v>418</v>
      </c>
      <c r="M37" s="375"/>
      <c r="N37" s="375"/>
      <c r="O37" s="375"/>
      <c r="P37" s="376"/>
      <c r="Q37" s="186"/>
      <c r="S37" s="186"/>
      <c r="W37" s="380" t="s">
        <v>422</v>
      </c>
      <c r="X37" s="381"/>
      <c r="Y37" s="381"/>
      <c r="Z37" s="381"/>
      <c r="AA37" s="381"/>
      <c r="AB37" s="381"/>
      <c r="AC37" s="381"/>
      <c r="AD37" s="381"/>
      <c r="AE37" s="381"/>
      <c r="AF37" s="382"/>
    </row>
    <row r="38" spans="1:32" ht="30" customHeight="1">
      <c r="A38" s="186"/>
      <c r="B38" s="374" t="s">
        <v>421</v>
      </c>
      <c r="C38" s="375"/>
      <c r="D38" s="375"/>
      <c r="E38" s="375"/>
      <c r="F38" s="375"/>
      <c r="G38" s="375" t="s">
        <v>418</v>
      </c>
      <c r="H38" s="375"/>
      <c r="I38" s="375"/>
      <c r="J38" s="375"/>
      <c r="K38" s="375"/>
      <c r="L38" s="375" t="s">
        <v>421</v>
      </c>
      <c r="M38" s="375"/>
      <c r="N38" s="375"/>
      <c r="O38" s="375"/>
      <c r="P38" s="376"/>
      <c r="Q38" s="186"/>
      <c r="S38" s="186"/>
      <c r="W38" s="186"/>
      <c r="X38" s="186"/>
      <c r="Y38" s="186"/>
      <c r="Z38" s="186"/>
      <c r="AA38" s="186"/>
      <c r="AB38" s="186"/>
      <c r="AC38" s="186"/>
      <c r="AD38" s="186"/>
      <c r="AE38" s="186"/>
      <c r="AF38" s="186"/>
    </row>
    <row r="39" spans="1:32" ht="30" customHeight="1" thickBot="1">
      <c r="A39" s="186"/>
      <c r="B39" s="377"/>
      <c r="C39" s="378"/>
      <c r="D39" s="378"/>
      <c r="E39" s="378"/>
      <c r="F39" s="378"/>
      <c r="G39" s="378" t="s">
        <v>423</v>
      </c>
      <c r="H39" s="378"/>
      <c r="I39" s="378"/>
      <c r="J39" s="378"/>
      <c r="K39" s="378"/>
      <c r="L39" s="378"/>
      <c r="M39" s="378"/>
      <c r="N39" s="378"/>
      <c r="O39" s="378"/>
      <c r="P39" s="379"/>
      <c r="Q39" s="186"/>
      <c r="S39" s="186"/>
      <c r="W39" s="373" t="s">
        <v>20</v>
      </c>
      <c r="X39" s="373"/>
      <c r="Y39" s="373"/>
      <c r="Z39" s="373"/>
      <c r="AA39" s="373"/>
      <c r="AB39" s="373"/>
      <c r="AC39" s="373"/>
      <c r="AD39" s="373"/>
      <c r="AE39" s="373"/>
      <c r="AF39" s="373"/>
    </row>
  </sheetData>
  <mergeCells count="128">
    <mergeCell ref="B39:F39"/>
    <mergeCell ref="G39:K39"/>
    <mergeCell ref="L39:P39"/>
    <mergeCell ref="W39:AF39"/>
    <mergeCell ref="B37:F37"/>
    <mergeCell ref="G37:K37"/>
    <mergeCell ref="L37:P37"/>
    <mergeCell ref="W37:AF37"/>
    <mergeCell ref="B38:F38"/>
    <mergeCell ref="G38:K38"/>
    <mergeCell ref="L38:P38"/>
    <mergeCell ref="B36:F36"/>
    <mergeCell ref="G36:K36"/>
    <mergeCell ref="L36:P36"/>
    <mergeCell ref="W36:AF36"/>
    <mergeCell ref="AB31:AD31"/>
    <mergeCell ref="AE31:AG31"/>
    <mergeCell ref="B33:P33"/>
    <mergeCell ref="W33:AF33"/>
    <mergeCell ref="B34:F34"/>
    <mergeCell ref="G34:P34"/>
    <mergeCell ref="W34:AF34"/>
    <mergeCell ref="B31:C31"/>
    <mergeCell ref="D31:E31"/>
    <mergeCell ref="F31:G31"/>
    <mergeCell ref="H31:I31"/>
    <mergeCell ref="J31:K31"/>
    <mergeCell ref="L31:M31"/>
    <mergeCell ref="N31:O31"/>
    <mergeCell ref="T31:AA31"/>
    <mergeCell ref="B35:F35"/>
    <mergeCell ref="G35:K35"/>
    <mergeCell ref="L35:P35"/>
    <mergeCell ref="W35:AF35"/>
    <mergeCell ref="AE29:AG29"/>
    <mergeCell ref="B30:C30"/>
    <mergeCell ref="D30:E30"/>
    <mergeCell ref="F30:G30"/>
    <mergeCell ref="H30:I30"/>
    <mergeCell ref="J30:K30"/>
    <mergeCell ref="L30:M30"/>
    <mergeCell ref="N30:O30"/>
    <mergeCell ref="T30:AA30"/>
    <mergeCell ref="AB30:AD30"/>
    <mergeCell ref="AE30:AG30"/>
    <mergeCell ref="B29:C29"/>
    <mergeCell ref="D29:E29"/>
    <mergeCell ref="F29:G29"/>
    <mergeCell ref="H29:I29"/>
    <mergeCell ref="J29:K29"/>
    <mergeCell ref="L29:M29"/>
    <mergeCell ref="N29:O29"/>
    <mergeCell ref="T29:AA29"/>
    <mergeCell ref="AB29:AD29"/>
    <mergeCell ref="AE27:AG27"/>
    <mergeCell ref="B28:C28"/>
    <mergeCell ref="D28:E28"/>
    <mergeCell ref="F28:G28"/>
    <mergeCell ref="H28:I28"/>
    <mergeCell ref="J28:K28"/>
    <mergeCell ref="L28:M28"/>
    <mergeCell ref="N28:O28"/>
    <mergeCell ref="T28:AA28"/>
    <mergeCell ref="AB28:AD28"/>
    <mergeCell ref="AE28:AG28"/>
    <mergeCell ref="B27:C27"/>
    <mergeCell ref="D27:E27"/>
    <mergeCell ref="F27:G27"/>
    <mergeCell ref="H27:I27"/>
    <mergeCell ref="J27:K27"/>
    <mergeCell ref="L27:M27"/>
    <mergeCell ref="N27:O27"/>
    <mergeCell ref="T27:AA27"/>
    <mergeCell ref="AB27:AD27"/>
    <mergeCell ref="B25:O25"/>
    <mergeCell ref="S25:AG25"/>
    <mergeCell ref="B26:C26"/>
    <mergeCell ref="D26:E26"/>
    <mergeCell ref="F26:G26"/>
    <mergeCell ref="H26:I26"/>
    <mergeCell ref="J26:K26"/>
    <mergeCell ref="L26:M26"/>
    <mergeCell ref="N26:O26"/>
    <mergeCell ref="T26:AA26"/>
    <mergeCell ref="AB26:AD26"/>
    <mergeCell ref="AE26:AG26"/>
    <mergeCell ref="T20:V20"/>
    <mergeCell ref="W20:W23"/>
    <mergeCell ref="Y20:AA20"/>
    <mergeCell ref="AB20:AB23"/>
    <mergeCell ref="T23:V23"/>
    <mergeCell ref="Y23:AA23"/>
    <mergeCell ref="AB15:AB18"/>
    <mergeCell ref="AD15:AF15"/>
    <mergeCell ref="AG15:AG18"/>
    <mergeCell ref="B16:L17"/>
    <mergeCell ref="B18:L19"/>
    <mergeCell ref="O18:Q18"/>
    <mergeCell ref="T18:V18"/>
    <mergeCell ref="Y18:AA18"/>
    <mergeCell ref="AD18:AF18"/>
    <mergeCell ref="B14:L15"/>
    <mergeCell ref="O15:Q15"/>
    <mergeCell ref="R15:R18"/>
    <mergeCell ref="T15:V15"/>
    <mergeCell ref="W15:W18"/>
    <mergeCell ref="Y15:AA15"/>
    <mergeCell ref="M2:U2"/>
    <mergeCell ref="B4:M4"/>
    <mergeCell ref="Q4:AG4"/>
    <mergeCell ref="B6:M6"/>
    <mergeCell ref="Q6:AG6"/>
    <mergeCell ref="B8:L8"/>
    <mergeCell ref="O8:AG8"/>
    <mergeCell ref="AB10:AB13"/>
    <mergeCell ref="AD10:AF10"/>
    <mergeCell ref="AG10:AG13"/>
    <mergeCell ref="B12:L13"/>
    <mergeCell ref="O13:Q13"/>
    <mergeCell ref="T13:V13"/>
    <mergeCell ref="Y13:AA13"/>
    <mergeCell ref="AD13:AF13"/>
    <mergeCell ref="B10:L11"/>
    <mergeCell ref="O10:Q10"/>
    <mergeCell ref="R10:R13"/>
    <mergeCell ref="T10:V10"/>
    <mergeCell ref="W10:W13"/>
    <mergeCell ref="Y10:AA10"/>
  </mergeCells>
  <printOptions horizontalCentered="1" verticalCentered="1"/>
  <pageMargins left="0.59055118110236227" right="0.59055118110236227" top="0.59055118110236227" bottom="0.78740157480314965" header="0.51181102362204722" footer="0.51181102362204722"/>
  <pageSetup paperSize="9" scale="44" orientation="portrait" horizontalDpi="4294967293" verticalDpi="4294967293" r:id="rId1"/>
  <headerFooter alignWithMargins="0"/>
  <drawing r:id="rId2"/>
</worksheet>
</file>

<file path=xl/worksheets/sheet29.xml><?xml version="1.0" encoding="utf-8"?>
<worksheet xmlns="http://schemas.openxmlformats.org/spreadsheetml/2006/main" xmlns:r="http://schemas.openxmlformats.org/officeDocument/2006/relationships">
  <sheetPr codeName="Feuil33">
    <pageSetUpPr fitToPage="1"/>
  </sheetPr>
  <dimension ref="A1:BK45"/>
  <sheetViews>
    <sheetView zoomScale="40" workbookViewId="0">
      <selection activeCell="AE31" sqref="AE31:AG31"/>
    </sheetView>
  </sheetViews>
  <sheetFormatPr baseColWidth="10" defaultColWidth="6.140625" defaultRowHeight="30" customHeight="1"/>
  <cols>
    <col min="1" max="16384" width="6.140625" style="193"/>
  </cols>
  <sheetData>
    <row r="1" spans="1:38" ht="63.75" customHeight="1" thickBot="1">
      <c r="A1" s="186"/>
      <c r="B1" s="186"/>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92"/>
      <c r="AD1" s="192"/>
      <c r="AE1" s="192"/>
      <c r="AF1" s="192"/>
      <c r="AG1" s="192"/>
    </row>
    <row r="2" spans="1:38" ht="45" customHeight="1" thickBot="1">
      <c r="A2" s="187"/>
      <c r="B2" s="187"/>
      <c r="C2" s="187"/>
      <c r="D2" s="187"/>
      <c r="E2" s="187"/>
      <c r="F2" s="187"/>
      <c r="G2" s="187"/>
      <c r="H2" s="187"/>
      <c r="I2" s="187"/>
      <c r="J2" s="187"/>
      <c r="K2" s="192"/>
      <c r="L2" s="192"/>
      <c r="M2" s="280" t="s">
        <v>402</v>
      </c>
      <c r="N2" s="281"/>
      <c r="O2" s="281"/>
      <c r="P2" s="281"/>
      <c r="Q2" s="281"/>
      <c r="R2" s="281"/>
      <c r="S2" s="281"/>
      <c r="T2" s="281"/>
      <c r="U2" s="282"/>
      <c r="V2" s="187"/>
      <c r="W2" s="187"/>
      <c r="X2" s="187"/>
      <c r="Y2" s="187"/>
      <c r="Z2" s="187"/>
      <c r="AA2" s="187"/>
      <c r="AB2" s="187"/>
      <c r="AC2" s="192"/>
      <c r="AD2" s="192"/>
      <c r="AE2" s="192"/>
      <c r="AF2" s="192"/>
      <c r="AG2" s="192"/>
    </row>
    <row r="3" spans="1:38" ht="90" customHeight="1" thickBot="1">
      <c r="A3" s="186"/>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92"/>
      <c r="AD3" s="192"/>
      <c r="AE3" s="192"/>
      <c r="AF3" s="192"/>
      <c r="AG3" s="192"/>
    </row>
    <row r="4" spans="1:38" ht="51" customHeight="1" thickBot="1">
      <c r="A4" s="186"/>
      <c r="B4" s="283" t="s">
        <v>18</v>
      </c>
      <c r="C4" s="284"/>
      <c r="D4" s="284"/>
      <c r="E4" s="284"/>
      <c r="F4" s="284"/>
      <c r="G4" s="284"/>
      <c r="H4" s="284"/>
      <c r="I4" s="284"/>
      <c r="J4" s="284"/>
      <c r="K4" s="284"/>
      <c r="L4" s="284"/>
      <c r="M4" s="285"/>
      <c r="N4" s="186"/>
      <c r="O4" s="186"/>
      <c r="P4" s="186"/>
      <c r="Q4" s="283" t="s">
        <v>17</v>
      </c>
      <c r="R4" s="284"/>
      <c r="S4" s="284"/>
      <c r="T4" s="284"/>
      <c r="U4" s="284"/>
      <c r="V4" s="284"/>
      <c r="W4" s="284"/>
      <c r="X4" s="284"/>
      <c r="Y4" s="284"/>
      <c r="Z4" s="284"/>
      <c r="AA4" s="284"/>
      <c r="AB4" s="284"/>
      <c r="AC4" s="284"/>
      <c r="AD4" s="284"/>
      <c r="AE4" s="284"/>
      <c r="AF4" s="284"/>
      <c r="AG4" s="285"/>
    </row>
    <row r="5" spans="1:38" ht="51" customHeight="1" thickBot="1">
      <c r="A5" s="186"/>
      <c r="B5" s="188"/>
      <c r="C5" s="189"/>
      <c r="D5" s="189"/>
      <c r="E5" s="189"/>
      <c r="F5" s="189"/>
      <c r="G5" s="189"/>
      <c r="H5" s="189"/>
      <c r="I5" s="189"/>
      <c r="J5" s="189"/>
      <c r="K5" s="189"/>
      <c r="L5" s="189"/>
      <c r="M5" s="189"/>
      <c r="N5" s="190"/>
      <c r="O5" s="186"/>
      <c r="P5" s="186"/>
      <c r="Q5" s="191"/>
      <c r="R5" s="190"/>
      <c r="S5" s="190"/>
      <c r="T5" s="190"/>
      <c r="U5" s="190"/>
      <c r="V5" s="190"/>
      <c r="W5" s="190"/>
      <c r="X5" s="190"/>
      <c r="Y5" s="190"/>
      <c r="Z5" s="190"/>
      <c r="AA5" s="190"/>
      <c r="AB5" s="186"/>
      <c r="AC5" s="192"/>
      <c r="AD5" s="192"/>
      <c r="AE5" s="192"/>
      <c r="AF5" s="192"/>
      <c r="AG5" s="192"/>
    </row>
    <row r="6" spans="1:38" ht="51" customHeight="1" thickBot="1">
      <c r="B6" s="283" t="s">
        <v>11</v>
      </c>
      <c r="C6" s="284"/>
      <c r="D6" s="284"/>
      <c r="E6" s="284"/>
      <c r="F6" s="284"/>
      <c r="G6" s="284"/>
      <c r="H6" s="284"/>
      <c r="I6" s="284"/>
      <c r="J6" s="284"/>
      <c r="K6" s="284"/>
      <c r="L6" s="284"/>
      <c r="M6" s="285"/>
      <c r="N6" s="192"/>
      <c r="Q6" s="283" t="s">
        <v>16</v>
      </c>
      <c r="R6" s="284"/>
      <c r="S6" s="284"/>
      <c r="T6" s="284"/>
      <c r="U6" s="284"/>
      <c r="V6" s="284"/>
      <c r="W6" s="284"/>
      <c r="X6" s="284"/>
      <c r="Y6" s="284"/>
      <c r="Z6" s="284"/>
      <c r="AA6" s="284"/>
      <c r="AB6" s="284"/>
      <c r="AC6" s="284"/>
      <c r="AD6" s="284"/>
      <c r="AE6" s="284"/>
      <c r="AF6" s="284"/>
      <c r="AG6" s="285"/>
    </row>
    <row r="7" spans="1:38" ht="30" customHeight="1" thickBot="1">
      <c r="A7" s="186"/>
      <c r="B7" s="192"/>
      <c r="C7" s="192"/>
      <c r="D7" s="192"/>
      <c r="E7" s="192"/>
      <c r="F7" s="192"/>
      <c r="G7" s="192"/>
      <c r="H7" s="192"/>
      <c r="I7" s="192"/>
      <c r="J7" s="192"/>
      <c r="K7" s="192"/>
      <c r="L7" s="192"/>
      <c r="M7" s="192"/>
      <c r="N7" s="192"/>
      <c r="O7" s="192"/>
      <c r="P7" s="192"/>
      <c r="Q7" s="192"/>
      <c r="R7" s="192"/>
      <c r="S7" s="192"/>
      <c r="T7" s="192"/>
      <c r="U7" s="192"/>
      <c r="V7" s="192"/>
      <c r="W7" s="192"/>
      <c r="X7" s="192"/>
      <c r="Y7" s="192"/>
      <c r="Z7" s="194"/>
      <c r="AA7" s="186"/>
      <c r="AB7" s="186"/>
      <c r="AC7" s="192"/>
      <c r="AD7" s="192"/>
      <c r="AE7" s="192"/>
      <c r="AF7" s="192"/>
      <c r="AG7" s="192"/>
    </row>
    <row r="8" spans="1:38" ht="30" customHeight="1" thickBot="1">
      <c r="A8" s="186"/>
      <c r="B8" s="286" t="s">
        <v>22</v>
      </c>
      <c r="C8" s="287"/>
      <c r="D8" s="287"/>
      <c r="E8" s="287"/>
      <c r="F8" s="287"/>
      <c r="G8" s="287"/>
      <c r="H8" s="287"/>
      <c r="I8" s="287"/>
      <c r="J8" s="287"/>
      <c r="K8" s="287"/>
      <c r="L8" s="288"/>
      <c r="M8" s="195"/>
      <c r="N8" s="192"/>
      <c r="O8" s="286" t="s">
        <v>4</v>
      </c>
      <c r="P8" s="287"/>
      <c r="Q8" s="287"/>
      <c r="R8" s="287"/>
      <c r="S8" s="287"/>
      <c r="T8" s="287"/>
      <c r="U8" s="287"/>
      <c r="V8" s="287"/>
      <c r="W8" s="287"/>
      <c r="X8" s="287"/>
      <c r="Y8" s="287"/>
      <c r="Z8" s="287"/>
      <c r="AA8" s="287"/>
      <c r="AB8" s="287"/>
      <c r="AC8" s="287"/>
      <c r="AD8" s="287"/>
      <c r="AE8" s="287"/>
      <c r="AF8" s="287"/>
      <c r="AG8" s="288"/>
      <c r="AH8" s="218"/>
      <c r="AI8" s="218"/>
      <c r="AJ8" s="218"/>
      <c r="AK8" s="218"/>
      <c r="AL8" s="218"/>
    </row>
    <row r="9" spans="1:38" ht="30" customHeight="1" thickBot="1">
      <c r="M9" s="196"/>
    </row>
    <row r="10" spans="1:38" ht="30" customHeight="1">
      <c r="B10" s="508" t="s">
        <v>5</v>
      </c>
      <c r="C10" s="509"/>
      <c r="D10" s="509"/>
      <c r="E10" s="509"/>
      <c r="F10" s="509"/>
      <c r="G10" s="509"/>
      <c r="H10" s="509"/>
      <c r="I10" s="509"/>
      <c r="J10" s="509"/>
      <c r="K10" s="509"/>
      <c r="L10" s="510"/>
      <c r="M10" s="196"/>
      <c r="O10" s="301" t="s">
        <v>0</v>
      </c>
      <c r="P10" s="302"/>
      <c r="Q10" s="303"/>
      <c r="R10" s="304" t="s">
        <v>425</v>
      </c>
      <c r="T10" s="301" t="s">
        <v>2</v>
      </c>
      <c r="U10" s="302"/>
      <c r="V10" s="303"/>
      <c r="W10" s="304" t="s">
        <v>426</v>
      </c>
      <c r="Y10" s="301" t="s">
        <v>13</v>
      </c>
      <c r="Z10" s="302"/>
      <c r="AA10" s="303"/>
      <c r="AB10" s="304" t="s">
        <v>405</v>
      </c>
      <c r="AD10" s="301" t="s">
        <v>1</v>
      </c>
      <c r="AE10" s="302"/>
      <c r="AF10" s="303"/>
      <c r="AG10" s="304" t="s">
        <v>424</v>
      </c>
    </row>
    <row r="11" spans="1:38" ht="30" customHeight="1" thickBot="1">
      <c r="B11" s="511"/>
      <c r="C11" s="512"/>
      <c r="D11" s="512"/>
      <c r="E11" s="512"/>
      <c r="F11" s="512"/>
      <c r="G11" s="512"/>
      <c r="H11" s="512"/>
      <c r="I11" s="512"/>
      <c r="J11" s="512"/>
      <c r="K11" s="512"/>
      <c r="L11" s="513"/>
      <c r="M11" s="196"/>
      <c r="O11" s="221"/>
      <c r="P11" s="222"/>
      <c r="Q11" s="223"/>
      <c r="R11" s="305"/>
      <c r="T11" s="221"/>
      <c r="U11" s="222"/>
      <c r="V11" s="223"/>
      <c r="W11" s="305"/>
      <c r="Y11" s="221"/>
      <c r="Z11" s="222"/>
      <c r="AA11" s="223"/>
      <c r="AB11" s="305"/>
      <c r="AD11" s="221"/>
      <c r="AE11" s="222"/>
      <c r="AF11" s="223"/>
      <c r="AG11" s="305"/>
    </row>
    <row r="12" spans="1:38" ht="30" customHeight="1">
      <c r="B12" s="508" t="s">
        <v>6</v>
      </c>
      <c r="C12" s="509"/>
      <c r="D12" s="509"/>
      <c r="E12" s="509"/>
      <c r="F12" s="509"/>
      <c r="G12" s="509"/>
      <c r="H12" s="509"/>
      <c r="I12" s="509"/>
      <c r="J12" s="509"/>
      <c r="K12" s="509"/>
      <c r="L12" s="510"/>
      <c r="M12" s="196"/>
      <c r="O12" s="221"/>
      <c r="P12" s="222"/>
      <c r="Q12" s="223"/>
      <c r="R12" s="305"/>
      <c r="T12" s="221"/>
      <c r="U12" s="222"/>
      <c r="V12" s="223"/>
      <c r="W12" s="305"/>
      <c r="Y12" s="221"/>
      <c r="Z12" s="222"/>
      <c r="AA12" s="223"/>
      <c r="AB12" s="305"/>
      <c r="AD12" s="221"/>
      <c r="AE12" s="222"/>
      <c r="AF12" s="223"/>
      <c r="AG12" s="305"/>
    </row>
    <row r="13" spans="1:38" ht="30" customHeight="1" thickBot="1">
      <c r="B13" s="511"/>
      <c r="C13" s="512"/>
      <c r="D13" s="512"/>
      <c r="E13" s="512"/>
      <c r="F13" s="512"/>
      <c r="G13" s="512"/>
      <c r="H13" s="512"/>
      <c r="I13" s="512"/>
      <c r="J13" s="512"/>
      <c r="K13" s="512"/>
      <c r="L13" s="513"/>
      <c r="M13" s="196"/>
      <c r="O13" s="313" t="s">
        <v>1</v>
      </c>
      <c r="P13" s="314"/>
      <c r="Q13" s="315"/>
      <c r="R13" s="306"/>
      <c r="T13" s="313" t="s">
        <v>3</v>
      </c>
      <c r="U13" s="314"/>
      <c r="V13" s="315"/>
      <c r="W13" s="306"/>
      <c r="Y13" s="313" t="s">
        <v>15</v>
      </c>
      <c r="Z13" s="314"/>
      <c r="AA13" s="315"/>
      <c r="AB13" s="306"/>
      <c r="AD13" s="313" t="s">
        <v>2</v>
      </c>
      <c r="AE13" s="314"/>
      <c r="AF13" s="315"/>
      <c r="AG13" s="306"/>
    </row>
    <row r="14" spans="1:38" ht="30" customHeight="1" thickBot="1">
      <c r="B14" s="508" t="s">
        <v>7</v>
      </c>
      <c r="C14" s="509"/>
      <c r="D14" s="509"/>
      <c r="E14" s="509"/>
      <c r="F14" s="509"/>
      <c r="G14" s="509"/>
      <c r="H14" s="509"/>
      <c r="I14" s="509"/>
      <c r="J14" s="509"/>
      <c r="K14" s="509"/>
      <c r="L14" s="510"/>
      <c r="M14" s="196"/>
      <c r="R14" s="210"/>
      <c r="W14" s="210"/>
      <c r="AB14" s="210"/>
      <c r="AG14" s="210"/>
      <c r="AL14" s="210"/>
    </row>
    <row r="15" spans="1:38" ht="30" customHeight="1" thickBot="1">
      <c r="B15" s="511"/>
      <c r="C15" s="512"/>
      <c r="D15" s="512"/>
      <c r="E15" s="512"/>
      <c r="F15" s="512"/>
      <c r="G15" s="512"/>
      <c r="H15" s="512"/>
      <c r="I15" s="512"/>
      <c r="J15" s="512"/>
      <c r="K15" s="512"/>
      <c r="L15" s="513"/>
      <c r="M15" s="196"/>
      <c r="O15" s="301" t="s">
        <v>3</v>
      </c>
      <c r="P15" s="302"/>
      <c r="Q15" s="303"/>
      <c r="R15" s="304" t="s">
        <v>404</v>
      </c>
      <c r="T15" s="301" t="s">
        <v>0</v>
      </c>
      <c r="U15" s="302"/>
      <c r="V15" s="303"/>
      <c r="W15" s="304" t="s">
        <v>403</v>
      </c>
      <c r="Y15" s="301" t="s">
        <v>1</v>
      </c>
      <c r="Z15" s="302"/>
      <c r="AA15" s="303"/>
      <c r="AB15" s="304" t="s">
        <v>425</v>
      </c>
      <c r="AD15" s="301" t="s">
        <v>0</v>
      </c>
      <c r="AE15" s="302"/>
      <c r="AF15" s="303"/>
      <c r="AG15" s="304" t="s">
        <v>426</v>
      </c>
    </row>
    <row r="16" spans="1:38" ht="30" customHeight="1">
      <c r="B16" s="508" t="s">
        <v>8</v>
      </c>
      <c r="C16" s="509"/>
      <c r="D16" s="509"/>
      <c r="E16" s="509"/>
      <c r="F16" s="509"/>
      <c r="G16" s="509"/>
      <c r="H16" s="509"/>
      <c r="I16" s="509"/>
      <c r="J16" s="509"/>
      <c r="K16" s="509"/>
      <c r="L16" s="510"/>
      <c r="M16" s="196"/>
      <c r="O16" s="221"/>
      <c r="P16" s="222"/>
      <c r="Q16" s="223"/>
      <c r="R16" s="305"/>
      <c r="T16" s="221"/>
      <c r="U16" s="222"/>
      <c r="V16" s="223"/>
      <c r="W16" s="305"/>
      <c r="Y16" s="221"/>
      <c r="Z16" s="222"/>
      <c r="AA16" s="223"/>
      <c r="AB16" s="305"/>
      <c r="AD16" s="221"/>
      <c r="AE16" s="222"/>
      <c r="AF16" s="223"/>
      <c r="AG16" s="305"/>
    </row>
    <row r="17" spans="2:63" ht="30" customHeight="1" thickBot="1">
      <c r="B17" s="511"/>
      <c r="C17" s="512"/>
      <c r="D17" s="512"/>
      <c r="E17" s="512"/>
      <c r="F17" s="512"/>
      <c r="G17" s="512"/>
      <c r="H17" s="512"/>
      <c r="I17" s="512"/>
      <c r="J17" s="512"/>
      <c r="K17" s="512"/>
      <c r="L17" s="513"/>
      <c r="M17" s="196"/>
      <c r="O17" s="221"/>
      <c r="P17" s="222"/>
      <c r="Q17" s="223"/>
      <c r="R17" s="305"/>
      <c r="T17" s="221"/>
      <c r="U17" s="222"/>
      <c r="V17" s="223"/>
      <c r="W17" s="305"/>
      <c r="Y17" s="221"/>
      <c r="Z17" s="222"/>
      <c r="AA17" s="223"/>
      <c r="AB17" s="305"/>
      <c r="AD17" s="221"/>
      <c r="AE17" s="222"/>
      <c r="AF17" s="223"/>
      <c r="AG17" s="305"/>
    </row>
    <row r="18" spans="2:63" ht="30" customHeight="1" thickBot="1">
      <c r="B18" s="508" t="s">
        <v>12</v>
      </c>
      <c r="C18" s="509"/>
      <c r="D18" s="509"/>
      <c r="E18" s="509"/>
      <c r="F18" s="509"/>
      <c r="G18" s="509"/>
      <c r="H18" s="509"/>
      <c r="I18" s="509"/>
      <c r="J18" s="509"/>
      <c r="K18" s="509"/>
      <c r="L18" s="510"/>
      <c r="M18" s="213"/>
      <c r="N18" s="214"/>
      <c r="O18" s="313" t="s">
        <v>13</v>
      </c>
      <c r="P18" s="314"/>
      <c r="Q18" s="315"/>
      <c r="R18" s="306"/>
      <c r="T18" s="313" t="s">
        <v>13</v>
      </c>
      <c r="U18" s="314"/>
      <c r="V18" s="315"/>
      <c r="W18" s="306"/>
      <c r="Y18" s="313" t="s">
        <v>15</v>
      </c>
      <c r="Z18" s="314"/>
      <c r="AA18" s="315"/>
      <c r="AB18" s="306"/>
      <c r="AD18" s="313" t="s">
        <v>2</v>
      </c>
      <c r="AE18" s="314"/>
      <c r="AF18" s="315"/>
      <c r="AG18" s="306"/>
    </row>
    <row r="19" spans="2:63" ht="30" customHeight="1" thickBot="1">
      <c r="B19" s="511"/>
      <c r="C19" s="512"/>
      <c r="D19" s="512"/>
      <c r="E19" s="512"/>
      <c r="F19" s="512"/>
      <c r="G19" s="512"/>
      <c r="H19" s="512"/>
      <c r="I19" s="512"/>
      <c r="J19" s="512"/>
      <c r="K19" s="512"/>
      <c r="L19" s="513"/>
      <c r="M19" s="213"/>
      <c r="N19" s="214"/>
      <c r="AN19" s="213"/>
      <c r="AO19" s="213"/>
      <c r="AP19" s="213"/>
      <c r="AQ19" s="216"/>
      <c r="AS19" s="213"/>
      <c r="AT19" s="213"/>
      <c r="AU19" s="213"/>
      <c r="AV19" s="216"/>
      <c r="AX19" s="213"/>
      <c r="AY19" s="213"/>
      <c r="AZ19" s="213"/>
      <c r="BA19" s="216"/>
      <c r="BC19" s="213"/>
      <c r="BD19" s="213"/>
      <c r="BE19" s="213"/>
      <c r="BF19" s="216"/>
      <c r="BH19" s="213"/>
      <c r="BI19" s="213"/>
      <c r="BJ19" s="213"/>
      <c r="BK19" s="216"/>
    </row>
    <row r="20" spans="2:63" ht="30" customHeight="1">
      <c r="B20" s="508" t="s">
        <v>14</v>
      </c>
      <c r="C20" s="509"/>
      <c r="D20" s="509"/>
      <c r="E20" s="509"/>
      <c r="F20" s="509"/>
      <c r="G20" s="509"/>
      <c r="H20" s="509"/>
      <c r="I20" s="509"/>
      <c r="J20" s="509"/>
      <c r="K20" s="509"/>
      <c r="L20" s="510"/>
      <c r="M20" s="213"/>
      <c r="N20" s="214"/>
      <c r="O20" s="301" t="s">
        <v>1</v>
      </c>
      <c r="P20" s="302"/>
      <c r="Q20" s="303"/>
      <c r="R20" s="304" t="s">
        <v>405</v>
      </c>
      <c r="T20" s="301" t="s">
        <v>2</v>
      </c>
      <c r="U20" s="302"/>
      <c r="V20" s="303"/>
      <c r="W20" s="304" t="s">
        <v>424</v>
      </c>
      <c r="Y20" s="301" t="s">
        <v>0</v>
      </c>
      <c r="Z20" s="302"/>
      <c r="AA20" s="303"/>
      <c r="AB20" s="304" t="s">
        <v>404</v>
      </c>
      <c r="AD20" s="301" t="s">
        <v>2</v>
      </c>
      <c r="AE20" s="302"/>
      <c r="AF20" s="303"/>
      <c r="AG20" s="304" t="s">
        <v>426</v>
      </c>
    </row>
    <row r="21" spans="2:63" ht="30" customHeight="1" thickBot="1">
      <c r="B21" s="511"/>
      <c r="C21" s="512"/>
      <c r="D21" s="512"/>
      <c r="E21" s="512"/>
      <c r="F21" s="512"/>
      <c r="G21" s="512"/>
      <c r="H21" s="512"/>
      <c r="I21" s="512"/>
      <c r="J21" s="512"/>
      <c r="K21" s="512"/>
      <c r="L21" s="513"/>
      <c r="M21" s="213"/>
      <c r="N21" s="214"/>
      <c r="O21" s="221"/>
      <c r="P21" s="222"/>
      <c r="Q21" s="223"/>
      <c r="R21" s="305"/>
      <c r="T21" s="221"/>
      <c r="U21" s="222"/>
      <c r="V21" s="223"/>
      <c r="W21" s="305"/>
      <c r="Y21" s="221"/>
      <c r="Z21" s="222"/>
      <c r="AA21" s="223"/>
      <c r="AB21" s="305"/>
      <c r="AD21" s="221"/>
      <c r="AE21" s="222"/>
      <c r="AF21" s="223"/>
      <c r="AG21" s="305"/>
    </row>
    <row r="22" spans="2:63" ht="30" customHeight="1">
      <c r="B22" s="217"/>
      <c r="C22" s="217"/>
      <c r="D22" s="217"/>
      <c r="E22" s="217"/>
      <c r="F22" s="217"/>
      <c r="G22" s="217"/>
      <c r="H22" s="217"/>
      <c r="I22" s="217"/>
      <c r="J22" s="217"/>
      <c r="K22" s="217"/>
      <c r="L22" s="217"/>
      <c r="M22" s="213"/>
      <c r="N22" s="214"/>
      <c r="O22" s="221"/>
      <c r="P22" s="222"/>
      <c r="Q22" s="223"/>
      <c r="R22" s="305"/>
      <c r="T22" s="221"/>
      <c r="U22" s="222"/>
      <c r="V22" s="223"/>
      <c r="W22" s="305"/>
      <c r="Y22" s="221"/>
      <c r="Z22" s="222"/>
      <c r="AA22" s="223"/>
      <c r="AB22" s="305"/>
      <c r="AD22" s="221"/>
      <c r="AE22" s="222"/>
      <c r="AF22" s="223"/>
      <c r="AG22" s="305"/>
    </row>
    <row r="23" spans="2:63" ht="30" customHeight="1" thickBot="1">
      <c r="M23" s="196"/>
      <c r="N23" s="213"/>
      <c r="O23" s="313" t="s">
        <v>3</v>
      </c>
      <c r="P23" s="314"/>
      <c r="Q23" s="315"/>
      <c r="R23" s="306"/>
      <c r="T23" s="313" t="s">
        <v>15</v>
      </c>
      <c r="U23" s="314"/>
      <c r="V23" s="315"/>
      <c r="W23" s="306"/>
      <c r="Y23" s="313" t="s">
        <v>3</v>
      </c>
      <c r="Z23" s="314"/>
      <c r="AA23" s="315"/>
      <c r="AB23" s="306"/>
      <c r="AD23" s="313" t="s">
        <v>13</v>
      </c>
      <c r="AE23" s="314"/>
      <c r="AF23" s="315"/>
      <c r="AG23" s="306"/>
    </row>
    <row r="24" spans="2:63" ht="30" customHeight="1" thickBot="1">
      <c r="M24" s="196"/>
      <c r="N24" s="213"/>
      <c r="O24" s="213"/>
      <c r="P24" s="213"/>
      <c r="Q24" s="213"/>
      <c r="R24" s="216"/>
      <c r="T24" s="213"/>
      <c r="U24" s="213"/>
      <c r="V24" s="213"/>
      <c r="W24" s="216"/>
      <c r="Y24" s="213"/>
      <c r="Z24" s="213"/>
      <c r="AA24" s="213"/>
      <c r="AB24" s="216"/>
      <c r="AD24" s="213"/>
      <c r="AE24" s="213"/>
      <c r="AF24" s="213"/>
      <c r="AG24" s="216"/>
      <c r="AI24" s="213"/>
      <c r="AJ24" s="213"/>
      <c r="AK24" s="213"/>
      <c r="AL24" s="216"/>
    </row>
    <row r="25" spans="2:63" ht="30" customHeight="1">
      <c r="M25" s="196"/>
      <c r="N25" s="213"/>
      <c r="O25" s="213"/>
      <c r="P25" s="213"/>
      <c r="Q25" s="301" t="s">
        <v>0</v>
      </c>
      <c r="R25" s="302"/>
      <c r="S25" s="303"/>
      <c r="T25" s="304" t="s">
        <v>403</v>
      </c>
      <c r="V25" s="301" t="s">
        <v>1</v>
      </c>
      <c r="W25" s="302"/>
      <c r="X25" s="303"/>
      <c r="Y25" s="304" t="s">
        <v>405</v>
      </c>
      <c r="AA25" s="301" t="s">
        <v>3</v>
      </c>
      <c r="AB25" s="302"/>
      <c r="AC25" s="303"/>
      <c r="AD25" s="304" t="s">
        <v>404</v>
      </c>
      <c r="AE25" s="213"/>
      <c r="AF25" s="213"/>
      <c r="AG25" s="216"/>
      <c r="AI25" s="213"/>
      <c r="AJ25" s="213"/>
      <c r="AK25" s="213"/>
      <c r="AL25" s="216"/>
    </row>
    <row r="26" spans="2:63" ht="30" customHeight="1">
      <c r="M26" s="196"/>
      <c r="N26" s="213"/>
      <c r="O26" s="213"/>
      <c r="P26" s="213"/>
      <c r="Q26" s="221"/>
      <c r="R26" s="222"/>
      <c r="S26" s="223"/>
      <c r="T26" s="305"/>
      <c r="V26" s="221"/>
      <c r="W26" s="222"/>
      <c r="X26" s="223"/>
      <c r="Y26" s="305"/>
      <c r="AA26" s="221"/>
      <c r="AB26" s="222"/>
      <c r="AC26" s="223"/>
      <c r="AD26" s="305"/>
      <c r="AE26" s="213"/>
      <c r="AF26" s="213"/>
      <c r="AG26" s="216"/>
      <c r="AI26" s="213"/>
      <c r="AJ26" s="213"/>
      <c r="AK26" s="213"/>
      <c r="AL26" s="216"/>
    </row>
    <row r="27" spans="2:63" ht="30" customHeight="1">
      <c r="M27" s="196"/>
      <c r="N27" s="213"/>
      <c r="O27" s="213"/>
      <c r="P27" s="213"/>
      <c r="Q27" s="221"/>
      <c r="R27" s="222"/>
      <c r="S27" s="223"/>
      <c r="T27" s="305"/>
      <c r="V27" s="221"/>
      <c r="W27" s="222"/>
      <c r="X27" s="223"/>
      <c r="Y27" s="305"/>
      <c r="AA27" s="221"/>
      <c r="AB27" s="222"/>
      <c r="AC27" s="223"/>
      <c r="AD27" s="305"/>
      <c r="AE27" s="213"/>
      <c r="AF27" s="213"/>
      <c r="AG27" s="216"/>
      <c r="AI27" s="213"/>
      <c r="AJ27" s="213"/>
      <c r="AK27" s="213"/>
      <c r="AL27" s="216"/>
    </row>
    <row r="28" spans="2:63" ht="31.5" customHeight="1" thickBot="1">
      <c r="M28" s="196"/>
      <c r="Q28" s="313" t="s">
        <v>15</v>
      </c>
      <c r="R28" s="314"/>
      <c r="S28" s="315"/>
      <c r="T28" s="306"/>
      <c r="V28" s="313" t="s">
        <v>13</v>
      </c>
      <c r="W28" s="314"/>
      <c r="X28" s="315"/>
      <c r="Y28" s="306"/>
      <c r="AA28" s="313" t="s">
        <v>15</v>
      </c>
      <c r="AB28" s="314"/>
      <c r="AC28" s="315"/>
      <c r="AD28" s="306"/>
    </row>
    <row r="29" spans="2:63" s="204" customFormat="1" ht="65.25" customHeight="1" thickBot="1">
      <c r="B29" s="319"/>
      <c r="C29" s="319"/>
      <c r="D29" s="319"/>
      <c r="E29" s="319"/>
      <c r="F29" s="319"/>
      <c r="G29" s="319"/>
      <c r="H29" s="319"/>
      <c r="I29" s="319"/>
      <c r="J29" s="319"/>
      <c r="K29" s="319"/>
      <c r="V29" s="319"/>
      <c r="W29" s="319"/>
      <c r="X29" s="319"/>
      <c r="Y29" s="319"/>
      <c r="Z29" s="319"/>
    </row>
    <row r="30" spans="2:63" ht="30" customHeight="1" thickBot="1">
      <c r="B30" s="286" t="s">
        <v>21</v>
      </c>
      <c r="C30" s="287"/>
      <c r="D30" s="287"/>
      <c r="E30" s="287"/>
      <c r="F30" s="287"/>
      <c r="G30" s="287"/>
      <c r="H30" s="287"/>
      <c r="I30" s="287"/>
      <c r="J30" s="287"/>
      <c r="K30" s="287"/>
      <c r="L30" s="287"/>
      <c r="M30" s="287"/>
      <c r="N30" s="287"/>
      <c r="O30" s="287"/>
      <c r="P30" s="287"/>
      <c r="Q30" s="288"/>
      <c r="R30" s="219"/>
      <c r="S30" s="320" t="s">
        <v>406</v>
      </c>
      <c r="T30" s="321"/>
      <c r="U30" s="321"/>
      <c r="V30" s="321"/>
      <c r="W30" s="321"/>
      <c r="X30" s="321"/>
      <c r="Y30" s="321"/>
      <c r="Z30" s="321"/>
      <c r="AA30" s="321"/>
      <c r="AB30" s="321"/>
      <c r="AC30" s="321"/>
      <c r="AD30" s="321"/>
      <c r="AE30" s="321"/>
      <c r="AF30" s="321"/>
      <c r="AG30" s="322"/>
    </row>
    <row r="31" spans="2:63" ht="41.25" customHeight="1">
      <c r="B31" s="323" t="s">
        <v>9</v>
      </c>
      <c r="C31" s="324"/>
      <c r="D31" s="325" t="s">
        <v>0</v>
      </c>
      <c r="E31" s="325"/>
      <c r="F31" s="325" t="s">
        <v>1</v>
      </c>
      <c r="G31" s="325"/>
      <c r="H31" s="325" t="s">
        <v>2</v>
      </c>
      <c r="I31" s="325"/>
      <c r="J31" s="325" t="s">
        <v>3</v>
      </c>
      <c r="K31" s="325"/>
      <c r="L31" s="325" t="s">
        <v>13</v>
      </c>
      <c r="M31" s="325"/>
      <c r="N31" s="325" t="s">
        <v>15</v>
      </c>
      <c r="O31" s="325"/>
      <c r="P31" s="325" t="s">
        <v>10</v>
      </c>
      <c r="Q31" s="332"/>
      <c r="S31" s="220"/>
      <c r="T31" s="333" t="s">
        <v>407</v>
      </c>
      <c r="U31" s="333"/>
      <c r="V31" s="333"/>
      <c r="W31" s="333"/>
      <c r="X31" s="333"/>
      <c r="Y31" s="333"/>
      <c r="Z31" s="333"/>
      <c r="AA31" s="333"/>
      <c r="AB31" s="334" t="s">
        <v>408</v>
      </c>
      <c r="AC31" s="334"/>
      <c r="AD31" s="334"/>
      <c r="AE31" s="335" t="s">
        <v>19</v>
      </c>
      <c r="AF31" s="336"/>
      <c r="AG31" s="337"/>
    </row>
    <row r="32" spans="2:63" ht="41.25" customHeight="1">
      <c r="B32" s="316" t="s">
        <v>0</v>
      </c>
      <c r="C32" s="317"/>
      <c r="D32" s="318"/>
      <c r="E32" s="318"/>
      <c r="F32" s="317"/>
      <c r="G32" s="317"/>
      <c r="H32" s="317"/>
      <c r="I32" s="317"/>
      <c r="J32" s="317"/>
      <c r="K32" s="317"/>
      <c r="L32" s="317"/>
      <c r="M32" s="317"/>
      <c r="N32" s="317"/>
      <c r="O32" s="317"/>
      <c r="P32" s="317"/>
      <c r="Q32" s="326"/>
      <c r="S32" s="207">
        <v>1</v>
      </c>
      <c r="T32" s="317"/>
      <c r="U32" s="317"/>
      <c r="V32" s="317"/>
      <c r="W32" s="317"/>
      <c r="X32" s="317"/>
      <c r="Y32" s="317"/>
      <c r="Z32" s="317"/>
      <c r="AA32" s="317"/>
      <c r="AB32" s="317"/>
      <c r="AC32" s="317"/>
      <c r="AD32" s="317"/>
      <c r="AE32" s="476"/>
      <c r="AF32" s="476"/>
      <c r="AG32" s="477"/>
    </row>
    <row r="33" spans="2:33" ht="41.25" customHeight="1">
      <c r="B33" s="316" t="s">
        <v>1</v>
      </c>
      <c r="C33" s="317"/>
      <c r="D33" s="317"/>
      <c r="E33" s="317"/>
      <c r="F33" s="318"/>
      <c r="G33" s="318"/>
      <c r="H33" s="317"/>
      <c r="I33" s="317"/>
      <c r="J33" s="317"/>
      <c r="K33" s="317"/>
      <c r="L33" s="317"/>
      <c r="M33" s="317"/>
      <c r="N33" s="317"/>
      <c r="O33" s="317"/>
      <c r="P33" s="317"/>
      <c r="Q33" s="326"/>
      <c r="S33" s="207">
        <v>2</v>
      </c>
      <c r="T33" s="317"/>
      <c r="U33" s="317"/>
      <c r="V33" s="317"/>
      <c r="W33" s="317"/>
      <c r="X33" s="317"/>
      <c r="Y33" s="317"/>
      <c r="Z33" s="317"/>
      <c r="AA33" s="317"/>
      <c r="AB33" s="317"/>
      <c r="AC33" s="317"/>
      <c r="AD33" s="317"/>
      <c r="AE33" s="476"/>
      <c r="AF33" s="476"/>
      <c r="AG33" s="477"/>
    </row>
    <row r="34" spans="2:33" ht="41.25" customHeight="1">
      <c r="B34" s="316" t="s">
        <v>2</v>
      </c>
      <c r="C34" s="317"/>
      <c r="D34" s="317"/>
      <c r="E34" s="317"/>
      <c r="F34" s="317"/>
      <c r="G34" s="317"/>
      <c r="H34" s="318"/>
      <c r="I34" s="318"/>
      <c r="J34" s="317"/>
      <c r="K34" s="317"/>
      <c r="L34" s="317"/>
      <c r="M34" s="317"/>
      <c r="N34" s="317"/>
      <c r="O34" s="317"/>
      <c r="P34" s="317"/>
      <c r="Q34" s="326"/>
      <c r="S34" s="207">
        <v>3</v>
      </c>
      <c r="T34" s="317"/>
      <c r="U34" s="317"/>
      <c r="V34" s="317"/>
      <c r="W34" s="317"/>
      <c r="X34" s="317"/>
      <c r="Y34" s="317"/>
      <c r="Z34" s="317"/>
      <c r="AA34" s="317"/>
      <c r="AB34" s="317"/>
      <c r="AC34" s="317"/>
      <c r="AD34" s="317"/>
      <c r="AE34" s="476"/>
      <c r="AF34" s="476"/>
      <c r="AG34" s="477"/>
    </row>
    <row r="35" spans="2:33" ht="41.25" customHeight="1">
      <c r="B35" s="316" t="s">
        <v>3</v>
      </c>
      <c r="C35" s="317"/>
      <c r="D35" s="317"/>
      <c r="E35" s="317"/>
      <c r="F35" s="317"/>
      <c r="G35" s="317"/>
      <c r="H35" s="317"/>
      <c r="I35" s="317"/>
      <c r="J35" s="318"/>
      <c r="K35" s="318"/>
      <c r="L35" s="317"/>
      <c r="M35" s="317"/>
      <c r="N35" s="317"/>
      <c r="O35" s="317"/>
      <c r="P35" s="317"/>
      <c r="Q35" s="326"/>
      <c r="S35" s="207">
        <v>4</v>
      </c>
      <c r="T35" s="480"/>
      <c r="U35" s="514"/>
      <c r="V35" s="514"/>
      <c r="W35" s="514"/>
      <c r="X35" s="514"/>
      <c r="Y35" s="514"/>
      <c r="Z35" s="514"/>
      <c r="AA35" s="481"/>
      <c r="AB35" s="480"/>
      <c r="AC35" s="514"/>
      <c r="AD35" s="481"/>
      <c r="AE35" s="515"/>
      <c r="AF35" s="516"/>
      <c r="AG35" s="517"/>
    </row>
    <row r="36" spans="2:33" ht="41.25" customHeight="1">
      <c r="B36" s="316" t="s">
        <v>13</v>
      </c>
      <c r="C36" s="317"/>
      <c r="D36" s="317"/>
      <c r="E36" s="317"/>
      <c r="F36" s="317"/>
      <c r="G36" s="317"/>
      <c r="H36" s="317"/>
      <c r="I36" s="317"/>
      <c r="J36" s="338"/>
      <c r="K36" s="338"/>
      <c r="L36" s="318"/>
      <c r="M36" s="318"/>
      <c r="N36" s="338"/>
      <c r="O36" s="338"/>
      <c r="P36" s="338"/>
      <c r="Q36" s="339"/>
      <c r="S36" s="207">
        <v>5</v>
      </c>
      <c r="T36" s="317"/>
      <c r="U36" s="317"/>
      <c r="V36" s="317"/>
      <c r="W36" s="317"/>
      <c r="X36" s="317"/>
      <c r="Y36" s="317"/>
      <c r="Z36" s="317"/>
      <c r="AA36" s="317"/>
      <c r="AB36" s="317"/>
      <c r="AC36" s="317"/>
      <c r="AD36" s="317"/>
      <c r="AE36" s="476"/>
      <c r="AF36" s="476"/>
      <c r="AG36" s="477"/>
    </row>
    <row r="37" spans="2:33" ht="41.25" customHeight="1" thickBot="1">
      <c r="B37" s="371" t="s">
        <v>15</v>
      </c>
      <c r="C37" s="372"/>
      <c r="D37" s="372"/>
      <c r="E37" s="372"/>
      <c r="F37" s="372"/>
      <c r="G37" s="372"/>
      <c r="H37" s="372"/>
      <c r="I37" s="372"/>
      <c r="J37" s="358"/>
      <c r="K37" s="358"/>
      <c r="L37" s="358"/>
      <c r="M37" s="358"/>
      <c r="N37" s="357"/>
      <c r="O37" s="357"/>
      <c r="P37" s="358"/>
      <c r="Q37" s="359"/>
      <c r="S37" s="208">
        <v>6</v>
      </c>
      <c r="T37" s="372"/>
      <c r="U37" s="372"/>
      <c r="V37" s="372"/>
      <c r="W37" s="372"/>
      <c r="X37" s="372"/>
      <c r="Y37" s="372"/>
      <c r="Z37" s="372"/>
      <c r="AA37" s="372"/>
      <c r="AB37" s="372"/>
      <c r="AC37" s="372"/>
      <c r="AD37" s="372"/>
      <c r="AE37" s="485"/>
      <c r="AF37" s="485"/>
      <c r="AG37" s="486"/>
    </row>
    <row r="38" spans="2:33" ht="30" customHeight="1" thickBot="1"/>
    <row r="39" spans="2:33" ht="30" customHeight="1">
      <c r="B39" s="186"/>
      <c r="C39" s="365" t="s">
        <v>409</v>
      </c>
      <c r="D39" s="366"/>
      <c r="E39" s="366"/>
      <c r="F39" s="366"/>
      <c r="G39" s="366"/>
      <c r="H39" s="366"/>
      <c r="I39" s="366"/>
      <c r="J39" s="366"/>
      <c r="K39" s="366"/>
      <c r="L39" s="366"/>
      <c r="M39" s="366"/>
      <c r="N39" s="366"/>
      <c r="O39" s="366"/>
      <c r="P39" s="366"/>
      <c r="Q39" s="367"/>
      <c r="R39" s="186"/>
      <c r="T39" s="186"/>
      <c r="X39" s="368" t="s">
        <v>410</v>
      </c>
      <c r="Y39" s="369"/>
      <c r="Z39" s="369"/>
      <c r="AA39" s="369"/>
      <c r="AB39" s="369"/>
      <c r="AC39" s="369"/>
      <c r="AD39" s="369"/>
      <c r="AE39" s="369"/>
      <c r="AF39" s="369"/>
      <c r="AG39" s="370"/>
    </row>
    <row r="40" spans="2:33" ht="30" customHeight="1">
      <c r="B40" s="186"/>
      <c r="C40" s="346" t="s">
        <v>411</v>
      </c>
      <c r="D40" s="347"/>
      <c r="E40" s="347"/>
      <c r="F40" s="347"/>
      <c r="G40" s="347"/>
      <c r="H40" s="348" t="s">
        <v>412</v>
      </c>
      <c r="I40" s="347"/>
      <c r="J40" s="347"/>
      <c r="K40" s="347"/>
      <c r="L40" s="347"/>
      <c r="M40" s="347"/>
      <c r="N40" s="347"/>
      <c r="O40" s="347"/>
      <c r="P40" s="347"/>
      <c r="Q40" s="349"/>
      <c r="R40" s="186"/>
      <c r="T40" s="186"/>
      <c r="X40" s="350" t="s">
        <v>413</v>
      </c>
      <c r="Y40" s="351"/>
      <c r="Z40" s="351"/>
      <c r="AA40" s="351"/>
      <c r="AB40" s="351"/>
      <c r="AC40" s="351"/>
      <c r="AD40" s="351"/>
      <c r="AE40" s="351"/>
      <c r="AF40" s="351"/>
      <c r="AG40" s="352"/>
    </row>
    <row r="41" spans="2:33" ht="30" customHeight="1">
      <c r="B41" s="186"/>
      <c r="C41" s="353" t="s">
        <v>414</v>
      </c>
      <c r="D41" s="347"/>
      <c r="E41" s="347"/>
      <c r="F41" s="347"/>
      <c r="G41" s="347"/>
      <c r="H41" s="347" t="s">
        <v>415</v>
      </c>
      <c r="I41" s="347"/>
      <c r="J41" s="347"/>
      <c r="K41" s="347"/>
      <c r="L41" s="347"/>
      <c r="M41" s="347" t="s">
        <v>416</v>
      </c>
      <c r="N41" s="347"/>
      <c r="O41" s="347"/>
      <c r="P41" s="347"/>
      <c r="Q41" s="349"/>
      <c r="R41" s="186"/>
      <c r="T41" s="186"/>
      <c r="X41" s="354" t="s">
        <v>417</v>
      </c>
      <c r="Y41" s="355"/>
      <c r="Z41" s="355"/>
      <c r="AA41" s="355"/>
      <c r="AB41" s="355"/>
      <c r="AC41" s="355"/>
      <c r="AD41" s="355"/>
      <c r="AE41" s="355"/>
      <c r="AF41" s="355"/>
      <c r="AG41" s="356"/>
    </row>
    <row r="42" spans="2:33" ht="30" customHeight="1">
      <c r="B42" s="186"/>
      <c r="C42" s="374" t="s">
        <v>418</v>
      </c>
      <c r="D42" s="375"/>
      <c r="E42" s="375"/>
      <c r="F42" s="375"/>
      <c r="G42" s="375"/>
      <c r="H42" s="375" t="s">
        <v>419</v>
      </c>
      <c r="I42" s="375"/>
      <c r="J42" s="375"/>
      <c r="K42" s="375"/>
      <c r="L42" s="375"/>
      <c r="M42" s="375" t="s">
        <v>419</v>
      </c>
      <c r="N42" s="375"/>
      <c r="O42" s="375"/>
      <c r="P42" s="375"/>
      <c r="Q42" s="376"/>
      <c r="R42" s="186"/>
      <c r="T42" s="186"/>
      <c r="X42" s="350" t="s">
        <v>420</v>
      </c>
      <c r="Y42" s="351"/>
      <c r="Z42" s="351"/>
      <c r="AA42" s="351"/>
      <c r="AB42" s="351"/>
      <c r="AC42" s="351"/>
      <c r="AD42" s="351"/>
      <c r="AE42" s="351"/>
      <c r="AF42" s="351"/>
      <c r="AG42" s="352"/>
    </row>
    <row r="43" spans="2:33" ht="30" customHeight="1" thickBot="1">
      <c r="B43" s="186"/>
      <c r="C43" s="374" t="s">
        <v>419</v>
      </c>
      <c r="D43" s="375"/>
      <c r="E43" s="375"/>
      <c r="F43" s="375"/>
      <c r="G43" s="375"/>
      <c r="H43" s="375" t="s">
        <v>421</v>
      </c>
      <c r="I43" s="375"/>
      <c r="J43" s="375"/>
      <c r="K43" s="375"/>
      <c r="L43" s="375"/>
      <c r="M43" s="375" t="s">
        <v>418</v>
      </c>
      <c r="N43" s="375"/>
      <c r="O43" s="375"/>
      <c r="P43" s="375"/>
      <c r="Q43" s="376"/>
      <c r="R43" s="186"/>
      <c r="T43" s="186"/>
      <c r="X43" s="380" t="s">
        <v>422</v>
      </c>
      <c r="Y43" s="381"/>
      <c r="Z43" s="381"/>
      <c r="AA43" s="381"/>
      <c r="AB43" s="381"/>
      <c r="AC43" s="381"/>
      <c r="AD43" s="381"/>
      <c r="AE43" s="381"/>
      <c r="AF43" s="381"/>
      <c r="AG43" s="382"/>
    </row>
    <row r="44" spans="2:33" ht="30" customHeight="1">
      <c r="B44" s="186"/>
      <c r="C44" s="374" t="s">
        <v>421</v>
      </c>
      <c r="D44" s="375"/>
      <c r="E44" s="375"/>
      <c r="F44" s="375"/>
      <c r="G44" s="375"/>
      <c r="H44" s="375" t="s">
        <v>418</v>
      </c>
      <c r="I44" s="375"/>
      <c r="J44" s="375"/>
      <c r="K44" s="375"/>
      <c r="L44" s="375"/>
      <c r="M44" s="375" t="s">
        <v>421</v>
      </c>
      <c r="N44" s="375"/>
      <c r="O44" s="375"/>
      <c r="P44" s="375"/>
      <c r="Q44" s="376"/>
      <c r="R44" s="186"/>
      <c r="T44" s="186"/>
      <c r="X44" s="186"/>
      <c r="Y44" s="186"/>
      <c r="Z44" s="186"/>
      <c r="AA44" s="186"/>
      <c r="AB44" s="186"/>
      <c r="AC44" s="186"/>
      <c r="AD44" s="186"/>
      <c r="AE44" s="186"/>
      <c r="AF44" s="186"/>
      <c r="AG44" s="186"/>
    </row>
    <row r="45" spans="2:33" ht="30" customHeight="1" thickBot="1">
      <c r="B45" s="186"/>
      <c r="C45" s="377"/>
      <c r="D45" s="378"/>
      <c r="E45" s="378"/>
      <c r="F45" s="378"/>
      <c r="G45" s="378"/>
      <c r="H45" s="378" t="s">
        <v>423</v>
      </c>
      <c r="I45" s="378"/>
      <c r="J45" s="378"/>
      <c r="K45" s="378"/>
      <c r="L45" s="378"/>
      <c r="M45" s="378"/>
      <c r="N45" s="378"/>
      <c r="O45" s="378"/>
      <c r="P45" s="378"/>
      <c r="Q45" s="379"/>
      <c r="R45" s="186"/>
      <c r="T45" s="186"/>
      <c r="X45" s="373" t="s">
        <v>20</v>
      </c>
      <c r="Y45" s="373"/>
      <c r="Z45" s="373"/>
      <c r="AA45" s="373"/>
      <c r="AB45" s="373"/>
      <c r="AC45" s="373"/>
      <c r="AD45" s="373"/>
      <c r="AE45" s="373"/>
      <c r="AF45" s="373"/>
      <c r="AG45" s="373"/>
    </row>
  </sheetData>
  <mergeCells count="163">
    <mergeCell ref="X45:AG45"/>
    <mergeCell ref="C44:G44"/>
    <mergeCell ref="H44:L44"/>
    <mergeCell ref="M44:Q44"/>
    <mergeCell ref="C45:G45"/>
    <mergeCell ref="H45:L45"/>
    <mergeCell ref="M45:Q45"/>
    <mergeCell ref="C42:G42"/>
    <mergeCell ref="H42:L42"/>
    <mergeCell ref="M42:Q42"/>
    <mergeCell ref="X42:AG42"/>
    <mergeCell ref="C43:G43"/>
    <mergeCell ref="H43:L43"/>
    <mergeCell ref="M43:Q43"/>
    <mergeCell ref="X43:AG43"/>
    <mergeCell ref="C40:G40"/>
    <mergeCell ref="H40:Q40"/>
    <mergeCell ref="X40:AG40"/>
    <mergeCell ref="C41:G41"/>
    <mergeCell ref="H41:L41"/>
    <mergeCell ref="M41:Q41"/>
    <mergeCell ref="X41:AG41"/>
    <mergeCell ref="N37:O37"/>
    <mergeCell ref="P37:Q37"/>
    <mergeCell ref="T37:AA37"/>
    <mergeCell ref="AB37:AD37"/>
    <mergeCell ref="AE37:AG37"/>
    <mergeCell ref="C39:Q39"/>
    <mergeCell ref="X39:AG39"/>
    <mergeCell ref="B37:C37"/>
    <mergeCell ref="D37:E37"/>
    <mergeCell ref="F37:G37"/>
    <mergeCell ref="H37:I37"/>
    <mergeCell ref="J37:K37"/>
    <mergeCell ref="L37:M37"/>
    <mergeCell ref="L36:M36"/>
    <mergeCell ref="N36:O36"/>
    <mergeCell ref="P36:Q36"/>
    <mergeCell ref="T36:AA36"/>
    <mergeCell ref="AB36:AD36"/>
    <mergeCell ref="AE36:AG36"/>
    <mergeCell ref="N35:O35"/>
    <mergeCell ref="P35:Q35"/>
    <mergeCell ref="T35:AA35"/>
    <mergeCell ref="AB35:AD35"/>
    <mergeCell ref="AE35:AG35"/>
    <mergeCell ref="L35:M35"/>
    <mergeCell ref="B36:C36"/>
    <mergeCell ref="D36:E36"/>
    <mergeCell ref="F36:G36"/>
    <mergeCell ref="H36:I36"/>
    <mergeCell ref="J36:K36"/>
    <mergeCell ref="B35:C35"/>
    <mergeCell ref="D35:E35"/>
    <mergeCell ref="F35:G35"/>
    <mergeCell ref="H35:I35"/>
    <mergeCell ref="J35:K35"/>
    <mergeCell ref="AB31:AD31"/>
    <mergeCell ref="AE31:AG31"/>
    <mergeCell ref="B34:C34"/>
    <mergeCell ref="D34:E34"/>
    <mergeCell ref="F34:G34"/>
    <mergeCell ref="H34:I34"/>
    <mergeCell ref="J34:K34"/>
    <mergeCell ref="B33:C33"/>
    <mergeCell ref="D33:E33"/>
    <mergeCell ref="F33:G33"/>
    <mergeCell ref="H33:I33"/>
    <mergeCell ref="J33:K33"/>
    <mergeCell ref="L34:M34"/>
    <mergeCell ref="N34:O34"/>
    <mergeCell ref="P34:Q34"/>
    <mergeCell ref="T34:AA34"/>
    <mergeCell ref="AB34:AD34"/>
    <mergeCell ref="AE34:AG34"/>
    <mergeCell ref="N33:O33"/>
    <mergeCell ref="P33:Q33"/>
    <mergeCell ref="T33:AA33"/>
    <mergeCell ref="AB33:AD33"/>
    <mergeCell ref="AE33:AG33"/>
    <mergeCell ref="L33:M33"/>
    <mergeCell ref="B32:C32"/>
    <mergeCell ref="D32:E32"/>
    <mergeCell ref="F32:G32"/>
    <mergeCell ref="H32:I32"/>
    <mergeCell ref="J32:K32"/>
    <mergeCell ref="B29:K29"/>
    <mergeCell ref="V29:Z29"/>
    <mergeCell ref="B30:Q30"/>
    <mergeCell ref="S30:AG30"/>
    <mergeCell ref="B31:C31"/>
    <mergeCell ref="D31:E31"/>
    <mergeCell ref="F31:G31"/>
    <mergeCell ref="H31:I31"/>
    <mergeCell ref="J31:K31"/>
    <mergeCell ref="L31:M31"/>
    <mergeCell ref="L32:M32"/>
    <mergeCell ref="N32:O32"/>
    <mergeCell ref="P32:Q32"/>
    <mergeCell ref="T32:AA32"/>
    <mergeCell ref="AB32:AD32"/>
    <mergeCell ref="AE32:AG32"/>
    <mergeCell ref="N31:O31"/>
    <mergeCell ref="P31:Q31"/>
    <mergeCell ref="T31:AA31"/>
    <mergeCell ref="Q25:S25"/>
    <mergeCell ref="T25:T28"/>
    <mergeCell ref="V25:X25"/>
    <mergeCell ref="Y25:Y28"/>
    <mergeCell ref="AA25:AC25"/>
    <mergeCell ref="AD25:AD28"/>
    <mergeCell ref="Q28:S28"/>
    <mergeCell ref="V28:X28"/>
    <mergeCell ref="AA28:AC28"/>
    <mergeCell ref="AB20:AB23"/>
    <mergeCell ref="AD20:AF20"/>
    <mergeCell ref="AG20:AG23"/>
    <mergeCell ref="O23:Q23"/>
    <mergeCell ref="T23:V23"/>
    <mergeCell ref="Y23:AA23"/>
    <mergeCell ref="AD23:AF23"/>
    <mergeCell ref="B20:L21"/>
    <mergeCell ref="O20:Q20"/>
    <mergeCell ref="R20:R23"/>
    <mergeCell ref="T20:V20"/>
    <mergeCell ref="W20:W23"/>
    <mergeCell ref="Y20:AA20"/>
    <mergeCell ref="AB15:AB18"/>
    <mergeCell ref="AD15:AF15"/>
    <mergeCell ref="AG15:AG18"/>
    <mergeCell ref="B16:L17"/>
    <mergeCell ref="B18:L19"/>
    <mergeCell ref="O18:Q18"/>
    <mergeCell ref="T18:V18"/>
    <mergeCell ref="Y18:AA18"/>
    <mergeCell ref="AD18:AF18"/>
    <mergeCell ref="B14:L15"/>
    <mergeCell ref="O15:Q15"/>
    <mergeCell ref="R15:R18"/>
    <mergeCell ref="T15:V15"/>
    <mergeCell ref="W15:W18"/>
    <mergeCell ref="Y15:AA15"/>
    <mergeCell ref="M2:U2"/>
    <mergeCell ref="B4:M4"/>
    <mergeCell ref="Q4:AG4"/>
    <mergeCell ref="B6:M6"/>
    <mergeCell ref="Q6:AG6"/>
    <mergeCell ref="B8:L8"/>
    <mergeCell ref="O8:AG8"/>
    <mergeCell ref="AB10:AB13"/>
    <mergeCell ref="AD10:AF10"/>
    <mergeCell ref="AG10:AG13"/>
    <mergeCell ref="B12:L13"/>
    <mergeCell ref="O13:Q13"/>
    <mergeCell ref="T13:V13"/>
    <mergeCell ref="Y13:AA13"/>
    <mergeCell ref="AD13:AF13"/>
    <mergeCell ref="B10:L11"/>
    <mergeCell ref="O10:Q10"/>
    <mergeCell ref="R10:R13"/>
    <mergeCell ref="T10:V10"/>
    <mergeCell ref="W10:W13"/>
    <mergeCell ref="Y10:AA10"/>
  </mergeCells>
  <printOptions horizontalCentered="1" verticalCentered="1"/>
  <pageMargins left="0.39370078740157483" right="0.39370078740157483" top="0.39370078740157483" bottom="0.39370078740157483" header="0.51181102362204722" footer="0.51181102362204722"/>
  <pageSetup paperSize="9" scale="46" orientation="portrait" horizontalDpi="4294967293" verticalDpi="4294967293" r:id="rId1"/>
  <headerFooter alignWithMargins="0"/>
  <drawing r:id="rId2"/>
</worksheet>
</file>

<file path=xl/worksheets/sheet30.xml><?xml version="1.0" encoding="utf-8"?>
<worksheet xmlns="http://schemas.openxmlformats.org/spreadsheetml/2006/main" xmlns:r="http://schemas.openxmlformats.org/officeDocument/2006/relationships">
  <sheetPr codeName="Feuil24"/>
  <dimension ref="A1:M100"/>
  <sheetViews>
    <sheetView workbookViewId="0">
      <selection activeCell="M1" sqref="M1"/>
    </sheetView>
  </sheetViews>
  <sheetFormatPr baseColWidth="10" defaultRowHeight="12.75"/>
  <cols>
    <col min="2" max="2" width="11.42578125" style="137"/>
  </cols>
  <sheetData>
    <row r="1" spans="1:13">
      <c r="A1">
        <f>IF('Tirage +48'!B1&lt;&gt;0,'Tirage +48'!B1,'Tirage Poule'!D2)</f>
        <v>37</v>
      </c>
      <c r="M1" s="62"/>
    </row>
    <row r="3" spans="1:13">
      <c r="A3" t="s">
        <v>278</v>
      </c>
      <c r="C3" t="s">
        <v>279</v>
      </c>
      <c r="D3" s="94" t="s">
        <v>280</v>
      </c>
      <c r="E3" s="94" t="s">
        <v>281</v>
      </c>
      <c r="F3" t="s">
        <v>282</v>
      </c>
      <c r="G3" t="s">
        <v>283</v>
      </c>
      <c r="H3" t="s">
        <v>284</v>
      </c>
      <c r="I3" t="s">
        <v>285</v>
      </c>
    </row>
    <row r="4" spans="1:13">
      <c r="A4" t="str">
        <f>'Tirage Poule'!A4</f>
        <v>BARUTON M</v>
      </c>
      <c r="B4" s="137" t="str">
        <f>'Tirage Poule'!B4</f>
        <v>Coch</v>
      </c>
      <c r="C4" t="str">
        <f>IF(A4&lt;&gt;0,IF($A$1&lt;49,IF(OR(A4='P1'!$T$34,A4='P2'!$T$34,A4='P3'!$T$34,A4='P4'!$T$34,A4='P5'!$T$34,A4='P6'!$T$34,A4='P7'!$T$34,A4='P8'!$T$34),"x",""),IF(OR(D4="x",E4="x",F4="x",G4="x",H4="x",I4="x"),"",IF(OR(A4='TAB 32'!$C$5,A4='TAB 32'!$C$7,A4='TAB 32'!$C$9,A4='TAB 32'!$C$11,A4='TAB 32'!$C$13,A4='TAB 32'!$C$15,A4='TAB 32'!$C$17,A4='TAB 32'!$C$19,A4='TAB 32'!$C$21,A4='TAB 32'!$C$23,A4='TAB 32'!$C$25,A4='TAB 32'!$C$27,A4='TAB 32'!$C$29,A4='TAB 32'!$C$31,A4='TAB 32'!$C$33,A4='TAB 32'!$C$35),"x",IF(OR(A4='TAB 32'!$C$37,A4='TAB 32'!$C$39,A4='TAB 32'!$C$41,A4='TAB 32'!$C$43,A4='TAB 32'!$C$45,A4='TAB 32'!$C$47,A4='TAB 32'!$C$49,A4='TAB 32'!$C$51,A4='TAB 32'!$C$53,A4='TAB 32'!$C$55,A4='TAB 32'!$C$57,A4='TAB 32'!$C$59,A4='TAB 32'!$C$61,A4='TAB 32'!$C$63,A4='TAB 32'!$C$65,A4='TAB 32'!$C$67),"x","")))),"")</f>
        <v/>
      </c>
      <c r="D4" t="str">
        <f>IF(A4&lt;&gt;0,IF(OR(E4="x",F4="x",G4="x",H4="x",I4="x"),"",IF($A$1&lt;49,IF(OR(A4='TAB FINAL'!$C$7,A4='TAB FINAL'!$C$9,A4='TAB FINAL'!$C$15,A4='TAB FINAL'!$C$17,A4='TAB FINAL'!$C$23,A4='TAB FINAL'!$C$25,A4='TAB FINAL'!$C$31,A4='TAB FINAL'!$C$33,A4='TAB FINAL'!$C$39,A4='TAB FINAL'!$C$41,A4='TAB FINAL'!$C$47,A4='TAB FINAL'!$C$49,A4='TAB FINAL'!$C$55,A4='TAB FINAL'!$C$57,A4='TAB FINAL'!$C$63,A4='TAB FINAL'!$C$65),"x",""),IF(OR(A4='TAB 32'!$F$7,A4='TAB 32'!$F$9,A4='TAB 32'!$F$15,A4='TAB 32'!$F$17,A4='TAB 32'!$F$23,A4='TAB 32'!$F$25,A4='TAB 32'!$F$31,A4='TAB 32'!$F$33,A4='TAB 32'!$F$39,A4='TAB 32'!$F$41,A4='TAB 32'!$F$47,A4='TAB 32'!$F$49,A4='TAB 32'!$F$55,A4='TAB 32'!$F$57,A4='TAB 32'!$F$63,A4='TAB 32'!$F$65),"x",""))),"")</f>
        <v/>
      </c>
      <c r="E4" t="str">
        <f>IF(A4&lt;&gt;0,IF(OR(F4="x",G4="x",H4="x",I4="x"),"",IF($A$1&lt;49,IF(OR(A4='TAB FINAL'!$F$11,A4='TAB FINAL'!$F$13,A4='TAB FINAL'!$F$27,A4='TAB FINAL'!$F$29,A4='TAB FINAL'!$F$43,A4='TAB FINAL'!$F$45,A4='TAB FINAL'!$F$59,A4='TAB FINAL'!$F$61),"x",""),IF(OR(A4='TAB 32'!$I$11,A4='TAB 32'!$I$13,A4='TAB 32'!$I$27,A4='TAB 32'!$I$29,A4='TAB 32'!$I$43,A4='TAB 32'!$I$45,A4='TAB 32'!$I$59,A4='TAB 32'!$I$61),"x",""))),"")</f>
        <v/>
      </c>
      <c r="F4" s="116" t="str">
        <f>IF(A4&lt;&gt;0,IF($A$1&lt;49,IF(OR(A4='TAB FINAL'!$L$47,A4='TAB FINAL'!$L$49),IF(A4='TAB FINAL'!$L$47,IF('TAB FINAL'!$M$47&lt;'TAB FINAL'!$M$49,"x",""),IF('TAB FINAL'!$M$49&lt;'TAB FINAL'!$M$47,"x","")),""),IF(OR(A4='TAB 32'!$O$47,A4='TAB 32'!$O$49),IF(A4='TAB 32'!$O$47,IF('TAB 32'!$P$47&lt;'TAB 32'!$P$49,"x",""),IF('TAB 32'!$P$49&lt;'TAB 32'!$P$47,"x","")),"")),"")</f>
        <v/>
      </c>
      <c r="G4" s="116" t="str">
        <f>IF(A4&lt;&gt;0,IF(F4="x","",IF($A$1&lt;49,IF(OR(A4='TAB FINAL'!$L$47,A4='TAB FINAL'!$L$49),IF(A4='TAB FINAL'!$L$47,IF('TAB FINAL'!$M$47&gt;'TAB FINAL'!$M$49,"x",IF('TAB FINAL'!$M$47="","x","")),IF('TAB FINAL'!$M$49&gt;'TAB FINAL'!$M$47,"x",IF('TAB FINAL'!$M$49="","x",""))),""),IF(OR(A4='TAB 32'!$M$47,A4='TAB 32'!$M$49),IF(A4='TAB 32'!$M$47,IF('TAB 32'!$N$47&gt;'TAB 32'!$N$49,"x",""),IF('TAB 32'!$N$49&gt;'TAB 32'!$N$47,"x","")),""))),"")</f>
        <v/>
      </c>
      <c r="H4" t="str">
        <f>IF(A4&lt;&gt;0,IF($A$1&lt;49,IF(OR(A4='TAB FINAL'!$L$35,A4='TAB FINAL'!$L$37),IF(A4='TAB FINAL'!$L$35,IF('TAB FINAL'!$M$35&lt;'TAB FINAL'!$M$37,"x",""),IF('TAB FINAL'!$M$37&lt;'TAB FINAL'!$M$35,"x","")),""),IF(OR(A4='TAB 32'!$O$35,A4='TAB 32'!$O$37),IF(A4='TAB 32'!$O$35,IF('TAB 32'!$P$35&lt;'TAB 32'!$P$37,"x",""),IF('TAB 32'!$P$37&lt;'TAB 32'!$P$35,"x","")),"")),"")</f>
        <v/>
      </c>
      <c r="I4" t="str">
        <f>IF(A4&lt;&gt;0,IF($A$1&lt;49,IF(OR(A4='TAB FINAL'!$L$35,A4='TAB FINAL'!$L$37),IF(A4='TAB FINAL'!$L$35,IF('TAB FINAL'!$M$35&gt;'TAB FINAL'!$M$37,"x",""),IF('TAB FINAL'!$M$37&gt;'TAB FINAL'!$M$35,"x","")),""),IF(OR(A4='TAB 32'!$O$35,A4='TAB 32'!$O$37),IF(A4='TAB 32'!$O$35,IF('TAB 32'!$P$35&gt;'TAB 32'!$P$37,"x",""),IF('TAB 32'!$P$37&gt;'TAB 32'!$P$35,"x","")),"")),"")</f>
        <v/>
      </c>
    </row>
    <row r="5" spans="1:13">
      <c r="A5" s="111" t="str">
        <f>'Tirage Poule'!A5</f>
        <v>CABROL M</v>
      </c>
      <c r="B5" s="137" t="str">
        <f>'Tirage Poule'!B5</f>
        <v>Coch</v>
      </c>
      <c r="C5" s="231" t="str">
        <f>IF(A5&lt;&gt;0,IF($A$1&lt;49,IF(OR(A5='P1'!$T$34,A5='P2'!$T$34,A5='P3'!$T$34,A5='P4'!$T$34,A5='P5'!$T$34,A5='P6'!$T$34,A5='P7'!$T$34,A5='P8'!$T$34),"x",""),IF(OR(D5="x",E5="x",F5="x",G5="x",H5="x",I5="x"),"",IF(OR(A5='TAB 32'!$C$5,A5='TAB 32'!$C$7,A5='TAB 32'!$C$9,A5='TAB 32'!$C$11,A5='TAB 32'!$C$13,A5='TAB 32'!$C$15,A5='TAB 32'!$C$17,A5='TAB 32'!$C$19,A5='TAB 32'!$C$21,A5='TAB 32'!$C$23,A5='TAB 32'!$C$25,A5='TAB 32'!$C$27,A5='TAB 32'!$C$29,A5='TAB 32'!$C$31,A5='TAB 32'!$C$33,A5='TAB 32'!$C$35),"x",IF(OR(A5='TAB 32'!$C$37,A5='TAB 32'!$C$39,A5='TAB 32'!$C$41,A5='TAB 32'!$C$43,A5='TAB 32'!$C$45,A5='TAB 32'!$C$47,A5='TAB 32'!$C$49,A5='TAB 32'!$C$51,A5='TAB 32'!$C$53,A5='TAB 32'!$C$55,A5='TAB 32'!$C$57,A5='TAB 32'!$C$59,A5='TAB 32'!$C$61,A5='TAB 32'!$C$63,A5='TAB 32'!$C$65,A5='TAB 32'!$C$67),"x","")))),"")</f>
        <v/>
      </c>
      <c r="D5" t="str">
        <f>IF(A5&lt;&gt;0,IF(OR(E5="x",F5="x",G5="x",H5="x",I5="x"),"",IF($A$1&lt;49,IF(OR(A5='TAB FINAL'!$C$7,A5='TAB FINAL'!$C$9,A5='TAB FINAL'!$C$15,A5='TAB FINAL'!$C$17,A5='TAB FINAL'!$C$23,A5='TAB FINAL'!$C$25,A5='TAB FINAL'!$C$31,A5='TAB FINAL'!$C$33,A5='TAB FINAL'!$C$39,A5='TAB FINAL'!$C$41,A5='TAB FINAL'!$C$47,A5='TAB FINAL'!$C$49,A5='TAB FINAL'!$C$55,A5='TAB FINAL'!$C$57,A5='TAB FINAL'!$C$63,A5='TAB FINAL'!$C$65),"x",""),IF(OR(A5='TAB 32'!$F$7,A5='TAB 32'!$F$9,A5='TAB 32'!$F$15,A5='TAB 32'!$F$17,A5='TAB 32'!$F$23,A5='TAB 32'!$F$25,A5='TAB 32'!$F$31,A5='TAB 32'!$F$33,A5='TAB 32'!$F$39,A5='TAB 32'!$F$41,A5='TAB 32'!$F$47,A5='TAB 32'!$F$49,A5='TAB 32'!$F$55,A5='TAB 32'!$F$57,A5='TAB 32'!$F$63,A5='TAB 32'!$F$65),"x",""))),"")</f>
        <v/>
      </c>
      <c r="E5" t="str">
        <f>IF(A5&lt;&gt;0,IF(OR(F5="x",G5="x",H5="x",I5="x"),"",IF($A$1&lt;49,IF(OR(A5='TAB FINAL'!$F$11,A5='TAB FINAL'!$F$13,A5='TAB FINAL'!$F$27,A5='TAB FINAL'!$F$29,A5='TAB FINAL'!$F$43,A5='TAB FINAL'!$F$45,A5='TAB FINAL'!$F$59,A5='TAB FINAL'!$F$61),"x",""),IF(OR(A5='TAB 32'!$I$11,A5='TAB 32'!$I$13,A5='TAB 32'!$I$27,A5='TAB 32'!$I$29,A5='TAB 32'!$I$43,A5='TAB 32'!$I$45,A5='TAB 32'!$I$59,A5='TAB 32'!$I$61),"x",""))),"")</f>
        <v/>
      </c>
      <c r="F5" s="116" t="str">
        <f>IF(A5&lt;&gt;0,IF($A$1&lt;49,IF(OR(A5='TAB FINAL'!$L$47,A5='TAB FINAL'!$L$49),IF(A5='TAB FINAL'!$L$47,IF('TAB FINAL'!$M$47&lt;'TAB FINAL'!$M$49,"x",""),IF('TAB FINAL'!$M$49&lt;'TAB FINAL'!$M$47,"x","")),""),IF(OR(A5='TAB 32'!$O$47,A5='TAB 32'!$O$49),IF(A5='TAB 32'!$O$47,IF('TAB 32'!$P$47&lt;'TAB 32'!$P$49,"x",""),IF('TAB 32'!$P$49&lt;'TAB 32'!$P$47,"x","")),"")),"")</f>
        <v/>
      </c>
      <c r="G5" s="116" t="str">
        <f>IF(A5&lt;&gt;0,IF(F5="x","",IF($A$1&lt;49,IF(OR(A5='TAB FINAL'!$L$47,A5='TAB FINAL'!$L$49),IF(A5='TAB FINAL'!$L$47,IF('TAB FINAL'!$M$47&gt;'TAB FINAL'!$M$49,"x",IF('TAB FINAL'!$M$47="","x","")),IF('TAB FINAL'!$M$49&gt;'TAB FINAL'!$M$47,"x",IF('TAB FINAL'!$M$49="","x",""))),""),IF(OR(A5='TAB 32'!$M$47,A5='TAB 32'!$M$49),IF(A5='TAB 32'!$M$47,IF('TAB 32'!$N$47&gt;'TAB 32'!$N$49,"x",""),IF('TAB 32'!$N$49&gt;'TAB 32'!$N$47,"x","")),""))),"")</f>
        <v/>
      </c>
      <c r="H5" t="str">
        <f>IF(A5&lt;&gt;0,IF($A$1&lt;49,IF(OR(A5='TAB FINAL'!$L$35,A5='TAB FINAL'!$L$37),IF(A5='TAB FINAL'!$L$35,IF('TAB FINAL'!$M$35&lt;'TAB FINAL'!$M$37,"x",""),IF('TAB FINAL'!$M$37&lt;'TAB FINAL'!$M$35,"x","")),""),IF(OR(A5='TAB 32'!$O$35,A5='TAB 32'!$O$37),IF(A5='TAB 32'!$O$35,IF('TAB 32'!$P$35&lt;'TAB 32'!$P$37,"x",""),IF('TAB 32'!$P$37&lt;'TAB 32'!$P$35,"x","")),"")),"")</f>
        <v/>
      </c>
      <c r="I5" t="str">
        <f>IF(A5&lt;&gt;0,IF($A$1&lt;49,IF(OR(A5='TAB FINAL'!$L$35,A5='TAB FINAL'!$L$37),IF(A5='TAB FINAL'!$L$35,IF('TAB FINAL'!$M$35&gt;'TAB FINAL'!$M$37,"x",""),IF('TAB FINAL'!$M$37&gt;'TAB FINAL'!$M$35,"x","")),""),IF(OR(A5='TAB 32'!$O$35,A5='TAB 32'!$O$37),IF(A5='TAB 32'!$O$35,IF('TAB 32'!$P$35&gt;'TAB 32'!$P$37,"x",""),IF('TAB 32'!$P$37&gt;'TAB 32'!$P$35,"x","")),"")),"")</f>
        <v/>
      </c>
    </row>
    <row r="6" spans="1:13">
      <c r="A6" s="111" t="str">
        <f>'Tirage Poule'!A6</f>
        <v>CONTIN C</v>
      </c>
      <c r="B6" s="137" t="str">
        <f>'Tirage Poule'!B6</f>
        <v>Coch</v>
      </c>
      <c r="C6" s="231" t="str">
        <f>IF(A6&lt;&gt;0,IF($A$1&lt;49,IF(OR(A6='P1'!$T$34,A6='P2'!$T$34,A6='P3'!$T$34,A6='P4'!$T$34,A6='P5'!$T$34,A6='P6'!$T$34,A6='P7'!$T$34,A6='P8'!$T$34),"x",""),IF(OR(D6="x",E6="x",F6="x",G6="x",H6="x",I6="x"),"",IF(OR(A6='TAB 32'!$C$5,A6='TAB 32'!$C$7,A6='TAB 32'!$C$9,A6='TAB 32'!$C$11,A6='TAB 32'!$C$13,A6='TAB 32'!$C$15,A6='TAB 32'!$C$17,A6='TAB 32'!$C$19,A6='TAB 32'!$C$21,A6='TAB 32'!$C$23,A6='TAB 32'!$C$25,A6='TAB 32'!$C$27,A6='TAB 32'!$C$29,A6='TAB 32'!$C$31,A6='TAB 32'!$C$33,A6='TAB 32'!$C$35),"x",IF(OR(A6='TAB 32'!$C$37,A6='TAB 32'!$C$39,A6='TAB 32'!$C$41,A6='TAB 32'!$C$43,A6='TAB 32'!$C$45,A6='TAB 32'!$C$47,A6='TAB 32'!$C$49,A6='TAB 32'!$C$51,A6='TAB 32'!$C$53,A6='TAB 32'!$C$55,A6='TAB 32'!$C$57,A6='TAB 32'!$C$59,A6='TAB 32'!$C$61,A6='TAB 32'!$C$63,A6='TAB 32'!$C$65,A6='TAB 32'!$C$67),"x","")))),"")</f>
        <v>x</v>
      </c>
      <c r="D6" t="str">
        <f>IF(A6&lt;&gt;0,IF(OR(E6="x",F6="x",G6="x",H6="x",I6="x"),"",IF($A$1&lt;49,IF(OR(A6='TAB FINAL'!$C$7,A6='TAB FINAL'!$C$9,A6='TAB FINAL'!$C$15,A6='TAB FINAL'!$C$17,A6='TAB FINAL'!$C$23,A6='TAB FINAL'!$C$25,A6='TAB FINAL'!$C$31,A6='TAB FINAL'!$C$33,A6='TAB FINAL'!$C$39,A6='TAB FINAL'!$C$41,A6='TAB FINAL'!$C$47,A6='TAB FINAL'!$C$49,A6='TAB FINAL'!$C$55,A6='TAB FINAL'!$C$57,A6='TAB FINAL'!$C$63,A6='TAB FINAL'!$C$65),"x",""),IF(OR(A6='TAB 32'!$F$7,A6='TAB 32'!$F$9,A6='TAB 32'!$F$15,A6='TAB 32'!$F$17,A6='TAB 32'!$F$23,A6='TAB 32'!$F$25,A6='TAB 32'!$F$31,A6='TAB 32'!$F$33,A6='TAB 32'!$F$39,A6='TAB 32'!$F$41,A6='TAB 32'!$F$47,A6='TAB 32'!$F$49,A6='TAB 32'!$F$55,A6='TAB 32'!$F$57,A6='TAB 32'!$F$63,A6='TAB 32'!$F$65),"x",""))),"")</f>
        <v/>
      </c>
      <c r="E6" t="str">
        <f>IF(A6&lt;&gt;0,IF(OR(F6="x",G6="x",H6="x",I6="x"),"",IF($A$1&lt;49,IF(OR(A6='TAB FINAL'!$F$11,A6='TAB FINAL'!$F$13,A6='TAB FINAL'!$F$27,A6='TAB FINAL'!$F$29,A6='TAB FINAL'!$F$43,A6='TAB FINAL'!$F$45,A6='TAB FINAL'!$F$59,A6='TAB FINAL'!$F$61),"x",""),IF(OR(A6='TAB 32'!$I$11,A6='TAB 32'!$I$13,A6='TAB 32'!$I$27,A6='TAB 32'!$I$29,A6='TAB 32'!$I$43,A6='TAB 32'!$I$45,A6='TAB 32'!$I$59,A6='TAB 32'!$I$61),"x",""))),"")</f>
        <v/>
      </c>
      <c r="F6" s="116" t="str">
        <f>IF(A6&lt;&gt;0,IF($A$1&lt;49,IF(OR(A6='TAB FINAL'!$L$47,A6='TAB FINAL'!$L$49),IF(A6='TAB FINAL'!$L$47,IF('TAB FINAL'!$M$47&lt;'TAB FINAL'!$M$49,"x",""),IF('TAB FINAL'!$M$49&lt;'TAB FINAL'!$M$47,"x","")),""),IF(OR(A6='TAB 32'!$O$47,A6='TAB 32'!$O$49),IF(A6='TAB 32'!$O$47,IF('TAB 32'!$P$47&lt;'TAB 32'!$P$49,"x",""),IF('TAB 32'!$P$49&lt;'TAB 32'!$P$47,"x","")),"")),"")</f>
        <v/>
      </c>
      <c r="G6" s="116" t="str">
        <f>IF(A6&lt;&gt;0,IF(F6="x","",IF($A$1&lt;49,IF(OR(A6='TAB FINAL'!$L$47,A6='TAB FINAL'!$L$49),IF(A6='TAB FINAL'!$L$47,IF('TAB FINAL'!$M$47&gt;'TAB FINAL'!$M$49,"x",IF('TAB FINAL'!$M$47="","x","")),IF('TAB FINAL'!$M$49&gt;'TAB FINAL'!$M$47,"x",IF('TAB FINAL'!$M$49="","x",""))),""),IF(OR(A6='TAB 32'!$M$47,A6='TAB 32'!$M$49),IF(A6='TAB 32'!$M$47,IF('TAB 32'!$N$47&gt;'TAB 32'!$N$49,"x",""),IF('TAB 32'!$N$49&gt;'TAB 32'!$N$47,"x","")),""))),"")</f>
        <v/>
      </c>
      <c r="H6" t="str">
        <f>IF(A6&lt;&gt;0,IF($A$1&lt;49,IF(OR(A6='TAB FINAL'!$L$35,A6='TAB FINAL'!$L$37),IF(A6='TAB FINAL'!$L$35,IF('TAB FINAL'!$M$35&lt;'TAB FINAL'!$M$37,"x",""),IF('TAB FINAL'!$M$37&lt;'TAB FINAL'!$M$35,"x","")),""),IF(OR(A6='TAB 32'!$O$35,A6='TAB 32'!$O$37),IF(A6='TAB 32'!$O$35,IF('TAB 32'!$P$35&lt;'TAB 32'!$P$37,"x",""),IF('TAB 32'!$P$37&lt;'TAB 32'!$P$35,"x","")),"")),"")</f>
        <v/>
      </c>
      <c r="I6" t="str">
        <f>IF(A6&lt;&gt;0,IF($A$1&lt;49,IF(OR(A6='TAB FINAL'!$L$35,A6='TAB FINAL'!$L$37),IF(A6='TAB FINAL'!$L$35,IF('TAB FINAL'!$M$35&gt;'TAB FINAL'!$M$37,"x",""),IF('TAB FINAL'!$M$37&gt;'TAB FINAL'!$M$35,"x","")),""),IF(OR(A6='TAB 32'!$O$35,A6='TAB 32'!$O$37),IF(A6='TAB 32'!$O$35,IF('TAB 32'!$P$35&gt;'TAB 32'!$P$37,"x",""),IF('TAB 32'!$P$37&gt;'TAB 32'!$P$35,"x","")),"")),"")</f>
        <v/>
      </c>
    </row>
    <row r="7" spans="1:13">
      <c r="A7" s="111" t="str">
        <f>'Tirage Poule'!A7</f>
        <v>CYRUS P</v>
      </c>
      <c r="B7" s="137" t="str">
        <f>'Tirage Poule'!B7</f>
        <v>Coch</v>
      </c>
      <c r="C7" s="231" t="str">
        <f>IF(A7&lt;&gt;0,IF($A$1&lt;49,IF(OR(A7='P1'!$T$34,A7='P2'!$T$34,A7='P3'!$T$34,A7='P4'!$T$34,A7='P5'!$T$34,A7='P6'!$T$34,A7='P7'!$T$34,A7='P8'!$T$34),"x",""),IF(OR(D7="x",E7="x",F7="x",G7="x",H7="x",I7="x"),"",IF(OR(A7='TAB 32'!$C$5,A7='TAB 32'!$C$7,A7='TAB 32'!$C$9,A7='TAB 32'!$C$11,A7='TAB 32'!$C$13,A7='TAB 32'!$C$15,A7='TAB 32'!$C$17,A7='TAB 32'!$C$19,A7='TAB 32'!$C$21,A7='TAB 32'!$C$23,A7='TAB 32'!$C$25,A7='TAB 32'!$C$27,A7='TAB 32'!$C$29,A7='TAB 32'!$C$31,A7='TAB 32'!$C$33,A7='TAB 32'!$C$35),"x",IF(OR(A7='TAB 32'!$C$37,A7='TAB 32'!$C$39,A7='TAB 32'!$C$41,A7='TAB 32'!$C$43,A7='TAB 32'!$C$45,A7='TAB 32'!$C$47,A7='TAB 32'!$C$49,A7='TAB 32'!$C$51,A7='TAB 32'!$C$53,A7='TAB 32'!$C$55,A7='TAB 32'!$C$57,A7='TAB 32'!$C$59,A7='TAB 32'!$C$61,A7='TAB 32'!$C$63,A7='TAB 32'!$C$65,A7='TAB 32'!$C$67),"x","")))),"")</f>
        <v/>
      </c>
      <c r="D7" t="str">
        <f>IF(A7&lt;&gt;0,IF(OR(E7="x",F7="x",G7="x",H7="x",I7="x"),"",IF($A$1&lt;49,IF(OR(A7='TAB FINAL'!$C$7,A7='TAB FINAL'!$C$9,A7='TAB FINAL'!$C$15,A7='TAB FINAL'!$C$17,A7='TAB FINAL'!$C$23,A7='TAB FINAL'!$C$25,A7='TAB FINAL'!$C$31,A7='TAB FINAL'!$C$33,A7='TAB FINAL'!$C$39,A7='TAB FINAL'!$C$41,A7='TAB FINAL'!$C$47,A7='TAB FINAL'!$C$49,A7='TAB FINAL'!$C$55,A7='TAB FINAL'!$C$57,A7='TAB FINAL'!$C$63,A7='TAB FINAL'!$C$65),"x",""),IF(OR(A7='TAB 32'!$F$7,A7='TAB 32'!$F$9,A7='TAB 32'!$F$15,A7='TAB 32'!$F$17,A7='TAB 32'!$F$23,A7='TAB 32'!$F$25,A7='TAB 32'!$F$31,A7='TAB 32'!$F$33,A7='TAB 32'!$F$39,A7='TAB 32'!$F$41,A7='TAB 32'!$F$47,A7='TAB 32'!$F$49,A7='TAB 32'!$F$55,A7='TAB 32'!$F$57,A7='TAB 32'!$F$63,A7='TAB 32'!$F$65),"x",""))),"")</f>
        <v/>
      </c>
      <c r="E7" t="str">
        <f>IF(A7&lt;&gt;0,IF(OR(F7="x",G7="x",H7="x",I7="x"),"",IF($A$1&lt;49,IF(OR(A7='TAB FINAL'!$F$11,A7='TAB FINAL'!$F$13,A7='TAB FINAL'!$F$27,A7='TAB FINAL'!$F$29,A7='TAB FINAL'!$F$43,A7='TAB FINAL'!$F$45,A7='TAB FINAL'!$F$59,A7='TAB FINAL'!$F$61),"x",""),IF(OR(A7='TAB 32'!$I$11,A7='TAB 32'!$I$13,A7='TAB 32'!$I$27,A7='TAB 32'!$I$29,A7='TAB 32'!$I$43,A7='TAB 32'!$I$45,A7='TAB 32'!$I$59,A7='TAB 32'!$I$61),"x",""))),"")</f>
        <v/>
      </c>
      <c r="F7" s="116" t="str">
        <f>IF(A7&lt;&gt;0,IF($A$1&lt;49,IF(OR(A7='TAB FINAL'!$L$47,A7='TAB FINAL'!$L$49),IF(A7='TAB FINAL'!$L$47,IF('TAB FINAL'!$M$47&lt;'TAB FINAL'!$M$49,"x",""),IF('TAB FINAL'!$M$49&lt;'TAB FINAL'!$M$47,"x","")),""),IF(OR(A7='TAB 32'!$O$47,A7='TAB 32'!$O$49),IF(A7='TAB 32'!$O$47,IF('TAB 32'!$P$47&lt;'TAB 32'!$P$49,"x",""),IF('TAB 32'!$P$49&lt;'TAB 32'!$P$47,"x","")),"")),"")</f>
        <v/>
      </c>
      <c r="G7" s="116" t="str">
        <f>IF(A7&lt;&gt;0,IF(F7="x","",IF($A$1&lt;49,IF(OR(A7='TAB FINAL'!$L$47,A7='TAB FINAL'!$L$49),IF(A7='TAB FINAL'!$L$47,IF('TAB FINAL'!$M$47&gt;'TAB FINAL'!$M$49,"x",IF('TAB FINAL'!$M$47="","x","")),IF('TAB FINAL'!$M$49&gt;'TAB FINAL'!$M$47,"x",IF('TAB FINAL'!$M$49="","x",""))),""),IF(OR(A7='TAB 32'!$M$47,A7='TAB 32'!$M$49),IF(A7='TAB 32'!$M$47,IF('TAB 32'!$N$47&gt;'TAB 32'!$N$49,"x",""),IF('TAB 32'!$N$49&gt;'TAB 32'!$N$47,"x","")),""))),"")</f>
        <v/>
      </c>
      <c r="H7" t="str">
        <f>IF(A7&lt;&gt;0,IF($A$1&lt;49,IF(OR(A7='TAB FINAL'!$L$35,A7='TAB FINAL'!$L$37),IF(A7='TAB FINAL'!$L$35,IF('TAB FINAL'!$M$35&lt;'TAB FINAL'!$M$37,"x",""),IF('TAB FINAL'!$M$37&lt;'TAB FINAL'!$M$35,"x","")),""),IF(OR(A7='TAB 32'!$O$35,A7='TAB 32'!$O$37),IF(A7='TAB 32'!$O$35,IF('TAB 32'!$P$35&lt;'TAB 32'!$P$37,"x",""),IF('TAB 32'!$P$37&lt;'TAB 32'!$P$35,"x","")),"")),"")</f>
        <v/>
      </c>
      <c r="I7" t="str">
        <f>IF(A7&lt;&gt;0,IF($A$1&lt;49,IF(OR(A7='TAB FINAL'!$L$35,A7='TAB FINAL'!$L$37),IF(A7='TAB FINAL'!$L$35,IF('TAB FINAL'!$M$35&gt;'TAB FINAL'!$M$37,"x",""),IF('TAB FINAL'!$M$37&gt;'TAB FINAL'!$M$35,"x","")),""),IF(OR(A7='TAB 32'!$O$35,A7='TAB 32'!$O$37),IF(A7='TAB 32'!$O$35,IF('TAB 32'!$P$35&gt;'TAB 32'!$P$37,"x",""),IF('TAB 32'!$P$37&gt;'TAB 32'!$P$35,"x","")),"")),"")</f>
        <v/>
      </c>
    </row>
    <row r="8" spans="1:13">
      <c r="A8" s="111" t="str">
        <f>'Tirage Poule'!A8</f>
        <v>DELAGE C</v>
      </c>
      <c r="B8" s="137" t="str">
        <f>'Tirage Poule'!B8</f>
        <v>Coch</v>
      </c>
      <c r="C8" s="231" t="str">
        <f>IF(A8&lt;&gt;0,IF($A$1&lt;49,IF(OR(A8='P1'!$T$34,A8='P2'!$T$34,A8='P3'!$T$34,A8='P4'!$T$34,A8='P5'!$T$34,A8='P6'!$T$34,A8='P7'!$T$34,A8='P8'!$T$34),"x",""),IF(OR(D8="x",E8="x",F8="x",G8="x",H8="x",I8="x"),"",IF(OR(A8='TAB 32'!$C$5,A8='TAB 32'!$C$7,A8='TAB 32'!$C$9,A8='TAB 32'!$C$11,A8='TAB 32'!$C$13,A8='TAB 32'!$C$15,A8='TAB 32'!$C$17,A8='TAB 32'!$C$19,A8='TAB 32'!$C$21,A8='TAB 32'!$C$23,A8='TAB 32'!$C$25,A8='TAB 32'!$C$27,A8='TAB 32'!$C$29,A8='TAB 32'!$C$31,A8='TAB 32'!$C$33,A8='TAB 32'!$C$35),"x",IF(OR(A8='TAB 32'!$C$37,A8='TAB 32'!$C$39,A8='TAB 32'!$C$41,A8='TAB 32'!$C$43,A8='TAB 32'!$C$45,A8='TAB 32'!$C$47,A8='TAB 32'!$C$49,A8='TAB 32'!$C$51,A8='TAB 32'!$C$53,A8='TAB 32'!$C$55,A8='TAB 32'!$C$57,A8='TAB 32'!$C$59,A8='TAB 32'!$C$61,A8='TAB 32'!$C$63,A8='TAB 32'!$C$65,A8='TAB 32'!$C$67),"x","")))),"")</f>
        <v>x</v>
      </c>
      <c r="D8" t="str">
        <f>IF(A8&lt;&gt;0,IF(OR(E8="x",F8="x",G8="x",H8="x",I8="x"),"",IF($A$1&lt;49,IF(OR(A8='TAB FINAL'!$C$7,A8='TAB FINAL'!$C$9,A8='TAB FINAL'!$C$15,A8='TAB FINAL'!$C$17,A8='TAB FINAL'!$C$23,A8='TAB FINAL'!$C$25,A8='TAB FINAL'!$C$31,A8='TAB FINAL'!$C$33,A8='TAB FINAL'!$C$39,A8='TAB FINAL'!$C$41,A8='TAB FINAL'!$C$47,A8='TAB FINAL'!$C$49,A8='TAB FINAL'!$C$55,A8='TAB FINAL'!$C$57,A8='TAB FINAL'!$C$63,A8='TAB FINAL'!$C$65),"x",""),IF(OR(A8='TAB 32'!$F$7,A8='TAB 32'!$F$9,A8='TAB 32'!$F$15,A8='TAB 32'!$F$17,A8='TAB 32'!$F$23,A8='TAB 32'!$F$25,A8='TAB 32'!$F$31,A8='TAB 32'!$F$33,A8='TAB 32'!$F$39,A8='TAB 32'!$F$41,A8='TAB 32'!$F$47,A8='TAB 32'!$F$49,A8='TAB 32'!$F$55,A8='TAB 32'!$F$57,A8='TAB 32'!$F$63,A8='TAB 32'!$F$65),"x",""))),"")</f>
        <v/>
      </c>
      <c r="E8" t="str">
        <f>IF(A8&lt;&gt;0,IF(OR(F8="x",G8="x",H8="x",I8="x"),"",IF($A$1&lt;49,IF(OR(A8='TAB FINAL'!$F$11,A8='TAB FINAL'!$F$13,A8='TAB FINAL'!$F$27,A8='TAB FINAL'!$F$29,A8='TAB FINAL'!$F$43,A8='TAB FINAL'!$F$45,A8='TAB FINAL'!$F$59,A8='TAB FINAL'!$F$61),"x",""),IF(OR(A8='TAB 32'!$I$11,A8='TAB 32'!$I$13,A8='TAB 32'!$I$27,A8='TAB 32'!$I$29,A8='TAB 32'!$I$43,A8='TAB 32'!$I$45,A8='TAB 32'!$I$59,A8='TAB 32'!$I$61),"x",""))),"")</f>
        <v/>
      </c>
      <c r="F8" s="116" t="str">
        <f>IF(A8&lt;&gt;0,IF($A$1&lt;49,IF(OR(A8='TAB FINAL'!$L$47,A8='TAB FINAL'!$L$49),IF(A8='TAB FINAL'!$L$47,IF('TAB FINAL'!$M$47&lt;'TAB FINAL'!$M$49,"x",""),IF('TAB FINAL'!$M$49&lt;'TAB FINAL'!$M$47,"x","")),""),IF(OR(A8='TAB 32'!$O$47,A8='TAB 32'!$O$49),IF(A8='TAB 32'!$O$47,IF('TAB 32'!$P$47&lt;'TAB 32'!$P$49,"x",""),IF('TAB 32'!$P$49&lt;'TAB 32'!$P$47,"x","")),"")),"")</f>
        <v/>
      </c>
      <c r="G8" s="116" t="str">
        <f>IF(A8&lt;&gt;0,IF(F8="x","",IF($A$1&lt;49,IF(OR(A8='TAB FINAL'!$L$47,A8='TAB FINAL'!$L$49),IF(A8='TAB FINAL'!$L$47,IF('TAB FINAL'!$M$47&gt;'TAB FINAL'!$M$49,"x",IF('TAB FINAL'!$M$47="","x","")),IF('TAB FINAL'!$M$49&gt;'TAB FINAL'!$M$47,"x",IF('TAB FINAL'!$M$49="","x",""))),""),IF(OR(A8='TAB 32'!$M$47,A8='TAB 32'!$M$49),IF(A8='TAB 32'!$M$47,IF('TAB 32'!$N$47&gt;'TAB 32'!$N$49,"x",""),IF('TAB 32'!$N$49&gt;'TAB 32'!$N$47,"x","")),""))),"")</f>
        <v/>
      </c>
      <c r="H8" t="str">
        <f>IF(A8&lt;&gt;0,IF($A$1&lt;49,IF(OR(A8='TAB FINAL'!$L$35,A8='TAB FINAL'!$L$37),IF(A8='TAB FINAL'!$L$35,IF('TAB FINAL'!$M$35&lt;'TAB FINAL'!$M$37,"x",""),IF('TAB FINAL'!$M$37&lt;'TAB FINAL'!$M$35,"x","")),""),IF(OR(A8='TAB 32'!$O$35,A8='TAB 32'!$O$37),IF(A8='TAB 32'!$O$35,IF('TAB 32'!$P$35&lt;'TAB 32'!$P$37,"x",""),IF('TAB 32'!$P$37&lt;'TAB 32'!$P$35,"x","")),"")),"")</f>
        <v/>
      </c>
      <c r="I8" t="str">
        <f>IF(A8&lt;&gt;0,IF($A$1&lt;49,IF(OR(A8='TAB FINAL'!$L$35,A8='TAB FINAL'!$L$37),IF(A8='TAB FINAL'!$L$35,IF('TAB FINAL'!$M$35&gt;'TAB FINAL'!$M$37,"x",""),IF('TAB FINAL'!$M$37&gt;'TAB FINAL'!$M$35,"x","")),""),IF(OR(A8='TAB 32'!$O$35,A8='TAB 32'!$O$37),IF(A8='TAB 32'!$O$35,IF('TAB 32'!$P$35&gt;'TAB 32'!$P$37,"x",""),IF('TAB 32'!$P$37&gt;'TAB 32'!$P$35,"x","")),"")),"")</f>
        <v/>
      </c>
    </row>
    <row r="9" spans="1:13">
      <c r="A9" s="111" t="str">
        <f>'Tirage Poule'!A9</f>
        <v>DZIURA S</v>
      </c>
      <c r="B9" s="137" t="str">
        <f>'Tirage Poule'!B9</f>
        <v>Coch</v>
      </c>
      <c r="C9" s="231" t="str">
        <f>IF(A9&lt;&gt;0,IF($A$1&lt;49,IF(OR(A9='P1'!$T$34,A9='P2'!$T$34,A9='P3'!$T$34,A9='P4'!$T$34,A9='P5'!$T$34,A9='P6'!$T$34,A9='P7'!$T$34,A9='P8'!$T$34),"x",""),IF(OR(D9="x",E9="x",F9="x",G9="x",H9="x",I9="x"),"",IF(OR(A9='TAB 32'!$C$5,A9='TAB 32'!$C$7,A9='TAB 32'!$C$9,A9='TAB 32'!$C$11,A9='TAB 32'!$C$13,A9='TAB 32'!$C$15,A9='TAB 32'!$C$17,A9='TAB 32'!$C$19,A9='TAB 32'!$C$21,A9='TAB 32'!$C$23,A9='TAB 32'!$C$25,A9='TAB 32'!$C$27,A9='TAB 32'!$C$29,A9='TAB 32'!$C$31,A9='TAB 32'!$C$33,A9='TAB 32'!$C$35),"x",IF(OR(A9='TAB 32'!$C$37,A9='TAB 32'!$C$39,A9='TAB 32'!$C$41,A9='TAB 32'!$C$43,A9='TAB 32'!$C$45,A9='TAB 32'!$C$47,A9='TAB 32'!$C$49,A9='TAB 32'!$C$51,A9='TAB 32'!$C$53,A9='TAB 32'!$C$55,A9='TAB 32'!$C$57,A9='TAB 32'!$C$59,A9='TAB 32'!$C$61,A9='TAB 32'!$C$63,A9='TAB 32'!$C$65,A9='TAB 32'!$C$67),"x","")))),"")</f>
        <v/>
      </c>
      <c r="D9" t="str">
        <f>IF(A9&lt;&gt;0,IF(OR(E9="x",F9="x",G9="x",H9="x",I9="x"),"",IF($A$1&lt;49,IF(OR(A9='TAB FINAL'!$C$7,A9='TAB FINAL'!$C$9,A9='TAB FINAL'!$C$15,A9='TAB FINAL'!$C$17,A9='TAB FINAL'!$C$23,A9='TAB FINAL'!$C$25,A9='TAB FINAL'!$C$31,A9='TAB FINAL'!$C$33,A9='TAB FINAL'!$C$39,A9='TAB FINAL'!$C$41,A9='TAB FINAL'!$C$47,A9='TAB FINAL'!$C$49,A9='TAB FINAL'!$C$55,A9='TAB FINAL'!$C$57,A9='TAB FINAL'!$C$63,A9='TAB FINAL'!$C$65),"x",""),IF(OR(A9='TAB 32'!$F$7,A9='TAB 32'!$F$9,A9='TAB 32'!$F$15,A9='TAB 32'!$F$17,A9='TAB 32'!$F$23,A9='TAB 32'!$F$25,A9='TAB 32'!$F$31,A9='TAB 32'!$F$33,A9='TAB 32'!$F$39,A9='TAB 32'!$F$41,A9='TAB 32'!$F$47,A9='TAB 32'!$F$49,A9='TAB 32'!$F$55,A9='TAB 32'!$F$57,A9='TAB 32'!$F$63,A9='TAB 32'!$F$65),"x",""))),"")</f>
        <v/>
      </c>
      <c r="E9" t="str">
        <f>IF(A9&lt;&gt;0,IF(OR(F9="x",G9="x",H9="x",I9="x"),"",IF($A$1&lt;49,IF(OR(A9='TAB FINAL'!$F$11,A9='TAB FINAL'!$F$13,A9='TAB FINAL'!$F$27,A9='TAB FINAL'!$F$29,A9='TAB FINAL'!$F$43,A9='TAB FINAL'!$F$45,A9='TAB FINAL'!$F$59,A9='TAB FINAL'!$F$61),"x",""),IF(OR(A9='TAB 32'!$I$11,A9='TAB 32'!$I$13,A9='TAB 32'!$I$27,A9='TAB 32'!$I$29,A9='TAB 32'!$I$43,A9='TAB 32'!$I$45,A9='TAB 32'!$I$59,A9='TAB 32'!$I$61),"x",""))),"")</f>
        <v>x</v>
      </c>
      <c r="F9" s="116" t="str">
        <f>IF(A9&lt;&gt;0,IF($A$1&lt;49,IF(OR(A9='TAB FINAL'!$L$47,A9='TAB FINAL'!$L$49),IF(A9='TAB FINAL'!$L$47,IF('TAB FINAL'!$M$47&lt;'TAB FINAL'!$M$49,"x",""),IF('TAB FINAL'!$M$49&lt;'TAB FINAL'!$M$47,"x","")),""),IF(OR(A9='TAB 32'!$O$47,A9='TAB 32'!$O$49),IF(A9='TAB 32'!$O$47,IF('TAB 32'!$P$47&lt;'TAB 32'!$P$49,"x",""),IF('TAB 32'!$P$49&lt;'TAB 32'!$P$47,"x","")),"")),"")</f>
        <v/>
      </c>
      <c r="G9" s="116" t="str">
        <f>IF(A9&lt;&gt;0,IF(F9="x","",IF($A$1&lt;49,IF(OR(A9='TAB FINAL'!$L$47,A9='TAB FINAL'!$L$49),IF(A9='TAB FINAL'!$L$47,IF('TAB FINAL'!$M$47&gt;'TAB FINAL'!$M$49,"x",IF('TAB FINAL'!$M$47="","x","")),IF('TAB FINAL'!$M$49&gt;'TAB FINAL'!$M$47,"x",IF('TAB FINAL'!$M$49="","x",""))),""),IF(OR(A9='TAB 32'!$M$47,A9='TAB 32'!$M$49),IF(A9='TAB 32'!$M$47,IF('TAB 32'!$N$47&gt;'TAB 32'!$N$49,"x",""),IF('TAB 32'!$N$49&gt;'TAB 32'!$N$47,"x","")),""))),"")</f>
        <v/>
      </c>
      <c r="H9" t="str">
        <f>IF(A9&lt;&gt;0,IF($A$1&lt;49,IF(OR(A9='TAB FINAL'!$L$35,A9='TAB FINAL'!$L$37),IF(A9='TAB FINAL'!$L$35,IF('TAB FINAL'!$M$35&lt;'TAB FINAL'!$M$37,"x",""),IF('TAB FINAL'!$M$37&lt;'TAB FINAL'!$M$35,"x","")),""),IF(OR(A9='TAB 32'!$O$35,A9='TAB 32'!$O$37),IF(A9='TAB 32'!$O$35,IF('TAB 32'!$P$35&lt;'TAB 32'!$P$37,"x",""),IF('TAB 32'!$P$37&lt;'TAB 32'!$P$35,"x","")),"")),"")</f>
        <v/>
      </c>
      <c r="I9" t="str">
        <f>IF(A9&lt;&gt;0,IF($A$1&lt;49,IF(OR(A9='TAB FINAL'!$L$35,A9='TAB FINAL'!$L$37),IF(A9='TAB FINAL'!$L$35,IF('TAB FINAL'!$M$35&gt;'TAB FINAL'!$M$37,"x",""),IF('TAB FINAL'!$M$37&gt;'TAB FINAL'!$M$35,"x","")),""),IF(OR(A9='TAB 32'!$O$35,A9='TAB 32'!$O$37),IF(A9='TAB 32'!$O$35,IF('TAB 32'!$P$35&gt;'TAB 32'!$P$37,"x",""),IF('TAB 32'!$P$37&gt;'TAB 32'!$P$35,"x","")),"")),"")</f>
        <v/>
      </c>
    </row>
    <row r="10" spans="1:13">
      <c r="A10" s="111" t="str">
        <f>'Tirage Poule'!A10</f>
        <v>MALLET R</v>
      </c>
      <c r="B10" s="137" t="str">
        <f>'Tirage Poule'!B10</f>
        <v>Coch</v>
      </c>
      <c r="C10" s="231" t="str">
        <f>IF(A10&lt;&gt;0,IF($A$1&lt;49,IF(OR(A10='P1'!$T$34,A10='P2'!$T$34,A10='P3'!$T$34,A10='P4'!$T$34,A10='P5'!$T$34,A10='P6'!$T$34,A10='P7'!$T$34,A10='P8'!$T$34),"x",""),IF(OR(D10="x",E10="x",F10="x",G10="x",H10="x",I10="x"),"",IF(OR(A10='TAB 32'!$C$5,A10='TAB 32'!$C$7,A10='TAB 32'!$C$9,A10='TAB 32'!$C$11,A10='TAB 32'!$C$13,A10='TAB 32'!$C$15,A10='TAB 32'!$C$17,A10='TAB 32'!$C$19,A10='TAB 32'!$C$21,A10='TAB 32'!$C$23,A10='TAB 32'!$C$25,A10='TAB 32'!$C$27,A10='TAB 32'!$C$29,A10='TAB 32'!$C$31,A10='TAB 32'!$C$33,A10='TAB 32'!$C$35),"x",IF(OR(A10='TAB 32'!$C$37,A10='TAB 32'!$C$39,A10='TAB 32'!$C$41,A10='TAB 32'!$C$43,A10='TAB 32'!$C$45,A10='TAB 32'!$C$47,A10='TAB 32'!$C$49,A10='TAB 32'!$C$51,A10='TAB 32'!$C$53,A10='TAB 32'!$C$55,A10='TAB 32'!$C$57,A10='TAB 32'!$C$59,A10='TAB 32'!$C$61,A10='TAB 32'!$C$63,A10='TAB 32'!$C$65,A10='TAB 32'!$C$67),"x","")))),"")</f>
        <v/>
      </c>
      <c r="D10" t="str">
        <f>IF(A10&lt;&gt;0,IF(OR(E10="x",F10="x",G10="x",H10="x",I10="x"),"",IF($A$1&lt;49,IF(OR(A10='TAB FINAL'!$C$7,A10='TAB FINAL'!$C$9,A10='TAB FINAL'!$C$15,A10='TAB FINAL'!$C$17,A10='TAB FINAL'!$C$23,A10='TAB FINAL'!$C$25,A10='TAB FINAL'!$C$31,A10='TAB FINAL'!$C$33,A10='TAB FINAL'!$C$39,A10='TAB FINAL'!$C$41,A10='TAB FINAL'!$C$47,A10='TAB FINAL'!$C$49,A10='TAB FINAL'!$C$55,A10='TAB FINAL'!$C$57,A10='TAB FINAL'!$C$63,A10='TAB FINAL'!$C$65),"x",""),IF(OR(A10='TAB 32'!$F$7,A10='TAB 32'!$F$9,A10='TAB 32'!$F$15,A10='TAB 32'!$F$17,A10='TAB 32'!$F$23,A10='TAB 32'!$F$25,A10='TAB 32'!$F$31,A10='TAB 32'!$F$33,A10='TAB 32'!$F$39,A10='TAB 32'!$F$41,A10='TAB 32'!$F$47,A10='TAB 32'!$F$49,A10='TAB 32'!$F$55,A10='TAB 32'!$F$57,A10='TAB 32'!$F$63,A10='TAB 32'!$F$65),"x",""))),"")</f>
        <v/>
      </c>
      <c r="E10" t="str">
        <f>IF(A10&lt;&gt;0,IF(OR(F10="x",G10="x",H10="x",I10="x"),"",IF($A$1&lt;49,IF(OR(A10='TAB FINAL'!$F$11,A10='TAB FINAL'!$F$13,A10='TAB FINAL'!$F$27,A10='TAB FINAL'!$F$29,A10='TAB FINAL'!$F$43,A10='TAB FINAL'!$F$45,A10='TAB FINAL'!$F$59,A10='TAB FINAL'!$F$61),"x",""),IF(OR(A10='TAB 32'!$I$11,A10='TAB 32'!$I$13,A10='TAB 32'!$I$27,A10='TAB 32'!$I$29,A10='TAB 32'!$I$43,A10='TAB 32'!$I$45,A10='TAB 32'!$I$59,A10='TAB 32'!$I$61),"x",""))),"")</f>
        <v/>
      </c>
      <c r="F10" s="116" t="str">
        <f>IF(A10&lt;&gt;0,IF($A$1&lt;49,IF(OR(A10='TAB FINAL'!$L$47,A10='TAB FINAL'!$L$49),IF(A10='TAB FINAL'!$L$47,IF('TAB FINAL'!$M$47&lt;'TAB FINAL'!$M$49,"x",""),IF('TAB FINAL'!$M$49&lt;'TAB FINAL'!$M$47,"x","")),""),IF(OR(A10='TAB 32'!$O$47,A10='TAB 32'!$O$49),IF(A10='TAB 32'!$O$47,IF('TAB 32'!$P$47&lt;'TAB 32'!$P$49,"x",""),IF('TAB 32'!$P$49&lt;'TAB 32'!$P$47,"x","")),"")),"")</f>
        <v/>
      </c>
      <c r="G10" s="116" t="str">
        <f>IF(A10&lt;&gt;0,IF(F10="x","",IF($A$1&lt;49,IF(OR(A10='TAB FINAL'!$L$47,A10='TAB FINAL'!$L$49),IF(A10='TAB FINAL'!$L$47,IF('TAB FINAL'!$M$47&gt;'TAB FINAL'!$M$49,"x",IF('TAB FINAL'!$M$47="","x","")),IF('TAB FINAL'!$M$49&gt;'TAB FINAL'!$M$47,"x",IF('TAB FINAL'!$M$49="","x",""))),""),IF(OR(A10='TAB 32'!$M$47,A10='TAB 32'!$M$49),IF(A10='TAB 32'!$M$47,IF('TAB 32'!$N$47&gt;'TAB 32'!$N$49,"x",""),IF('TAB 32'!$N$49&gt;'TAB 32'!$N$47,"x","")),""))),"")</f>
        <v/>
      </c>
      <c r="H10" t="str">
        <f>IF(A10&lt;&gt;0,IF($A$1&lt;49,IF(OR(A10='TAB FINAL'!$L$35,A10='TAB FINAL'!$L$37),IF(A10='TAB FINAL'!$L$35,IF('TAB FINAL'!$M$35&lt;'TAB FINAL'!$M$37,"x",""),IF('TAB FINAL'!$M$37&lt;'TAB FINAL'!$M$35,"x","")),""),IF(OR(A10='TAB 32'!$O$35,A10='TAB 32'!$O$37),IF(A10='TAB 32'!$O$35,IF('TAB 32'!$P$35&lt;'TAB 32'!$P$37,"x",""),IF('TAB 32'!$P$37&lt;'TAB 32'!$P$35,"x","")),"")),"")</f>
        <v/>
      </c>
      <c r="I10" t="str">
        <f>IF(A10&lt;&gt;0,IF($A$1&lt;49,IF(OR(A10='TAB FINAL'!$L$35,A10='TAB FINAL'!$L$37),IF(A10='TAB FINAL'!$L$35,IF('TAB FINAL'!$M$35&gt;'TAB FINAL'!$M$37,"x",""),IF('TAB FINAL'!$M$37&gt;'TAB FINAL'!$M$35,"x","")),""),IF(OR(A10='TAB 32'!$O$35,A10='TAB 32'!$O$37),IF(A10='TAB 32'!$O$35,IF('TAB 32'!$P$35&gt;'TAB 32'!$P$37,"x",""),IF('TAB 32'!$P$37&gt;'TAB 32'!$P$35,"x","")),"")),"")</f>
        <v/>
      </c>
    </row>
    <row r="11" spans="1:13">
      <c r="A11" s="111" t="str">
        <f>'Tirage Poule'!A11</f>
        <v>MARIGNAC S</v>
      </c>
      <c r="B11" s="137" t="str">
        <f>'Tirage Poule'!B11</f>
        <v>Coch</v>
      </c>
      <c r="C11" s="231" t="str">
        <f>IF(A11&lt;&gt;0,IF($A$1&lt;49,IF(OR(A11='P1'!$T$34,A11='P2'!$T$34,A11='P3'!$T$34,A11='P4'!$T$34,A11='P5'!$T$34,A11='P6'!$T$34,A11='P7'!$T$34,A11='P8'!$T$34),"x",""),IF(OR(D11="x",E11="x",F11="x",G11="x",H11="x",I11="x"),"",IF(OR(A11='TAB 32'!$C$5,A11='TAB 32'!$C$7,A11='TAB 32'!$C$9,A11='TAB 32'!$C$11,A11='TAB 32'!$C$13,A11='TAB 32'!$C$15,A11='TAB 32'!$C$17,A11='TAB 32'!$C$19,A11='TAB 32'!$C$21,A11='TAB 32'!$C$23,A11='TAB 32'!$C$25,A11='TAB 32'!$C$27,A11='TAB 32'!$C$29,A11='TAB 32'!$C$31,A11='TAB 32'!$C$33,A11='TAB 32'!$C$35),"x",IF(OR(A11='TAB 32'!$C$37,A11='TAB 32'!$C$39,A11='TAB 32'!$C$41,A11='TAB 32'!$C$43,A11='TAB 32'!$C$45,A11='TAB 32'!$C$47,A11='TAB 32'!$C$49,A11='TAB 32'!$C$51,A11='TAB 32'!$C$53,A11='TAB 32'!$C$55,A11='TAB 32'!$C$57,A11='TAB 32'!$C$59,A11='TAB 32'!$C$61,A11='TAB 32'!$C$63,A11='TAB 32'!$C$65,A11='TAB 32'!$C$67),"x","")))),"")</f>
        <v>x</v>
      </c>
      <c r="D11" t="str">
        <f>IF(A11&lt;&gt;0,IF(OR(E11="x",F11="x",G11="x",H11="x",I11="x"),"",IF($A$1&lt;49,IF(OR(A11='TAB FINAL'!$C$7,A11='TAB FINAL'!$C$9,A11='TAB FINAL'!$C$15,A11='TAB FINAL'!$C$17,A11='TAB FINAL'!$C$23,A11='TAB FINAL'!$C$25,A11='TAB FINAL'!$C$31,A11='TAB FINAL'!$C$33,A11='TAB FINAL'!$C$39,A11='TAB FINAL'!$C$41,A11='TAB FINAL'!$C$47,A11='TAB FINAL'!$C$49,A11='TAB FINAL'!$C$55,A11='TAB FINAL'!$C$57,A11='TAB FINAL'!$C$63,A11='TAB FINAL'!$C$65),"x",""),IF(OR(A11='TAB 32'!$F$7,A11='TAB 32'!$F$9,A11='TAB 32'!$F$15,A11='TAB 32'!$F$17,A11='TAB 32'!$F$23,A11='TAB 32'!$F$25,A11='TAB 32'!$F$31,A11='TAB 32'!$F$33,A11='TAB 32'!$F$39,A11='TAB 32'!$F$41,A11='TAB 32'!$F$47,A11='TAB 32'!$F$49,A11='TAB 32'!$F$55,A11='TAB 32'!$F$57,A11='TAB 32'!$F$63,A11='TAB 32'!$F$65),"x",""))),"")</f>
        <v/>
      </c>
      <c r="E11" t="str">
        <f>IF(A11&lt;&gt;0,IF(OR(F11="x",G11="x",H11="x",I11="x"),"",IF($A$1&lt;49,IF(OR(A11='TAB FINAL'!$F$11,A11='TAB FINAL'!$F$13,A11='TAB FINAL'!$F$27,A11='TAB FINAL'!$F$29,A11='TAB FINAL'!$F$43,A11='TAB FINAL'!$F$45,A11='TAB FINAL'!$F$59,A11='TAB FINAL'!$F$61),"x",""),IF(OR(A11='TAB 32'!$I$11,A11='TAB 32'!$I$13,A11='TAB 32'!$I$27,A11='TAB 32'!$I$29,A11='TAB 32'!$I$43,A11='TAB 32'!$I$45,A11='TAB 32'!$I$59,A11='TAB 32'!$I$61),"x",""))),"")</f>
        <v/>
      </c>
      <c r="F11" s="116" t="str">
        <f>IF(A11&lt;&gt;0,IF($A$1&lt;49,IF(OR(A11='TAB FINAL'!$L$47,A11='TAB FINAL'!$L$49),IF(A11='TAB FINAL'!$L$47,IF('TAB FINAL'!$M$47&lt;'TAB FINAL'!$M$49,"x",""),IF('TAB FINAL'!$M$49&lt;'TAB FINAL'!$M$47,"x","")),""),IF(OR(A11='TAB 32'!$O$47,A11='TAB 32'!$O$49),IF(A11='TAB 32'!$O$47,IF('TAB 32'!$P$47&lt;'TAB 32'!$P$49,"x",""),IF('TAB 32'!$P$49&lt;'TAB 32'!$P$47,"x","")),"")),"")</f>
        <v/>
      </c>
      <c r="G11" s="116" t="str">
        <f>IF(A11&lt;&gt;0,IF(F11="x","",IF($A$1&lt;49,IF(OR(A11='TAB FINAL'!$L$47,A11='TAB FINAL'!$L$49),IF(A11='TAB FINAL'!$L$47,IF('TAB FINAL'!$M$47&gt;'TAB FINAL'!$M$49,"x",IF('TAB FINAL'!$M$47="","x","")),IF('TAB FINAL'!$M$49&gt;'TAB FINAL'!$M$47,"x",IF('TAB FINAL'!$M$49="","x",""))),""),IF(OR(A11='TAB 32'!$M$47,A11='TAB 32'!$M$49),IF(A11='TAB 32'!$M$47,IF('TAB 32'!$N$47&gt;'TAB 32'!$N$49,"x",""),IF('TAB 32'!$N$49&gt;'TAB 32'!$N$47,"x","")),""))),"")</f>
        <v/>
      </c>
      <c r="H11" t="str">
        <f>IF(A11&lt;&gt;0,IF($A$1&lt;49,IF(OR(A11='TAB FINAL'!$L$35,A11='TAB FINAL'!$L$37),IF(A11='TAB FINAL'!$L$35,IF('TAB FINAL'!$M$35&lt;'TAB FINAL'!$M$37,"x",""),IF('TAB FINAL'!$M$37&lt;'TAB FINAL'!$M$35,"x","")),""),IF(OR(A11='TAB 32'!$O$35,A11='TAB 32'!$O$37),IF(A11='TAB 32'!$O$35,IF('TAB 32'!$P$35&lt;'TAB 32'!$P$37,"x",""),IF('TAB 32'!$P$37&lt;'TAB 32'!$P$35,"x","")),"")),"")</f>
        <v/>
      </c>
      <c r="I11" t="str">
        <f>IF(A11&lt;&gt;0,IF($A$1&lt;49,IF(OR(A11='TAB FINAL'!$L$35,A11='TAB FINAL'!$L$37),IF(A11='TAB FINAL'!$L$35,IF('TAB FINAL'!$M$35&gt;'TAB FINAL'!$M$37,"x",""),IF('TAB FINAL'!$M$37&gt;'TAB FINAL'!$M$35,"x","")),""),IF(OR(A11='TAB 32'!$O$35,A11='TAB 32'!$O$37),IF(A11='TAB 32'!$O$35,IF('TAB 32'!$P$35&gt;'TAB 32'!$P$37,"x",""),IF('TAB 32'!$P$37&gt;'TAB 32'!$P$35,"x","")),"")),"")</f>
        <v/>
      </c>
    </row>
    <row r="12" spans="1:13">
      <c r="A12" s="111" t="str">
        <f>'Tirage Poule'!A12</f>
        <v>RUMEAU S</v>
      </c>
      <c r="B12" s="137" t="str">
        <f>'Tirage Poule'!B12</f>
        <v>Coch</v>
      </c>
      <c r="C12" s="231" t="str">
        <f>IF(A12&lt;&gt;0,IF($A$1&lt;49,IF(OR(A12='P1'!$T$34,A12='P2'!$T$34,A12='P3'!$T$34,A12='P4'!$T$34,A12='P5'!$T$34,A12='P6'!$T$34,A12='P7'!$T$34,A12='P8'!$T$34),"x",""),IF(OR(D12="x",E12="x",F12="x",G12="x",H12="x",I12="x"),"",IF(OR(A12='TAB 32'!$C$5,A12='TAB 32'!$C$7,A12='TAB 32'!$C$9,A12='TAB 32'!$C$11,A12='TAB 32'!$C$13,A12='TAB 32'!$C$15,A12='TAB 32'!$C$17,A12='TAB 32'!$C$19,A12='TAB 32'!$C$21,A12='TAB 32'!$C$23,A12='TAB 32'!$C$25,A12='TAB 32'!$C$27,A12='TAB 32'!$C$29,A12='TAB 32'!$C$31,A12='TAB 32'!$C$33,A12='TAB 32'!$C$35),"x",IF(OR(A12='TAB 32'!$C$37,A12='TAB 32'!$C$39,A12='TAB 32'!$C$41,A12='TAB 32'!$C$43,A12='TAB 32'!$C$45,A12='TAB 32'!$C$47,A12='TAB 32'!$C$49,A12='TAB 32'!$C$51,A12='TAB 32'!$C$53,A12='TAB 32'!$C$55,A12='TAB 32'!$C$57,A12='TAB 32'!$C$59,A12='TAB 32'!$C$61,A12='TAB 32'!$C$63,A12='TAB 32'!$C$65,A12='TAB 32'!$C$67),"x","")))),"")</f>
        <v/>
      </c>
      <c r="D12" t="str">
        <f>IF(A12&lt;&gt;0,IF(OR(E12="x",F12="x",G12="x",H12="x",I12="x"),"",IF($A$1&lt;49,IF(OR(A12='TAB FINAL'!$C$7,A12='TAB FINAL'!$C$9,A12='TAB FINAL'!$C$15,A12='TAB FINAL'!$C$17,A12='TAB FINAL'!$C$23,A12='TAB FINAL'!$C$25,A12='TAB FINAL'!$C$31,A12='TAB FINAL'!$C$33,A12='TAB FINAL'!$C$39,A12='TAB FINAL'!$C$41,A12='TAB FINAL'!$C$47,A12='TAB FINAL'!$C$49,A12='TAB FINAL'!$C$55,A12='TAB FINAL'!$C$57,A12='TAB FINAL'!$C$63,A12='TAB FINAL'!$C$65),"x",""),IF(OR(A12='TAB 32'!$F$7,A12='TAB 32'!$F$9,A12='TAB 32'!$F$15,A12='TAB 32'!$F$17,A12='TAB 32'!$F$23,A12='TAB 32'!$F$25,A12='TAB 32'!$F$31,A12='TAB 32'!$F$33,A12='TAB 32'!$F$39,A12='TAB 32'!$F$41,A12='TAB 32'!$F$47,A12='TAB 32'!$F$49,A12='TAB 32'!$F$55,A12='TAB 32'!$F$57,A12='TAB 32'!$F$63,A12='TAB 32'!$F$65),"x",""))),"")</f>
        <v/>
      </c>
      <c r="E12" t="str">
        <f>IF(A12&lt;&gt;0,IF(OR(F12="x",G12="x",H12="x",I12="x"),"",IF($A$1&lt;49,IF(OR(A12='TAB FINAL'!$F$11,A12='TAB FINAL'!$F$13,A12='TAB FINAL'!$F$27,A12='TAB FINAL'!$F$29,A12='TAB FINAL'!$F$43,A12='TAB FINAL'!$F$45,A12='TAB FINAL'!$F$59,A12='TAB FINAL'!$F$61),"x",""),IF(OR(A12='TAB 32'!$I$11,A12='TAB 32'!$I$13,A12='TAB 32'!$I$27,A12='TAB 32'!$I$29,A12='TAB 32'!$I$43,A12='TAB 32'!$I$45,A12='TAB 32'!$I$59,A12='TAB 32'!$I$61),"x",""))),"")</f>
        <v/>
      </c>
      <c r="F12" s="116" t="str">
        <f>IF(A12&lt;&gt;0,IF($A$1&lt;49,IF(OR(A12='TAB FINAL'!$L$47,A12='TAB FINAL'!$L$49),IF(A12='TAB FINAL'!$L$47,IF('TAB FINAL'!$M$47&lt;'TAB FINAL'!$M$49,"x",""),IF('TAB FINAL'!$M$49&lt;'TAB FINAL'!$M$47,"x","")),""),IF(OR(A12='TAB 32'!$O$47,A12='TAB 32'!$O$49),IF(A12='TAB 32'!$O$47,IF('TAB 32'!$P$47&lt;'TAB 32'!$P$49,"x",""),IF('TAB 32'!$P$49&lt;'TAB 32'!$P$47,"x","")),"")),"")</f>
        <v/>
      </c>
      <c r="G12" s="116" t="str">
        <f>IF(A12&lt;&gt;0,IF(F12="x","",IF($A$1&lt;49,IF(OR(A12='TAB FINAL'!$L$47,A12='TAB FINAL'!$L$49),IF(A12='TAB FINAL'!$L$47,IF('TAB FINAL'!$M$47&gt;'TAB FINAL'!$M$49,"x",IF('TAB FINAL'!$M$47="","x","")),IF('TAB FINAL'!$M$49&gt;'TAB FINAL'!$M$47,"x",IF('TAB FINAL'!$M$49="","x",""))),""),IF(OR(A12='TAB 32'!$M$47,A12='TAB 32'!$M$49),IF(A12='TAB 32'!$M$47,IF('TAB 32'!$N$47&gt;'TAB 32'!$N$49,"x",""),IF('TAB 32'!$N$49&gt;'TAB 32'!$N$47,"x","")),""))),"")</f>
        <v>x</v>
      </c>
      <c r="H12" t="str">
        <f>IF(A12&lt;&gt;0,IF($A$1&lt;49,IF(OR(A12='TAB FINAL'!$L$35,A12='TAB FINAL'!$L$37),IF(A12='TAB FINAL'!$L$35,IF('TAB FINAL'!$M$35&lt;'TAB FINAL'!$M$37,"x",""),IF('TAB FINAL'!$M$37&lt;'TAB FINAL'!$M$35,"x","")),""),IF(OR(A12='TAB 32'!$O$35,A12='TAB 32'!$O$37),IF(A12='TAB 32'!$O$35,IF('TAB 32'!$P$35&lt;'TAB 32'!$P$37,"x",""),IF('TAB 32'!$P$37&lt;'TAB 32'!$P$35,"x","")),"")),"")</f>
        <v/>
      </c>
      <c r="I12" t="str">
        <f>IF(A12&lt;&gt;0,IF($A$1&lt;49,IF(OR(A12='TAB FINAL'!$L$35,A12='TAB FINAL'!$L$37),IF(A12='TAB FINAL'!$L$35,IF('TAB FINAL'!$M$35&gt;'TAB FINAL'!$M$37,"x",""),IF('TAB FINAL'!$M$37&gt;'TAB FINAL'!$M$35,"x","")),""),IF(OR(A12='TAB 32'!$O$35,A12='TAB 32'!$O$37),IF(A12='TAB 32'!$O$35,IF('TAB 32'!$P$35&gt;'TAB 32'!$P$37,"x",""),IF('TAB 32'!$P$37&gt;'TAB 32'!$P$35,"x","")),"")),"")</f>
        <v/>
      </c>
    </row>
    <row r="13" spans="1:13">
      <c r="A13" s="111" t="str">
        <f>'Tirage Poule'!A13</f>
        <v>CASH F</v>
      </c>
      <c r="B13" s="137" t="str">
        <f>'Tirage Poule'!B13</f>
        <v>D.D.D.</v>
      </c>
      <c r="C13" s="231" t="str">
        <f>IF(A13&lt;&gt;0,IF($A$1&lt;49,IF(OR(A13='P1'!$T$34,A13='P2'!$T$34,A13='P3'!$T$34,A13='P4'!$T$34,A13='P5'!$T$34,A13='P6'!$T$34,A13='P7'!$T$34,A13='P8'!$T$34),"x",""),IF(OR(D13="x",E13="x",F13="x",G13="x",H13="x",I13="x"),"",IF(OR(A13='TAB 32'!$C$5,A13='TAB 32'!$C$7,A13='TAB 32'!$C$9,A13='TAB 32'!$C$11,A13='TAB 32'!$C$13,A13='TAB 32'!$C$15,A13='TAB 32'!$C$17,A13='TAB 32'!$C$19,A13='TAB 32'!$C$21,A13='TAB 32'!$C$23,A13='TAB 32'!$C$25,A13='TAB 32'!$C$27,A13='TAB 32'!$C$29,A13='TAB 32'!$C$31,A13='TAB 32'!$C$33,A13='TAB 32'!$C$35),"x",IF(OR(A13='TAB 32'!$C$37,A13='TAB 32'!$C$39,A13='TAB 32'!$C$41,A13='TAB 32'!$C$43,A13='TAB 32'!$C$45,A13='TAB 32'!$C$47,A13='TAB 32'!$C$49,A13='TAB 32'!$C$51,A13='TAB 32'!$C$53,A13='TAB 32'!$C$55,A13='TAB 32'!$C$57,A13='TAB 32'!$C$59,A13='TAB 32'!$C$61,A13='TAB 32'!$C$63,A13='TAB 32'!$C$65,A13='TAB 32'!$C$67),"x","")))),"")</f>
        <v/>
      </c>
      <c r="D13" t="str">
        <f>IF(A13&lt;&gt;0,IF(OR(E13="x",F13="x",G13="x",H13="x",I13="x"),"",IF($A$1&lt;49,IF(OR(A13='TAB FINAL'!$C$7,A13='TAB FINAL'!$C$9,A13='TAB FINAL'!$C$15,A13='TAB FINAL'!$C$17,A13='TAB FINAL'!$C$23,A13='TAB FINAL'!$C$25,A13='TAB FINAL'!$C$31,A13='TAB FINAL'!$C$33,A13='TAB FINAL'!$C$39,A13='TAB FINAL'!$C$41,A13='TAB FINAL'!$C$47,A13='TAB FINAL'!$C$49,A13='TAB FINAL'!$C$55,A13='TAB FINAL'!$C$57,A13='TAB FINAL'!$C$63,A13='TAB FINAL'!$C$65),"x",""),IF(OR(A13='TAB 32'!$F$7,A13='TAB 32'!$F$9,A13='TAB 32'!$F$15,A13='TAB 32'!$F$17,A13='TAB 32'!$F$23,A13='TAB 32'!$F$25,A13='TAB 32'!$F$31,A13='TAB 32'!$F$33,A13='TAB 32'!$F$39,A13='TAB 32'!$F$41,A13='TAB 32'!$F$47,A13='TAB 32'!$F$49,A13='TAB 32'!$F$55,A13='TAB 32'!$F$57,A13='TAB 32'!$F$63,A13='TAB 32'!$F$65),"x",""))),"")</f>
        <v/>
      </c>
      <c r="E13" t="str">
        <f>IF(A13&lt;&gt;0,IF(OR(F13="x",G13="x",H13="x",I13="x"),"",IF($A$1&lt;49,IF(OR(A13='TAB FINAL'!$F$11,A13='TAB FINAL'!$F$13,A13='TAB FINAL'!$F$27,A13='TAB FINAL'!$F$29,A13='TAB FINAL'!$F$43,A13='TAB FINAL'!$F$45,A13='TAB FINAL'!$F$59,A13='TAB FINAL'!$F$61),"x",""),IF(OR(A13='TAB 32'!$I$11,A13='TAB 32'!$I$13,A13='TAB 32'!$I$27,A13='TAB 32'!$I$29,A13='TAB 32'!$I$43,A13='TAB 32'!$I$45,A13='TAB 32'!$I$59,A13='TAB 32'!$I$61),"x",""))),"")</f>
        <v/>
      </c>
      <c r="F13" s="116" t="str">
        <f>IF(A13&lt;&gt;0,IF($A$1&lt;49,IF(OR(A13='TAB FINAL'!$L$47,A13='TAB FINAL'!$L$49),IF(A13='TAB FINAL'!$L$47,IF('TAB FINAL'!$M$47&lt;'TAB FINAL'!$M$49,"x",""),IF('TAB FINAL'!$M$49&lt;'TAB FINAL'!$M$47,"x","")),""),IF(OR(A13='TAB 32'!$O$47,A13='TAB 32'!$O$49),IF(A13='TAB 32'!$O$47,IF('TAB 32'!$P$47&lt;'TAB 32'!$P$49,"x",""),IF('TAB 32'!$P$49&lt;'TAB 32'!$P$47,"x","")),"")),"")</f>
        <v/>
      </c>
      <c r="G13" s="116" t="str">
        <f>IF(A13&lt;&gt;0,IF(F13="x","",IF($A$1&lt;49,IF(OR(A13='TAB FINAL'!$L$47,A13='TAB FINAL'!$L$49),IF(A13='TAB FINAL'!$L$47,IF('TAB FINAL'!$M$47&gt;'TAB FINAL'!$M$49,"x",IF('TAB FINAL'!$M$47="","x","")),IF('TAB FINAL'!$M$49&gt;'TAB FINAL'!$M$47,"x",IF('TAB FINAL'!$M$49="","x",""))),""),IF(OR(A13='TAB 32'!$M$47,A13='TAB 32'!$M$49),IF(A13='TAB 32'!$M$47,IF('TAB 32'!$N$47&gt;'TAB 32'!$N$49,"x",""),IF('TAB 32'!$N$49&gt;'TAB 32'!$N$47,"x","")),""))),"")</f>
        <v/>
      </c>
      <c r="H13" t="str">
        <f>IF(A13&lt;&gt;0,IF($A$1&lt;49,IF(OR(A13='TAB FINAL'!$L$35,A13='TAB FINAL'!$L$37),IF(A13='TAB FINAL'!$L$35,IF('TAB FINAL'!$M$35&lt;'TAB FINAL'!$M$37,"x",""),IF('TAB FINAL'!$M$37&lt;'TAB FINAL'!$M$35,"x","")),""),IF(OR(A13='TAB 32'!$O$35,A13='TAB 32'!$O$37),IF(A13='TAB 32'!$O$35,IF('TAB 32'!$P$35&lt;'TAB 32'!$P$37,"x",""),IF('TAB 32'!$P$37&lt;'TAB 32'!$P$35,"x","")),"")),"")</f>
        <v/>
      </c>
      <c r="I13" t="str">
        <f>IF(A13&lt;&gt;0,IF($A$1&lt;49,IF(OR(A13='TAB FINAL'!$L$35,A13='TAB FINAL'!$L$37),IF(A13='TAB FINAL'!$L$35,IF('TAB FINAL'!$M$35&gt;'TAB FINAL'!$M$37,"x",""),IF('TAB FINAL'!$M$37&gt;'TAB FINAL'!$M$35,"x","")),""),IF(OR(A13='TAB 32'!$O$35,A13='TAB 32'!$O$37),IF(A13='TAB 32'!$O$35,IF('TAB 32'!$P$35&gt;'TAB 32'!$P$37,"x",""),IF('TAB 32'!$P$37&gt;'TAB 32'!$P$35,"x","")),"")),"")</f>
        <v/>
      </c>
    </row>
    <row r="14" spans="1:13">
      <c r="A14" s="111" t="str">
        <f>'Tirage Poule'!A14</f>
        <v>CORBIERES S</v>
      </c>
      <c r="B14" s="137" t="str">
        <f>'Tirage Poule'!B14</f>
        <v>D.D.D.</v>
      </c>
      <c r="C14" s="231" t="str">
        <f>IF(A14&lt;&gt;0,IF($A$1&lt;49,IF(OR(A14='P1'!$T$34,A14='P2'!$T$34,A14='P3'!$T$34,A14='P4'!$T$34,A14='P5'!$T$34,A14='P6'!$T$34,A14='P7'!$T$34,A14='P8'!$T$34),"x",""),IF(OR(D14="x",E14="x",F14="x",G14="x",H14="x",I14="x"),"",IF(OR(A14='TAB 32'!$C$5,A14='TAB 32'!$C$7,A14='TAB 32'!$C$9,A14='TAB 32'!$C$11,A14='TAB 32'!$C$13,A14='TAB 32'!$C$15,A14='TAB 32'!$C$17,A14='TAB 32'!$C$19,A14='TAB 32'!$C$21,A14='TAB 32'!$C$23,A14='TAB 32'!$C$25,A14='TAB 32'!$C$27,A14='TAB 32'!$C$29,A14='TAB 32'!$C$31,A14='TAB 32'!$C$33,A14='TAB 32'!$C$35),"x",IF(OR(A14='TAB 32'!$C$37,A14='TAB 32'!$C$39,A14='TAB 32'!$C$41,A14='TAB 32'!$C$43,A14='TAB 32'!$C$45,A14='TAB 32'!$C$47,A14='TAB 32'!$C$49,A14='TAB 32'!$C$51,A14='TAB 32'!$C$53,A14='TAB 32'!$C$55,A14='TAB 32'!$C$57,A14='TAB 32'!$C$59,A14='TAB 32'!$C$61,A14='TAB 32'!$C$63,A14='TAB 32'!$C$65,A14='TAB 32'!$C$67),"x","")))),"")</f>
        <v/>
      </c>
      <c r="D14" t="str">
        <f>IF(A14&lt;&gt;0,IF(OR(E14="x",F14="x",G14="x",H14="x",I14="x"),"",IF($A$1&lt;49,IF(OR(A14='TAB FINAL'!$C$7,A14='TAB FINAL'!$C$9,A14='TAB FINAL'!$C$15,A14='TAB FINAL'!$C$17,A14='TAB FINAL'!$C$23,A14='TAB FINAL'!$C$25,A14='TAB FINAL'!$C$31,A14='TAB FINAL'!$C$33,A14='TAB FINAL'!$C$39,A14='TAB FINAL'!$C$41,A14='TAB FINAL'!$C$47,A14='TAB FINAL'!$C$49,A14='TAB FINAL'!$C$55,A14='TAB FINAL'!$C$57,A14='TAB FINAL'!$C$63,A14='TAB FINAL'!$C$65),"x",""),IF(OR(A14='TAB 32'!$F$7,A14='TAB 32'!$F$9,A14='TAB 32'!$F$15,A14='TAB 32'!$F$17,A14='TAB 32'!$F$23,A14='TAB 32'!$F$25,A14='TAB 32'!$F$31,A14='TAB 32'!$F$33,A14='TAB 32'!$F$39,A14='TAB 32'!$F$41,A14='TAB 32'!$F$47,A14='TAB 32'!$F$49,A14='TAB 32'!$F$55,A14='TAB 32'!$F$57,A14='TAB 32'!$F$63,A14='TAB 32'!$F$65),"x",""))),"")</f>
        <v/>
      </c>
      <c r="E14" t="str">
        <f>IF(A14&lt;&gt;0,IF(OR(F14="x",G14="x",H14="x",I14="x"),"",IF($A$1&lt;49,IF(OR(A14='TAB FINAL'!$F$11,A14='TAB FINAL'!$F$13,A14='TAB FINAL'!$F$27,A14='TAB FINAL'!$F$29,A14='TAB FINAL'!$F$43,A14='TAB FINAL'!$F$45,A14='TAB FINAL'!$F$59,A14='TAB FINAL'!$F$61),"x",""),IF(OR(A14='TAB 32'!$I$11,A14='TAB 32'!$I$13,A14='TAB 32'!$I$27,A14='TAB 32'!$I$29,A14='TAB 32'!$I$43,A14='TAB 32'!$I$45,A14='TAB 32'!$I$59,A14='TAB 32'!$I$61),"x",""))),"")</f>
        <v>x</v>
      </c>
      <c r="F14" s="116" t="str">
        <f>IF(A14&lt;&gt;0,IF($A$1&lt;49,IF(OR(A14='TAB FINAL'!$L$47,A14='TAB FINAL'!$L$49),IF(A14='TAB FINAL'!$L$47,IF('TAB FINAL'!$M$47&lt;'TAB FINAL'!$M$49,"x",""),IF('TAB FINAL'!$M$49&lt;'TAB FINAL'!$M$47,"x","")),""),IF(OR(A14='TAB 32'!$O$47,A14='TAB 32'!$O$49),IF(A14='TAB 32'!$O$47,IF('TAB 32'!$P$47&lt;'TAB 32'!$P$49,"x",""),IF('TAB 32'!$P$49&lt;'TAB 32'!$P$47,"x","")),"")),"")</f>
        <v/>
      </c>
      <c r="G14" s="116" t="str">
        <f>IF(A14&lt;&gt;0,IF(F14="x","",IF($A$1&lt;49,IF(OR(A14='TAB FINAL'!$L$47,A14='TAB FINAL'!$L$49),IF(A14='TAB FINAL'!$L$47,IF('TAB FINAL'!$M$47&gt;'TAB FINAL'!$M$49,"x",IF('TAB FINAL'!$M$47="","x","")),IF('TAB FINAL'!$M$49&gt;'TAB FINAL'!$M$47,"x",IF('TAB FINAL'!$M$49="","x",""))),""),IF(OR(A14='TAB 32'!$M$47,A14='TAB 32'!$M$49),IF(A14='TAB 32'!$M$47,IF('TAB 32'!$N$47&gt;'TAB 32'!$N$49,"x",""),IF('TAB 32'!$N$49&gt;'TAB 32'!$N$47,"x","")),""))),"")</f>
        <v/>
      </c>
      <c r="H14" t="str">
        <f>IF(A14&lt;&gt;0,IF($A$1&lt;49,IF(OR(A14='TAB FINAL'!$L$35,A14='TAB FINAL'!$L$37),IF(A14='TAB FINAL'!$L$35,IF('TAB FINAL'!$M$35&lt;'TAB FINAL'!$M$37,"x",""),IF('TAB FINAL'!$M$37&lt;'TAB FINAL'!$M$35,"x","")),""),IF(OR(A14='TAB 32'!$O$35,A14='TAB 32'!$O$37),IF(A14='TAB 32'!$O$35,IF('TAB 32'!$P$35&lt;'TAB 32'!$P$37,"x",""),IF('TAB 32'!$P$37&lt;'TAB 32'!$P$35,"x","")),"")),"")</f>
        <v/>
      </c>
      <c r="I14" t="str">
        <f>IF(A14&lt;&gt;0,IF($A$1&lt;49,IF(OR(A14='TAB FINAL'!$L$35,A14='TAB FINAL'!$L$37),IF(A14='TAB FINAL'!$L$35,IF('TAB FINAL'!$M$35&gt;'TAB FINAL'!$M$37,"x",""),IF('TAB FINAL'!$M$37&gt;'TAB FINAL'!$M$35,"x","")),""),IF(OR(A14='TAB 32'!$O$35,A14='TAB 32'!$O$37),IF(A14='TAB 32'!$O$35,IF('TAB 32'!$P$35&gt;'TAB 32'!$P$37,"x",""),IF('TAB 32'!$P$37&gt;'TAB 32'!$P$35,"x","")),"")),"")</f>
        <v/>
      </c>
    </row>
    <row r="15" spans="1:13">
      <c r="A15" s="111" t="str">
        <f>'Tirage Poule'!A15</f>
        <v>LABORIE I</v>
      </c>
      <c r="B15" s="137" t="str">
        <f>'Tirage Poule'!B15</f>
        <v>D.D.D.</v>
      </c>
      <c r="C15" s="231" t="str">
        <f>IF(A15&lt;&gt;0,IF($A$1&lt;49,IF(OR(A15='P1'!$T$34,A15='P2'!$T$34,A15='P3'!$T$34,A15='P4'!$T$34,A15='P5'!$T$34,A15='P6'!$T$34,A15='P7'!$T$34,A15='P8'!$T$34),"x",""),IF(OR(D15="x",E15="x",F15="x",G15="x",H15="x",I15="x"),"",IF(OR(A15='TAB 32'!$C$5,A15='TAB 32'!$C$7,A15='TAB 32'!$C$9,A15='TAB 32'!$C$11,A15='TAB 32'!$C$13,A15='TAB 32'!$C$15,A15='TAB 32'!$C$17,A15='TAB 32'!$C$19,A15='TAB 32'!$C$21,A15='TAB 32'!$C$23,A15='TAB 32'!$C$25,A15='TAB 32'!$C$27,A15='TAB 32'!$C$29,A15='TAB 32'!$C$31,A15='TAB 32'!$C$33,A15='TAB 32'!$C$35),"x",IF(OR(A15='TAB 32'!$C$37,A15='TAB 32'!$C$39,A15='TAB 32'!$C$41,A15='TAB 32'!$C$43,A15='TAB 32'!$C$45,A15='TAB 32'!$C$47,A15='TAB 32'!$C$49,A15='TAB 32'!$C$51,A15='TAB 32'!$C$53,A15='TAB 32'!$C$55,A15='TAB 32'!$C$57,A15='TAB 32'!$C$59,A15='TAB 32'!$C$61,A15='TAB 32'!$C$63,A15='TAB 32'!$C$65,A15='TAB 32'!$C$67),"x","")))),"")</f>
        <v/>
      </c>
      <c r="D15" t="str">
        <f>IF(A15&lt;&gt;0,IF(OR(E15="x",F15="x",G15="x",H15="x",I15="x"),"",IF($A$1&lt;49,IF(OR(A15='TAB FINAL'!$C$7,A15='TAB FINAL'!$C$9,A15='TAB FINAL'!$C$15,A15='TAB FINAL'!$C$17,A15='TAB FINAL'!$C$23,A15='TAB FINAL'!$C$25,A15='TAB FINAL'!$C$31,A15='TAB FINAL'!$C$33,A15='TAB FINAL'!$C$39,A15='TAB FINAL'!$C$41,A15='TAB FINAL'!$C$47,A15='TAB FINAL'!$C$49,A15='TAB FINAL'!$C$55,A15='TAB FINAL'!$C$57,A15='TAB FINAL'!$C$63,A15='TAB FINAL'!$C$65),"x",""),IF(OR(A15='TAB 32'!$F$7,A15='TAB 32'!$F$9,A15='TAB 32'!$F$15,A15='TAB 32'!$F$17,A15='TAB 32'!$F$23,A15='TAB 32'!$F$25,A15='TAB 32'!$F$31,A15='TAB 32'!$F$33,A15='TAB 32'!$F$39,A15='TAB 32'!$F$41,A15='TAB 32'!$F$47,A15='TAB 32'!$F$49,A15='TAB 32'!$F$55,A15='TAB 32'!$F$57,A15='TAB 32'!$F$63,A15='TAB 32'!$F$65),"x",""))),"")</f>
        <v>x</v>
      </c>
      <c r="E15" t="str">
        <f>IF(A15&lt;&gt;0,IF(OR(F15="x",G15="x",H15="x",I15="x"),"",IF($A$1&lt;49,IF(OR(A15='TAB FINAL'!$F$11,A15='TAB FINAL'!$F$13,A15='TAB FINAL'!$F$27,A15='TAB FINAL'!$F$29,A15='TAB FINAL'!$F$43,A15='TAB FINAL'!$F$45,A15='TAB FINAL'!$F$59,A15='TAB FINAL'!$F$61),"x",""),IF(OR(A15='TAB 32'!$I$11,A15='TAB 32'!$I$13,A15='TAB 32'!$I$27,A15='TAB 32'!$I$29,A15='TAB 32'!$I$43,A15='TAB 32'!$I$45,A15='TAB 32'!$I$59,A15='TAB 32'!$I$61),"x",""))),"")</f>
        <v/>
      </c>
      <c r="F15" s="116" t="str">
        <f>IF(A15&lt;&gt;0,IF($A$1&lt;49,IF(OR(A15='TAB FINAL'!$L$47,A15='TAB FINAL'!$L$49),IF(A15='TAB FINAL'!$L$47,IF('TAB FINAL'!$M$47&lt;'TAB FINAL'!$M$49,"x",""),IF('TAB FINAL'!$M$49&lt;'TAB FINAL'!$M$47,"x","")),""),IF(OR(A15='TAB 32'!$O$47,A15='TAB 32'!$O$49),IF(A15='TAB 32'!$O$47,IF('TAB 32'!$P$47&lt;'TAB 32'!$P$49,"x",""),IF('TAB 32'!$P$49&lt;'TAB 32'!$P$47,"x","")),"")),"")</f>
        <v/>
      </c>
      <c r="G15" s="116" t="str">
        <f>IF(A15&lt;&gt;0,IF(F15="x","",IF($A$1&lt;49,IF(OR(A15='TAB FINAL'!$L$47,A15='TAB FINAL'!$L$49),IF(A15='TAB FINAL'!$L$47,IF('TAB FINAL'!$M$47&gt;'TAB FINAL'!$M$49,"x",IF('TAB FINAL'!$M$47="","x","")),IF('TAB FINAL'!$M$49&gt;'TAB FINAL'!$M$47,"x",IF('TAB FINAL'!$M$49="","x",""))),""),IF(OR(A15='TAB 32'!$M$47,A15='TAB 32'!$M$49),IF(A15='TAB 32'!$M$47,IF('TAB 32'!$N$47&gt;'TAB 32'!$N$49,"x",""),IF('TAB 32'!$N$49&gt;'TAB 32'!$N$47,"x","")),""))),"")</f>
        <v/>
      </c>
      <c r="H15" t="str">
        <f>IF(A15&lt;&gt;0,IF($A$1&lt;49,IF(OR(A15='TAB FINAL'!$L$35,A15='TAB FINAL'!$L$37),IF(A15='TAB FINAL'!$L$35,IF('TAB FINAL'!$M$35&lt;'TAB FINAL'!$M$37,"x",""),IF('TAB FINAL'!$M$37&lt;'TAB FINAL'!$M$35,"x","")),""),IF(OR(A15='TAB 32'!$O$35,A15='TAB 32'!$O$37),IF(A15='TAB 32'!$O$35,IF('TAB 32'!$P$35&lt;'TAB 32'!$P$37,"x",""),IF('TAB 32'!$P$37&lt;'TAB 32'!$P$35,"x","")),"")),"")</f>
        <v/>
      </c>
      <c r="I15" t="str">
        <f>IF(A15&lt;&gt;0,IF($A$1&lt;49,IF(OR(A15='TAB FINAL'!$L$35,A15='TAB FINAL'!$L$37),IF(A15='TAB FINAL'!$L$35,IF('TAB FINAL'!$M$35&gt;'TAB FINAL'!$M$37,"x",""),IF('TAB FINAL'!$M$37&gt;'TAB FINAL'!$M$35,"x","")),""),IF(OR(A15='TAB 32'!$O$35,A15='TAB 32'!$O$37),IF(A15='TAB 32'!$O$35,IF('TAB 32'!$P$35&gt;'TAB 32'!$P$37,"x",""),IF('TAB 32'!$P$37&gt;'TAB 32'!$P$35,"x","")),"")),"")</f>
        <v/>
      </c>
    </row>
    <row r="16" spans="1:13">
      <c r="A16" s="111" t="str">
        <f>'Tirage Poule'!A16</f>
        <v>LAMORISSE G</v>
      </c>
      <c r="B16" s="137" t="str">
        <f>'Tirage Poule'!B16</f>
        <v>D.D.D.</v>
      </c>
      <c r="C16" s="231" t="str">
        <f>IF(A16&lt;&gt;0,IF($A$1&lt;49,IF(OR(A16='P1'!$T$34,A16='P2'!$T$34,A16='P3'!$T$34,A16='P4'!$T$34,A16='P5'!$T$34,A16='P6'!$T$34,A16='P7'!$T$34,A16='P8'!$T$34),"x",""),IF(OR(D16="x",E16="x",F16="x",G16="x",H16="x",I16="x"),"",IF(OR(A16='TAB 32'!$C$5,A16='TAB 32'!$C$7,A16='TAB 32'!$C$9,A16='TAB 32'!$C$11,A16='TAB 32'!$C$13,A16='TAB 32'!$C$15,A16='TAB 32'!$C$17,A16='TAB 32'!$C$19,A16='TAB 32'!$C$21,A16='TAB 32'!$C$23,A16='TAB 32'!$C$25,A16='TAB 32'!$C$27,A16='TAB 32'!$C$29,A16='TAB 32'!$C$31,A16='TAB 32'!$C$33,A16='TAB 32'!$C$35),"x",IF(OR(A16='TAB 32'!$C$37,A16='TAB 32'!$C$39,A16='TAB 32'!$C$41,A16='TAB 32'!$C$43,A16='TAB 32'!$C$45,A16='TAB 32'!$C$47,A16='TAB 32'!$C$49,A16='TAB 32'!$C$51,A16='TAB 32'!$C$53,A16='TAB 32'!$C$55,A16='TAB 32'!$C$57,A16='TAB 32'!$C$59,A16='TAB 32'!$C$61,A16='TAB 32'!$C$63,A16='TAB 32'!$C$65,A16='TAB 32'!$C$67),"x","")))),"")</f>
        <v/>
      </c>
      <c r="D16" t="str">
        <f>IF(A16&lt;&gt;0,IF(OR(E16="x",F16="x",G16="x",H16="x",I16="x"),"",IF($A$1&lt;49,IF(OR(A16='TAB FINAL'!$C$7,A16='TAB FINAL'!$C$9,A16='TAB FINAL'!$C$15,A16='TAB FINAL'!$C$17,A16='TAB FINAL'!$C$23,A16='TAB FINAL'!$C$25,A16='TAB FINAL'!$C$31,A16='TAB FINAL'!$C$33,A16='TAB FINAL'!$C$39,A16='TAB FINAL'!$C$41,A16='TAB FINAL'!$C$47,A16='TAB FINAL'!$C$49,A16='TAB FINAL'!$C$55,A16='TAB FINAL'!$C$57,A16='TAB FINAL'!$C$63,A16='TAB FINAL'!$C$65),"x",""),IF(OR(A16='TAB 32'!$F$7,A16='TAB 32'!$F$9,A16='TAB 32'!$F$15,A16='TAB 32'!$F$17,A16='TAB 32'!$F$23,A16='TAB 32'!$F$25,A16='TAB 32'!$F$31,A16='TAB 32'!$F$33,A16='TAB 32'!$F$39,A16='TAB 32'!$F$41,A16='TAB 32'!$F$47,A16='TAB 32'!$F$49,A16='TAB 32'!$F$55,A16='TAB 32'!$F$57,A16='TAB 32'!$F$63,A16='TAB 32'!$F$65),"x",""))),"")</f>
        <v/>
      </c>
      <c r="E16" t="str">
        <f>IF(A16&lt;&gt;0,IF(OR(F16="x",G16="x",H16="x",I16="x"),"",IF($A$1&lt;49,IF(OR(A16='TAB FINAL'!$F$11,A16='TAB FINAL'!$F$13,A16='TAB FINAL'!$F$27,A16='TAB FINAL'!$F$29,A16='TAB FINAL'!$F$43,A16='TAB FINAL'!$F$45,A16='TAB FINAL'!$F$59,A16='TAB FINAL'!$F$61),"x",""),IF(OR(A16='TAB 32'!$I$11,A16='TAB 32'!$I$13,A16='TAB 32'!$I$27,A16='TAB 32'!$I$29,A16='TAB 32'!$I$43,A16='TAB 32'!$I$45,A16='TAB 32'!$I$59,A16='TAB 32'!$I$61),"x",""))),"")</f>
        <v/>
      </c>
      <c r="F16" s="116" t="str">
        <f>IF(A16&lt;&gt;0,IF($A$1&lt;49,IF(OR(A16='TAB FINAL'!$L$47,A16='TAB FINAL'!$L$49),IF(A16='TAB FINAL'!$L$47,IF('TAB FINAL'!$M$47&lt;'TAB FINAL'!$M$49,"x",""),IF('TAB FINAL'!$M$49&lt;'TAB FINAL'!$M$47,"x","")),""),IF(OR(A16='TAB 32'!$O$47,A16='TAB 32'!$O$49),IF(A16='TAB 32'!$O$47,IF('TAB 32'!$P$47&lt;'TAB 32'!$P$49,"x",""),IF('TAB 32'!$P$49&lt;'TAB 32'!$P$47,"x","")),"")),"")</f>
        <v/>
      </c>
      <c r="G16" s="116" t="str">
        <f>IF(A16&lt;&gt;0,IF(F16="x","",IF($A$1&lt;49,IF(OR(A16='TAB FINAL'!$L$47,A16='TAB FINAL'!$L$49),IF(A16='TAB FINAL'!$L$47,IF('TAB FINAL'!$M$47&gt;'TAB FINAL'!$M$49,"x",IF('TAB FINAL'!$M$47="","x","")),IF('TAB FINAL'!$M$49&gt;'TAB FINAL'!$M$47,"x",IF('TAB FINAL'!$M$49="","x",""))),""),IF(OR(A16='TAB 32'!$M$47,A16='TAB 32'!$M$49),IF(A16='TAB 32'!$M$47,IF('TAB 32'!$N$47&gt;'TAB 32'!$N$49,"x",""),IF('TAB 32'!$N$49&gt;'TAB 32'!$N$47,"x","")),""))),"")</f>
        <v/>
      </c>
      <c r="H16" t="str">
        <f>IF(A16&lt;&gt;0,IF($A$1&lt;49,IF(OR(A16='TAB FINAL'!$L$35,A16='TAB FINAL'!$L$37),IF(A16='TAB FINAL'!$L$35,IF('TAB FINAL'!$M$35&lt;'TAB FINAL'!$M$37,"x",""),IF('TAB FINAL'!$M$37&lt;'TAB FINAL'!$M$35,"x","")),""),IF(OR(A16='TAB 32'!$O$35,A16='TAB 32'!$O$37),IF(A16='TAB 32'!$O$35,IF('TAB 32'!$P$35&lt;'TAB 32'!$P$37,"x",""),IF('TAB 32'!$P$37&lt;'TAB 32'!$P$35,"x","")),"")),"")</f>
        <v/>
      </c>
      <c r="I16" t="str">
        <f>IF(A16&lt;&gt;0,IF($A$1&lt;49,IF(OR(A16='TAB FINAL'!$L$35,A16='TAB FINAL'!$L$37),IF(A16='TAB FINAL'!$L$35,IF('TAB FINAL'!$M$35&gt;'TAB FINAL'!$M$37,"x",""),IF('TAB FINAL'!$M$37&gt;'TAB FINAL'!$M$35,"x","")),""),IF(OR(A16='TAB 32'!$O$35,A16='TAB 32'!$O$37),IF(A16='TAB 32'!$O$35,IF('TAB 32'!$P$35&gt;'TAB 32'!$P$37,"x",""),IF('TAB 32'!$P$37&gt;'TAB 32'!$P$35,"x","")),"")),"")</f>
        <v/>
      </c>
    </row>
    <row r="17" spans="1:10">
      <c r="A17" s="111" t="str">
        <f>'Tirage Poule'!A17</f>
        <v>LAMORISSE M</v>
      </c>
      <c r="B17" s="137" t="str">
        <f>'Tirage Poule'!B17</f>
        <v>D.D.D.</v>
      </c>
      <c r="C17" s="231" t="str">
        <f>IF(A17&lt;&gt;0,IF($A$1&lt;49,IF(OR(A17='P1'!$T$34,A17='P2'!$T$34,A17='P3'!$T$34,A17='P4'!$T$34,A17='P5'!$T$34,A17='P6'!$T$34,A17='P7'!$T$34,A17='P8'!$T$34),"x",""),IF(OR(D17="x",E17="x",F17="x",G17="x",H17="x",I17="x"),"",IF(OR(A17='TAB 32'!$C$5,A17='TAB 32'!$C$7,A17='TAB 32'!$C$9,A17='TAB 32'!$C$11,A17='TAB 32'!$C$13,A17='TAB 32'!$C$15,A17='TAB 32'!$C$17,A17='TAB 32'!$C$19,A17='TAB 32'!$C$21,A17='TAB 32'!$C$23,A17='TAB 32'!$C$25,A17='TAB 32'!$C$27,A17='TAB 32'!$C$29,A17='TAB 32'!$C$31,A17='TAB 32'!$C$33,A17='TAB 32'!$C$35),"x",IF(OR(A17='TAB 32'!$C$37,A17='TAB 32'!$C$39,A17='TAB 32'!$C$41,A17='TAB 32'!$C$43,A17='TAB 32'!$C$45,A17='TAB 32'!$C$47,A17='TAB 32'!$C$49,A17='TAB 32'!$C$51,A17='TAB 32'!$C$53,A17='TAB 32'!$C$55,A17='TAB 32'!$C$57,A17='TAB 32'!$C$59,A17='TAB 32'!$C$61,A17='TAB 32'!$C$63,A17='TAB 32'!$C$65,A17='TAB 32'!$C$67),"x","")))),"")</f>
        <v/>
      </c>
      <c r="D17" t="str">
        <f>IF(A17&lt;&gt;0,IF(OR(E17="x",F17="x",G17="x",H17="x",I17="x"),"",IF($A$1&lt;49,IF(OR(A17='TAB FINAL'!$C$7,A17='TAB FINAL'!$C$9,A17='TAB FINAL'!$C$15,A17='TAB FINAL'!$C$17,A17='TAB FINAL'!$C$23,A17='TAB FINAL'!$C$25,A17='TAB FINAL'!$C$31,A17='TAB FINAL'!$C$33,A17='TAB FINAL'!$C$39,A17='TAB FINAL'!$C$41,A17='TAB FINAL'!$C$47,A17='TAB FINAL'!$C$49,A17='TAB FINAL'!$C$55,A17='TAB FINAL'!$C$57,A17='TAB FINAL'!$C$63,A17='TAB FINAL'!$C$65),"x",""),IF(OR(A17='TAB 32'!$F$7,A17='TAB 32'!$F$9,A17='TAB 32'!$F$15,A17='TAB 32'!$F$17,A17='TAB 32'!$F$23,A17='TAB 32'!$F$25,A17='TAB 32'!$F$31,A17='TAB 32'!$F$33,A17='TAB 32'!$F$39,A17='TAB 32'!$F$41,A17='TAB 32'!$F$47,A17='TAB 32'!$F$49,A17='TAB 32'!$F$55,A17='TAB 32'!$F$57,A17='TAB 32'!$F$63,A17='TAB 32'!$F$65),"x",""))),"")</f>
        <v>x</v>
      </c>
      <c r="E17" t="str">
        <f>IF(A17&lt;&gt;0,IF(OR(F17="x",G17="x",H17="x",I17="x"),"",IF($A$1&lt;49,IF(OR(A17='TAB FINAL'!$F$11,A17='TAB FINAL'!$F$13,A17='TAB FINAL'!$F$27,A17='TAB FINAL'!$F$29,A17='TAB FINAL'!$F$43,A17='TAB FINAL'!$F$45,A17='TAB FINAL'!$F$59,A17='TAB FINAL'!$F$61),"x",""),IF(OR(A17='TAB 32'!$I$11,A17='TAB 32'!$I$13,A17='TAB 32'!$I$27,A17='TAB 32'!$I$29,A17='TAB 32'!$I$43,A17='TAB 32'!$I$45,A17='TAB 32'!$I$59,A17='TAB 32'!$I$61),"x",""))),"")</f>
        <v/>
      </c>
      <c r="F17" s="116" t="str">
        <f>IF(A17&lt;&gt;0,IF($A$1&lt;49,IF(OR(A17='TAB FINAL'!$L$47,A17='TAB FINAL'!$L$49),IF(A17='TAB FINAL'!$L$47,IF('TAB FINAL'!$M$47&lt;'TAB FINAL'!$M$49,"x",""),IF('TAB FINAL'!$M$49&lt;'TAB FINAL'!$M$47,"x","")),""),IF(OR(A17='TAB 32'!$O$47,A17='TAB 32'!$O$49),IF(A17='TAB 32'!$O$47,IF('TAB 32'!$P$47&lt;'TAB 32'!$P$49,"x",""),IF('TAB 32'!$P$49&lt;'TAB 32'!$P$47,"x","")),"")),"")</f>
        <v/>
      </c>
      <c r="G17" s="116" t="str">
        <f>IF(A17&lt;&gt;0,IF(F17="x","",IF($A$1&lt;49,IF(OR(A17='TAB FINAL'!$L$47,A17='TAB FINAL'!$L$49),IF(A17='TAB FINAL'!$L$47,IF('TAB FINAL'!$M$47&gt;'TAB FINAL'!$M$49,"x",IF('TAB FINAL'!$M$47="","x","")),IF('TAB FINAL'!$M$49&gt;'TAB FINAL'!$M$47,"x",IF('TAB FINAL'!$M$49="","x",""))),""),IF(OR(A17='TAB 32'!$M$47,A17='TAB 32'!$M$49),IF(A17='TAB 32'!$M$47,IF('TAB 32'!$N$47&gt;'TAB 32'!$N$49,"x",""),IF('TAB 32'!$N$49&gt;'TAB 32'!$N$47,"x","")),""))),"")</f>
        <v/>
      </c>
      <c r="H17" t="str">
        <f>IF(A17&lt;&gt;0,IF($A$1&lt;49,IF(OR(A17='TAB FINAL'!$L$35,A17='TAB FINAL'!$L$37),IF(A17='TAB FINAL'!$L$35,IF('TAB FINAL'!$M$35&lt;'TAB FINAL'!$M$37,"x",""),IF('TAB FINAL'!$M$37&lt;'TAB FINAL'!$M$35,"x","")),""),IF(OR(A17='TAB 32'!$O$35,A17='TAB 32'!$O$37),IF(A17='TAB 32'!$O$35,IF('TAB 32'!$P$35&lt;'TAB 32'!$P$37,"x",""),IF('TAB 32'!$P$37&lt;'TAB 32'!$P$35,"x","")),"")),"")</f>
        <v/>
      </c>
      <c r="I17" t="str">
        <f>IF(A17&lt;&gt;0,IF($A$1&lt;49,IF(OR(A17='TAB FINAL'!$L$35,A17='TAB FINAL'!$L$37),IF(A17='TAB FINAL'!$L$35,IF('TAB FINAL'!$M$35&gt;'TAB FINAL'!$M$37,"x",""),IF('TAB FINAL'!$M$37&gt;'TAB FINAL'!$M$35,"x","")),""),IF(OR(A17='TAB 32'!$O$35,A17='TAB 32'!$O$37),IF(A17='TAB 32'!$O$35,IF('TAB 32'!$P$35&gt;'TAB 32'!$P$37,"x",""),IF('TAB 32'!$P$37&gt;'TAB 32'!$P$35,"x","")),"")),"")</f>
        <v/>
      </c>
    </row>
    <row r="18" spans="1:10">
      <c r="A18" s="111" t="str">
        <f>'Tirage Poule'!A18</f>
        <v>LEONARD I</v>
      </c>
      <c r="B18" s="137" t="str">
        <f>'Tirage Poule'!B18</f>
        <v>D.D.D.</v>
      </c>
      <c r="C18" s="231" t="str">
        <f>IF(A18&lt;&gt;0,IF($A$1&lt;49,IF(OR(A18='P1'!$T$34,A18='P2'!$T$34,A18='P3'!$T$34,A18='P4'!$T$34,A18='P5'!$T$34,A18='P6'!$T$34,A18='P7'!$T$34,A18='P8'!$T$34),"x",""),IF(OR(D18="x",E18="x",F18="x",G18="x",H18="x",I18="x"),"",IF(OR(A18='TAB 32'!$C$5,A18='TAB 32'!$C$7,A18='TAB 32'!$C$9,A18='TAB 32'!$C$11,A18='TAB 32'!$C$13,A18='TAB 32'!$C$15,A18='TAB 32'!$C$17,A18='TAB 32'!$C$19,A18='TAB 32'!$C$21,A18='TAB 32'!$C$23,A18='TAB 32'!$C$25,A18='TAB 32'!$C$27,A18='TAB 32'!$C$29,A18='TAB 32'!$C$31,A18='TAB 32'!$C$33,A18='TAB 32'!$C$35),"x",IF(OR(A18='TAB 32'!$C$37,A18='TAB 32'!$C$39,A18='TAB 32'!$C$41,A18='TAB 32'!$C$43,A18='TAB 32'!$C$45,A18='TAB 32'!$C$47,A18='TAB 32'!$C$49,A18='TAB 32'!$C$51,A18='TAB 32'!$C$53,A18='TAB 32'!$C$55,A18='TAB 32'!$C$57,A18='TAB 32'!$C$59,A18='TAB 32'!$C$61,A18='TAB 32'!$C$63,A18='TAB 32'!$C$65,A18='TAB 32'!$C$67),"x","")))),"")</f>
        <v>x</v>
      </c>
      <c r="D18" t="str">
        <f>IF(A18&lt;&gt;0,IF(OR(E18="x",F18="x",G18="x",H18="x",I18="x"),"",IF($A$1&lt;49,IF(OR(A18='TAB FINAL'!$C$7,A18='TAB FINAL'!$C$9,A18='TAB FINAL'!$C$15,A18='TAB FINAL'!$C$17,A18='TAB FINAL'!$C$23,A18='TAB FINAL'!$C$25,A18='TAB FINAL'!$C$31,A18='TAB FINAL'!$C$33,A18='TAB FINAL'!$C$39,A18='TAB FINAL'!$C$41,A18='TAB FINAL'!$C$47,A18='TAB FINAL'!$C$49,A18='TAB FINAL'!$C$55,A18='TAB FINAL'!$C$57,A18='TAB FINAL'!$C$63,A18='TAB FINAL'!$C$65),"x",""),IF(OR(A18='TAB 32'!$F$7,A18='TAB 32'!$F$9,A18='TAB 32'!$F$15,A18='TAB 32'!$F$17,A18='TAB 32'!$F$23,A18='TAB 32'!$F$25,A18='TAB 32'!$F$31,A18='TAB 32'!$F$33,A18='TAB 32'!$F$39,A18='TAB 32'!$F$41,A18='TAB 32'!$F$47,A18='TAB 32'!$F$49,A18='TAB 32'!$F$55,A18='TAB 32'!$F$57,A18='TAB 32'!$F$63,A18='TAB 32'!$F$65),"x",""))),"")</f>
        <v/>
      </c>
      <c r="E18" t="str">
        <f>IF(A18&lt;&gt;0,IF(OR(F18="x",G18="x",H18="x",I18="x"),"",IF($A$1&lt;49,IF(OR(A18='TAB FINAL'!$F$11,A18='TAB FINAL'!$F$13,A18='TAB FINAL'!$F$27,A18='TAB FINAL'!$F$29,A18='TAB FINAL'!$F$43,A18='TAB FINAL'!$F$45,A18='TAB FINAL'!$F$59,A18='TAB FINAL'!$F$61),"x",""),IF(OR(A18='TAB 32'!$I$11,A18='TAB 32'!$I$13,A18='TAB 32'!$I$27,A18='TAB 32'!$I$29,A18='TAB 32'!$I$43,A18='TAB 32'!$I$45,A18='TAB 32'!$I$59,A18='TAB 32'!$I$61),"x",""))),"")</f>
        <v/>
      </c>
      <c r="F18" s="116" t="str">
        <f>IF(A18&lt;&gt;0,IF($A$1&lt;49,IF(OR(A18='TAB FINAL'!$L$47,A18='TAB FINAL'!$L$49),IF(A18='TAB FINAL'!$L$47,IF('TAB FINAL'!$M$47&lt;'TAB FINAL'!$M$49,"x",""),IF('TAB FINAL'!$M$49&lt;'TAB FINAL'!$M$47,"x","")),""),IF(OR(A18='TAB 32'!$O$47,A18='TAB 32'!$O$49),IF(A18='TAB 32'!$O$47,IF('TAB 32'!$P$47&lt;'TAB 32'!$P$49,"x",""),IF('TAB 32'!$P$49&lt;'TAB 32'!$P$47,"x","")),"")),"")</f>
        <v/>
      </c>
      <c r="G18" s="116" t="str">
        <f>IF(A18&lt;&gt;0,IF(F18="x","",IF($A$1&lt;49,IF(OR(A18='TAB FINAL'!$L$47,A18='TAB FINAL'!$L$49),IF(A18='TAB FINAL'!$L$47,IF('TAB FINAL'!$M$47&gt;'TAB FINAL'!$M$49,"x",IF('TAB FINAL'!$M$47="","x","")),IF('TAB FINAL'!$M$49&gt;'TAB FINAL'!$M$47,"x",IF('TAB FINAL'!$M$49="","x",""))),""),IF(OR(A18='TAB 32'!$M$47,A18='TAB 32'!$M$49),IF(A18='TAB 32'!$M$47,IF('TAB 32'!$N$47&gt;'TAB 32'!$N$49,"x",""),IF('TAB 32'!$N$49&gt;'TAB 32'!$N$47,"x","")),""))),"")</f>
        <v/>
      </c>
      <c r="H18" t="str">
        <f>IF(A18&lt;&gt;0,IF($A$1&lt;49,IF(OR(A18='TAB FINAL'!$L$35,A18='TAB FINAL'!$L$37),IF(A18='TAB FINAL'!$L$35,IF('TAB FINAL'!$M$35&lt;'TAB FINAL'!$M$37,"x",""),IF('TAB FINAL'!$M$37&lt;'TAB FINAL'!$M$35,"x","")),""),IF(OR(A18='TAB 32'!$O$35,A18='TAB 32'!$O$37),IF(A18='TAB 32'!$O$35,IF('TAB 32'!$P$35&lt;'TAB 32'!$P$37,"x",""),IF('TAB 32'!$P$37&lt;'TAB 32'!$P$35,"x","")),"")),"")</f>
        <v/>
      </c>
      <c r="I18" t="str">
        <f>IF(A18&lt;&gt;0,IF($A$1&lt;49,IF(OR(A18='TAB FINAL'!$L$35,A18='TAB FINAL'!$L$37),IF(A18='TAB FINAL'!$L$35,IF('TAB FINAL'!$M$35&gt;'TAB FINAL'!$M$37,"x",""),IF('TAB FINAL'!$M$37&gt;'TAB FINAL'!$M$35,"x","")),""),IF(OR(A18='TAB 32'!$O$35,A18='TAB 32'!$O$37),IF(A18='TAB 32'!$O$35,IF('TAB 32'!$P$35&gt;'TAB 32'!$P$37,"x",""),IF('TAB 32'!$P$37&gt;'TAB 32'!$P$35,"x","")),"")),"")</f>
        <v/>
      </c>
    </row>
    <row r="19" spans="1:10">
      <c r="A19" s="111" t="str">
        <f>'Tirage Poule'!A19</f>
        <v>LEVEILLE C</v>
      </c>
      <c r="B19" s="137" t="str">
        <f>'Tirage Poule'!B19</f>
        <v>D.D.D.</v>
      </c>
      <c r="C19" s="231" t="str">
        <f>IF(A19&lt;&gt;0,IF($A$1&lt;49,IF(OR(A19='P1'!$T$34,A19='P2'!$T$34,A19='P3'!$T$34,A19='P4'!$T$34,A19='P5'!$T$34,A19='P6'!$T$34,A19='P7'!$T$34,A19='P8'!$T$34),"x",""),IF(OR(D19="x",E19="x",F19="x",G19="x",H19="x",I19="x"),"",IF(OR(A19='TAB 32'!$C$5,A19='TAB 32'!$C$7,A19='TAB 32'!$C$9,A19='TAB 32'!$C$11,A19='TAB 32'!$C$13,A19='TAB 32'!$C$15,A19='TAB 32'!$C$17,A19='TAB 32'!$C$19,A19='TAB 32'!$C$21,A19='TAB 32'!$C$23,A19='TAB 32'!$C$25,A19='TAB 32'!$C$27,A19='TAB 32'!$C$29,A19='TAB 32'!$C$31,A19='TAB 32'!$C$33,A19='TAB 32'!$C$35),"x",IF(OR(A19='TAB 32'!$C$37,A19='TAB 32'!$C$39,A19='TAB 32'!$C$41,A19='TAB 32'!$C$43,A19='TAB 32'!$C$45,A19='TAB 32'!$C$47,A19='TAB 32'!$C$49,A19='TAB 32'!$C$51,A19='TAB 32'!$C$53,A19='TAB 32'!$C$55,A19='TAB 32'!$C$57,A19='TAB 32'!$C$59,A19='TAB 32'!$C$61,A19='TAB 32'!$C$63,A19='TAB 32'!$C$65,A19='TAB 32'!$C$67),"x","")))),"")</f>
        <v/>
      </c>
      <c r="D19" t="str">
        <f>IF(A19&lt;&gt;0,IF(OR(E19="x",F19="x",G19="x",H19="x",I19="x"),"",IF($A$1&lt;49,IF(OR(A19='TAB FINAL'!$C$7,A19='TAB FINAL'!$C$9,A19='TAB FINAL'!$C$15,A19='TAB FINAL'!$C$17,A19='TAB FINAL'!$C$23,A19='TAB FINAL'!$C$25,A19='TAB FINAL'!$C$31,A19='TAB FINAL'!$C$33,A19='TAB FINAL'!$C$39,A19='TAB FINAL'!$C$41,A19='TAB FINAL'!$C$47,A19='TAB FINAL'!$C$49,A19='TAB FINAL'!$C$55,A19='TAB FINAL'!$C$57,A19='TAB FINAL'!$C$63,A19='TAB FINAL'!$C$65),"x",""),IF(OR(A19='TAB 32'!$F$7,A19='TAB 32'!$F$9,A19='TAB 32'!$F$15,A19='TAB 32'!$F$17,A19='TAB 32'!$F$23,A19='TAB 32'!$F$25,A19='TAB 32'!$F$31,A19='TAB 32'!$F$33,A19='TAB 32'!$F$39,A19='TAB 32'!$F$41,A19='TAB 32'!$F$47,A19='TAB 32'!$F$49,A19='TAB 32'!$F$55,A19='TAB 32'!$F$57,A19='TAB 32'!$F$63,A19='TAB 32'!$F$65),"x",""))),"")</f>
        <v>x</v>
      </c>
      <c r="E19" t="str">
        <f>IF(A19&lt;&gt;0,IF(OR(F19="x",G19="x",H19="x",I19="x"),"",IF($A$1&lt;49,IF(OR(A19='TAB FINAL'!$F$11,A19='TAB FINAL'!$F$13,A19='TAB FINAL'!$F$27,A19='TAB FINAL'!$F$29,A19='TAB FINAL'!$F$43,A19='TAB FINAL'!$F$45,A19='TAB FINAL'!$F$59,A19='TAB FINAL'!$F$61),"x",""),IF(OR(A19='TAB 32'!$I$11,A19='TAB 32'!$I$13,A19='TAB 32'!$I$27,A19='TAB 32'!$I$29,A19='TAB 32'!$I$43,A19='TAB 32'!$I$45,A19='TAB 32'!$I$59,A19='TAB 32'!$I$61),"x",""))),"")</f>
        <v/>
      </c>
      <c r="F19" s="116" t="str">
        <f>IF(A19&lt;&gt;0,IF($A$1&lt;49,IF(OR(A19='TAB FINAL'!$L$47,A19='TAB FINAL'!$L$49),IF(A19='TAB FINAL'!$L$47,IF('TAB FINAL'!$M$47&lt;'TAB FINAL'!$M$49,"x",""),IF('TAB FINAL'!$M$49&lt;'TAB FINAL'!$M$47,"x","")),""),IF(OR(A19='TAB 32'!$O$47,A19='TAB 32'!$O$49),IF(A19='TAB 32'!$O$47,IF('TAB 32'!$P$47&lt;'TAB 32'!$P$49,"x",""),IF('TAB 32'!$P$49&lt;'TAB 32'!$P$47,"x","")),"")),"")</f>
        <v/>
      </c>
      <c r="G19" s="116" t="str">
        <f>IF(A19&lt;&gt;0,IF(F19="x","",IF($A$1&lt;49,IF(OR(A19='TAB FINAL'!$L$47,A19='TAB FINAL'!$L$49),IF(A19='TAB FINAL'!$L$47,IF('TAB FINAL'!$M$47&gt;'TAB FINAL'!$M$49,"x",IF('TAB FINAL'!$M$47="","x","")),IF('TAB FINAL'!$M$49&gt;'TAB FINAL'!$M$47,"x",IF('TAB FINAL'!$M$49="","x",""))),""),IF(OR(A19='TAB 32'!$M$47,A19='TAB 32'!$M$49),IF(A19='TAB 32'!$M$47,IF('TAB 32'!$N$47&gt;'TAB 32'!$N$49,"x",""),IF('TAB 32'!$N$49&gt;'TAB 32'!$N$47,"x","")),""))),"")</f>
        <v/>
      </c>
      <c r="H19" t="str">
        <f>IF(A19&lt;&gt;0,IF($A$1&lt;49,IF(OR(A19='TAB FINAL'!$L$35,A19='TAB FINAL'!$L$37),IF(A19='TAB FINAL'!$L$35,IF('TAB FINAL'!$M$35&lt;'TAB FINAL'!$M$37,"x",""),IF('TAB FINAL'!$M$37&lt;'TAB FINAL'!$M$35,"x","")),""),IF(OR(A19='TAB 32'!$O$35,A19='TAB 32'!$O$37),IF(A19='TAB 32'!$O$35,IF('TAB 32'!$P$35&lt;'TAB 32'!$P$37,"x",""),IF('TAB 32'!$P$37&lt;'TAB 32'!$P$35,"x","")),"")),"")</f>
        <v/>
      </c>
      <c r="I19" t="str">
        <f>IF(A19&lt;&gt;0,IF($A$1&lt;49,IF(OR(A19='TAB FINAL'!$L$35,A19='TAB FINAL'!$L$37),IF(A19='TAB FINAL'!$L$35,IF('TAB FINAL'!$M$35&gt;'TAB FINAL'!$M$37,"x",""),IF('TAB FINAL'!$M$37&gt;'TAB FINAL'!$M$35,"x","")),""),IF(OR(A19='TAB 32'!$O$35,A19='TAB 32'!$O$37),IF(A19='TAB 32'!$O$35,IF('TAB 32'!$P$35&gt;'TAB 32'!$P$37,"x",""),IF('TAB 32'!$P$37&gt;'TAB 32'!$P$35,"x","")),"")),"")</f>
        <v/>
      </c>
    </row>
    <row r="20" spans="1:10">
      <c r="A20" s="111" t="str">
        <f>'Tirage Poule'!A20</f>
        <v>ROUDEY E</v>
      </c>
      <c r="B20" s="137" t="str">
        <f>'Tirage Poule'!B20</f>
        <v>D.D.D.</v>
      </c>
      <c r="C20" s="231" t="str">
        <f>IF(A20&lt;&gt;0,IF($A$1&lt;49,IF(OR(A20='P1'!$T$34,A20='P2'!$T$34,A20='P3'!$T$34,A20='P4'!$T$34,A20='P5'!$T$34,A20='P6'!$T$34,A20='P7'!$T$34,A20='P8'!$T$34),"x",""),IF(OR(D20="x",E20="x",F20="x",G20="x",H20="x",I20="x"),"",IF(OR(A20='TAB 32'!$C$5,A20='TAB 32'!$C$7,A20='TAB 32'!$C$9,A20='TAB 32'!$C$11,A20='TAB 32'!$C$13,A20='TAB 32'!$C$15,A20='TAB 32'!$C$17,A20='TAB 32'!$C$19,A20='TAB 32'!$C$21,A20='TAB 32'!$C$23,A20='TAB 32'!$C$25,A20='TAB 32'!$C$27,A20='TAB 32'!$C$29,A20='TAB 32'!$C$31,A20='TAB 32'!$C$33,A20='TAB 32'!$C$35),"x",IF(OR(A20='TAB 32'!$C$37,A20='TAB 32'!$C$39,A20='TAB 32'!$C$41,A20='TAB 32'!$C$43,A20='TAB 32'!$C$45,A20='TAB 32'!$C$47,A20='TAB 32'!$C$49,A20='TAB 32'!$C$51,A20='TAB 32'!$C$53,A20='TAB 32'!$C$55,A20='TAB 32'!$C$57,A20='TAB 32'!$C$59,A20='TAB 32'!$C$61,A20='TAB 32'!$C$63,A20='TAB 32'!$C$65,A20='TAB 32'!$C$67),"x","")))),"")</f>
        <v/>
      </c>
      <c r="D20" t="str">
        <f>IF(A20&lt;&gt;0,IF(OR(E20="x",F20="x",G20="x",H20="x",I20="x"),"",IF($A$1&lt;49,IF(OR(A20='TAB FINAL'!$C$7,A20='TAB FINAL'!$C$9,A20='TAB FINAL'!$C$15,A20='TAB FINAL'!$C$17,A20='TAB FINAL'!$C$23,A20='TAB FINAL'!$C$25,A20='TAB FINAL'!$C$31,A20='TAB FINAL'!$C$33,A20='TAB FINAL'!$C$39,A20='TAB FINAL'!$C$41,A20='TAB FINAL'!$C$47,A20='TAB FINAL'!$C$49,A20='TAB FINAL'!$C$55,A20='TAB FINAL'!$C$57,A20='TAB FINAL'!$C$63,A20='TAB FINAL'!$C$65),"x",""),IF(OR(A20='TAB 32'!$F$7,A20='TAB 32'!$F$9,A20='TAB 32'!$F$15,A20='TAB 32'!$F$17,A20='TAB 32'!$F$23,A20='TAB 32'!$F$25,A20='TAB 32'!$F$31,A20='TAB 32'!$F$33,A20='TAB 32'!$F$39,A20='TAB 32'!$F$41,A20='TAB 32'!$F$47,A20='TAB 32'!$F$49,A20='TAB 32'!$F$55,A20='TAB 32'!$F$57,A20='TAB 32'!$F$63,A20='TAB 32'!$F$65),"x",""))),"")</f>
        <v/>
      </c>
      <c r="E20" t="str">
        <f>IF(A20&lt;&gt;0,IF(OR(F20="x",G20="x",H20="x",I20="x"),"",IF($A$1&lt;49,IF(OR(A20='TAB FINAL'!$F$11,A20='TAB FINAL'!$F$13,A20='TAB FINAL'!$F$27,A20='TAB FINAL'!$F$29,A20='TAB FINAL'!$F$43,A20='TAB FINAL'!$F$45,A20='TAB FINAL'!$F$59,A20='TAB FINAL'!$F$61),"x",""),IF(OR(A20='TAB 32'!$I$11,A20='TAB 32'!$I$13,A20='TAB 32'!$I$27,A20='TAB 32'!$I$29,A20='TAB 32'!$I$43,A20='TAB 32'!$I$45,A20='TAB 32'!$I$59,A20='TAB 32'!$I$61),"x",""))),"")</f>
        <v/>
      </c>
      <c r="F20" s="116" t="str">
        <f>IF(A20&lt;&gt;0,IF($A$1&lt;49,IF(OR(A20='TAB FINAL'!$L$47,A20='TAB FINAL'!$L$49),IF(A20='TAB FINAL'!$L$47,IF('TAB FINAL'!$M$47&lt;'TAB FINAL'!$M$49,"x",""),IF('TAB FINAL'!$M$49&lt;'TAB FINAL'!$M$47,"x","")),""),IF(OR(A20='TAB 32'!$O$47,A20='TAB 32'!$O$49),IF(A20='TAB 32'!$O$47,IF('TAB 32'!$P$47&lt;'TAB 32'!$P$49,"x",""),IF('TAB 32'!$P$49&lt;'TAB 32'!$P$47,"x","")),"")),"")</f>
        <v/>
      </c>
      <c r="G20" s="116" t="str">
        <f>IF(A20&lt;&gt;0,IF(F20="x","",IF($A$1&lt;49,IF(OR(A20='TAB FINAL'!$L$47,A20='TAB FINAL'!$L$49),IF(A20='TAB FINAL'!$L$47,IF('TAB FINAL'!$M$47&gt;'TAB FINAL'!$M$49,"x",IF('TAB FINAL'!$M$47="","x","")),IF('TAB FINAL'!$M$49&gt;'TAB FINAL'!$M$47,"x",IF('TAB FINAL'!$M$49="","x",""))),""),IF(OR(A20='TAB 32'!$M$47,A20='TAB 32'!$M$49),IF(A20='TAB 32'!$M$47,IF('TAB 32'!$N$47&gt;'TAB 32'!$N$49,"x",""),IF('TAB 32'!$N$49&gt;'TAB 32'!$N$47,"x","")),""))),"")</f>
        <v/>
      </c>
      <c r="H20" t="str">
        <f>IF(A20&lt;&gt;0,IF($A$1&lt;49,IF(OR(A20='TAB FINAL'!$L$35,A20='TAB FINAL'!$L$37),IF(A20='TAB FINAL'!$L$35,IF('TAB FINAL'!$M$35&lt;'TAB FINAL'!$M$37,"x",""),IF('TAB FINAL'!$M$37&lt;'TAB FINAL'!$M$35,"x","")),""),IF(OR(A20='TAB 32'!$O$35,A20='TAB 32'!$O$37),IF(A20='TAB 32'!$O$35,IF('TAB 32'!$P$35&lt;'TAB 32'!$P$37,"x",""),IF('TAB 32'!$P$37&lt;'TAB 32'!$P$35,"x","")),"")),"")</f>
        <v/>
      </c>
      <c r="I20" t="str">
        <f>IF(A20&lt;&gt;0,IF($A$1&lt;49,IF(OR(A20='TAB FINAL'!$L$35,A20='TAB FINAL'!$L$37),IF(A20='TAB FINAL'!$L$35,IF('TAB FINAL'!$M$35&gt;'TAB FINAL'!$M$37,"x",""),IF('TAB FINAL'!$M$37&gt;'TAB FINAL'!$M$35,"x","")),""),IF(OR(A20='TAB 32'!$O$35,A20='TAB 32'!$O$37),IF(A20='TAB 32'!$O$35,IF('TAB 32'!$P$35&gt;'TAB 32'!$P$37,"x",""),IF('TAB 32'!$P$37&gt;'TAB 32'!$P$35,"x","")),"")),"")</f>
        <v/>
      </c>
    </row>
    <row r="21" spans="1:10">
      <c r="A21" s="111" t="str">
        <f>'Tirage Poule'!A21</f>
        <v>SANDRINI P</v>
      </c>
      <c r="B21" s="137" t="str">
        <f>'Tirage Poule'!B21</f>
        <v>D.D.D.</v>
      </c>
      <c r="C21" s="231" t="str">
        <f>IF(A21&lt;&gt;0,IF($A$1&lt;49,IF(OR(A21='P1'!$T$34,A21='P2'!$T$34,A21='P3'!$T$34,A21='P4'!$T$34,A21='P5'!$T$34,A21='P6'!$T$34,A21='P7'!$T$34,A21='P8'!$T$34),"x",""),IF(OR(D21="x",E21="x",F21="x",G21="x",H21="x",I21="x"),"",IF(OR(A21='TAB 32'!$C$5,A21='TAB 32'!$C$7,A21='TAB 32'!$C$9,A21='TAB 32'!$C$11,A21='TAB 32'!$C$13,A21='TAB 32'!$C$15,A21='TAB 32'!$C$17,A21='TAB 32'!$C$19,A21='TAB 32'!$C$21,A21='TAB 32'!$C$23,A21='TAB 32'!$C$25,A21='TAB 32'!$C$27,A21='TAB 32'!$C$29,A21='TAB 32'!$C$31,A21='TAB 32'!$C$33,A21='TAB 32'!$C$35),"x",IF(OR(A21='TAB 32'!$C$37,A21='TAB 32'!$C$39,A21='TAB 32'!$C$41,A21='TAB 32'!$C$43,A21='TAB 32'!$C$45,A21='TAB 32'!$C$47,A21='TAB 32'!$C$49,A21='TAB 32'!$C$51,A21='TAB 32'!$C$53,A21='TAB 32'!$C$55,A21='TAB 32'!$C$57,A21='TAB 32'!$C$59,A21='TAB 32'!$C$61,A21='TAB 32'!$C$63,A21='TAB 32'!$C$65,A21='TAB 32'!$C$67),"x","")))),"")</f>
        <v/>
      </c>
      <c r="D21" t="str">
        <f>IF(A21&lt;&gt;0,IF(OR(E21="x",F21="x",G21="x",H21="x",I21="x"),"",IF($A$1&lt;49,IF(OR(A21='TAB FINAL'!$C$7,A21='TAB FINAL'!$C$9,A21='TAB FINAL'!$C$15,A21='TAB FINAL'!$C$17,A21='TAB FINAL'!$C$23,A21='TAB FINAL'!$C$25,A21='TAB FINAL'!$C$31,A21='TAB FINAL'!$C$33,A21='TAB FINAL'!$C$39,A21='TAB FINAL'!$C$41,A21='TAB FINAL'!$C$47,A21='TAB FINAL'!$C$49,A21='TAB FINAL'!$C$55,A21='TAB FINAL'!$C$57,A21='TAB FINAL'!$C$63,A21='TAB FINAL'!$C$65),"x",""),IF(OR(A21='TAB 32'!$F$7,A21='TAB 32'!$F$9,A21='TAB 32'!$F$15,A21='TAB 32'!$F$17,A21='TAB 32'!$F$23,A21='TAB 32'!$F$25,A21='TAB 32'!$F$31,A21='TAB 32'!$F$33,A21='TAB 32'!$F$39,A21='TAB 32'!$F$41,A21='TAB 32'!$F$47,A21='TAB 32'!$F$49,A21='TAB 32'!$F$55,A21='TAB 32'!$F$57,A21='TAB 32'!$F$63,A21='TAB 32'!$F$65),"x",""))),"")</f>
        <v/>
      </c>
      <c r="E21" t="str">
        <f>IF(A21&lt;&gt;0,IF(OR(F21="x",G21="x",H21="x",I21="x"),"",IF($A$1&lt;49,IF(OR(A21='TAB FINAL'!$F$11,A21='TAB FINAL'!$F$13,A21='TAB FINAL'!$F$27,A21='TAB FINAL'!$F$29,A21='TAB FINAL'!$F$43,A21='TAB FINAL'!$F$45,A21='TAB FINAL'!$F$59,A21='TAB FINAL'!$F$61),"x",""),IF(OR(A21='TAB 32'!$I$11,A21='TAB 32'!$I$13,A21='TAB 32'!$I$27,A21='TAB 32'!$I$29,A21='TAB 32'!$I$43,A21='TAB 32'!$I$45,A21='TAB 32'!$I$59,A21='TAB 32'!$I$61),"x",""))),"")</f>
        <v/>
      </c>
      <c r="F21" s="116" t="str">
        <f>IF(A21&lt;&gt;0,IF($A$1&lt;49,IF(OR(A21='TAB FINAL'!$L$47,A21='TAB FINAL'!$L$49),IF(A21='TAB FINAL'!$L$47,IF('TAB FINAL'!$M$47&lt;'TAB FINAL'!$M$49,"x",""),IF('TAB FINAL'!$M$49&lt;'TAB FINAL'!$M$47,"x","")),""),IF(OR(A21='TAB 32'!$O$47,A21='TAB 32'!$O$49),IF(A21='TAB 32'!$O$47,IF('TAB 32'!$P$47&lt;'TAB 32'!$P$49,"x",""),IF('TAB 32'!$P$49&lt;'TAB 32'!$P$47,"x","")),"")),"")</f>
        <v/>
      </c>
      <c r="G21" s="116" t="str">
        <f>IF(A21&lt;&gt;0,IF(F21="x","",IF($A$1&lt;49,IF(OR(A21='TAB FINAL'!$L$47,A21='TAB FINAL'!$L$49),IF(A21='TAB FINAL'!$L$47,IF('TAB FINAL'!$M$47&gt;'TAB FINAL'!$M$49,"x",IF('TAB FINAL'!$M$47="","x","")),IF('TAB FINAL'!$M$49&gt;'TAB FINAL'!$M$47,"x",IF('TAB FINAL'!$M$49="","x",""))),""),IF(OR(A21='TAB 32'!$M$47,A21='TAB 32'!$M$49),IF(A21='TAB 32'!$M$47,IF('TAB 32'!$N$47&gt;'TAB 32'!$N$49,"x",""),IF('TAB 32'!$N$49&gt;'TAB 32'!$N$47,"x","")),""))),"")</f>
        <v/>
      </c>
      <c r="H21" t="str">
        <f>IF(A21&lt;&gt;0,IF($A$1&lt;49,IF(OR(A21='TAB FINAL'!$L$35,A21='TAB FINAL'!$L$37),IF(A21='TAB FINAL'!$L$35,IF('TAB FINAL'!$M$35&lt;'TAB FINAL'!$M$37,"x",""),IF('TAB FINAL'!$M$37&lt;'TAB FINAL'!$M$35,"x","")),""),IF(OR(A21='TAB 32'!$O$35,A21='TAB 32'!$O$37),IF(A21='TAB 32'!$O$35,IF('TAB 32'!$P$35&lt;'TAB 32'!$P$37,"x",""),IF('TAB 32'!$P$37&lt;'TAB 32'!$P$35,"x","")),"")),"")</f>
        <v/>
      </c>
      <c r="I21" t="str">
        <f>IF(A21&lt;&gt;0,IF($A$1&lt;49,IF(OR(A21='TAB FINAL'!$L$35,A21='TAB FINAL'!$L$37),IF(A21='TAB FINAL'!$L$35,IF('TAB FINAL'!$M$35&gt;'TAB FINAL'!$M$37,"x",""),IF('TAB FINAL'!$M$37&gt;'TAB FINAL'!$M$35,"x","")),""),IF(OR(A21='TAB 32'!$O$35,A21='TAB 32'!$O$37),IF(A21='TAB 32'!$O$35,IF('TAB 32'!$P$35&gt;'TAB 32'!$P$37,"x",""),IF('TAB 32'!$P$37&gt;'TAB 32'!$P$35,"x","")),"")),"")</f>
        <v/>
      </c>
    </row>
    <row r="22" spans="1:10">
      <c r="A22" s="111" t="str">
        <f>'Tirage Poule'!A22</f>
        <v>SIROT J</v>
      </c>
      <c r="B22" s="137" t="str">
        <f>'Tirage Poule'!B22</f>
        <v>D.D.D.</v>
      </c>
      <c r="C22" s="231" t="str">
        <f>IF(A22&lt;&gt;0,IF($A$1&lt;49,IF(OR(A22='P1'!$T$34,A22='P2'!$T$34,A22='P3'!$T$34,A22='P4'!$T$34,A22='P5'!$T$34,A22='P6'!$T$34,A22='P7'!$T$34,A22='P8'!$T$34),"x",""),IF(OR(D22="x",E22="x",F22="x",G22="x",H22="x",I22="x"),"",IF(OR(A22='TAB 32'!$C$5,A22='TAB 32'!$C$7,A22='TAB 32'!$C$9,A22='TAB 32'!$C$11,A22='TAB 32'!$C$13,A22='TAB 32'!$C$15,A22='TAB 32'!$C$17,A22='TAB 32'!$C$19,A22='TAB 32'!$C$21,A22='TAB 32'!$C$23,A22='TAB 32'!$C$25,A22='TAB 32'!$C$27,A22='TAB 32'!$C$29,A22='TAB 32'!$C$31,A22='TAB 32'!$C$33,A22='TAB 32'!$C$35),"x",IF(OR(A22='TAB 32'!$C$37,A22='TAB 32'!$C$39,A22='TAB 32'!$C$41,A22='TAB 32'!$C$43,A22='TAB 32'!$C$45,A22='TAB 32'!$C$47,A22='TAB 32'!$C$49,A22='TAB 32'!$C$51,A22='TAB 32'!$C$53,A22='TAB 32'!$C$55,A22='TAB 32'!$C$57,A22='TAB 32'!$C$59,A22='TAB 32'!$C$61,A22='TAB 32'!$C$63,A22='TAB 32'!$C$65,A22='TAB 32'!$C$67),"x","")))),"")</f>
        <v/>
      </c>
      <c r="D22" t="str">
        <f>IF(A22&lt;&gt;0,IF(OR(E22="x",F22="x",G22="x",H22="x",I22="x"),"",IF($A$1&lt;49,IF(OR(A22='TAB FINAL'!$C$7,A22='TAB FINAL'!$C$9,A22='TAB FINAL'!$C$15,A22='TAB FINAL'!$C$17,A22='TAB FINAL'!$C$23,A22='TAB FINAL'!$C$25,A22='TAB FINAL'!$C$31,A22='TAB FINAL'!$C$33,A22='TAB FINAL'!$C$39,A22='TAB FINAL'!$C$41,A22='TAB FINAL'!$C$47,A22='TAB FINAL'!$C$49,A22='TAB FINAL'!$C$55,A22='TAB FINAL'!$C$57,A22='TAB FINAL'!$C$63,A22='TAB FINAL'!$C$65),"x",""),IF(OR(A22='TAB 32'!$F$7,A22='TAB 32'!$F$9,A22='TAB 32'!$F$15,A22='TAB 32'!$F$17,A22='TAB 32'!$F$23,A22='TAB 32'!$F$25,A22='TAB 32'!$F$31,A22='TAB 32'!$F$33,A22='TAB 32'!$F$39,A22='TAB 32'!$F$41,A22='TAB 32'!$F$47,A22='TAB 32'!$F$49,A22='TAB 32'!$F$55,A22='TAB 32'!$F$57,A22='TAB 32'!$F$63,A22='TAB 32'!$F$65),"x",""))),"")</f>
        <v>x</v>
      </c>
      <c r="E22" t="str">
        <f>IF(A22&lt;&gt;0,IF(OR(F22="x",G22="x",H22="x",I22="x"),"",IF($A$1&lt;49,IF(OR(A22='TAB FINAL'!$F$11,A22='TAB FINAL'!$F$13,A22='TAB FINAL'!$F$27,A22='TAB FINAL'!$F$29,A22='TAB FINAL'!$F$43,A22='TAB FINAL'!$F$45,A22='TAB FINAL'!$F$59,A22='TAB FINAL'!$F$61),"x",""),IF(OR(A22='TAB 32'!$I$11,A22='TAB 32'!$I$13,A22='TAB 32'!$I$27,A22='TAB 32'!$I$29,A22='TAB 32'!$I$43,A22='TAB 32'!$I$45,A22='TAB 32'!$I$59,A22='TAB 32'!$I$61),"x",""))),"")</f>
        <v/>
      </c>
      <c r="F22" s="116" t="str">
        <f>IF(A22&lt;&gt;0,IF($A$1&lt;49,IF(OR(A22='TAB FINAL'!$L$47,A22='TAB FINAL'!$L$49),IF(A22='TAB FINAL'!$L$47,IF('TAB FINAL'!$M$47&lt;'TAB FINAL'!$M$49,"x",""),IF('TAB FINAL'!$M$49&lt;'TAB FINAL'!$M$47,"x","")),""),IF(OR(A22='TAB 32'!$O$47,A22='TAB 32'!$O$49),IF(A22='TAB 32'!$O$47,IF('TAB 32'!$P$47&lt;'TAB 32'!$P$49,"x",""),IF('TAB 32'!$P$49&lt;'TAB 32'!$P$47,"x","")),"")),"")</f>
        <v/>
      </c>
      <c r="G22" s="116" t="str">
        <f>IF(A22&lt;&gt;0,IF(F22="x","",IF($A$1&lt;49,IF(OR(A22='TAB FINAL'!$L$47,A22='TAB FINAL'!$L$49),IF(A22='TAB FINAL'!$L$47,IF('TAB FINAL'!$M$47&gt;'TAB FINAL'!$M$49,"x",IF('TAB FINAL'!$M$47="","x","")),IF('TAB FINAL'!$M$49&gt;'TAB FINAL'!$M$47,"x",IF('TAB FINAL'!$M$49="","x",""))),""),IF(OR(A22='TAB 32'!$M$47,A22='TAB 32'!$M$49),IF(A22='TAB 32'!$M$47,IF('TAB 32'!$N$47&gt;'TAB 32'!$N$49,"x",""),IF('TAB 32'!$N$49&gt;'TAB 32'!$N$47,"x","")),""))),"")</f>
        <v/>
      </c>
      <c r="H22" t="str">
        <f>IF(A22&lt;&gt;0,IF($A$1&lt;49,IF(OR(A22='TAB FINAL'!$L$35,A22='TAB FINAL'!$L$37),IF(A22='TAB FINAL'!$L$35,IF('TAB FINAL'!$M$35&lt;'TAB FINAL'!$M$37,"x",""),IF('TAB FINAL'!$M$37&lt;'TAB FINAL'!$M$35,"x","")),""),IF(OR(A22='TAB 32'!$O$35,A22='TAB 32'!$O$37),IF(A22='TAB 32'!$O$35,IF('TAB 32'!$P$35&lt;'TAB 32'!$P$37,"x",""),IF('TAB 32'!$P$37&lt;'TAB 32'!$P$35,"x","")),"")),"")</f>
        <v/>
      </c>
      <c r="I22" t="str">
        <f>IF(A22&lt;&gt;0,IF($A$1&lt;49,IF(OR(A22='TAB FINAL'!$L$35,A22='TAB FINAL'!$L$37),IF(A22='TAB FINAL'!$L$35,IF('TAB FINAL'!$M$35&gt;'TAB FINAL'!$M$37,"x",""),IF('TAB FINAL'!$M$37&gt;'TAB FINAL'!$M$35,"x","")),""),IF(OR(A22='TAB 32'!$O$35,A22='TAB 32'!$O$37),IF(A22='TAB 32'!$O$35,IF('TAB 32'!$P$35&gt;'TAB 32'!$P$37,"x",""),IF('TAB 32'!$P$37&gt;'TAB 32'!$P$35,"x","")),"")),"")</f>
        <v/>
      </c>
    </row>
    <row r="23" spans="1:10">
      <c r="A23" s="111" t="str">
        <f>'Tirage Poule'!A23</f>
        <v>AOU K</v>
      </c>
      <c r="B23" s="137" t="str">
        <f>'Tirage Poule'!B23</f>
        <v>DC Gones</v>
      </c>
      <c r="C23" s="231" t="str">
        <f>IF(A23&lt;&gt;0,IF($A$1&lt;49,IF(OR(A23='P1'!$T$34,A23='P2'!$T$34,A23='P3'!$T$34,A23='P4'!$T$34,A23='P5'!$T$34,A23='P6'!$T$34,A23='P7'!$T$34,A23='P8'!$T$34),"x",""),IF(OR(D23="x",E23="x",F23="x",G23="x",H23="x",I23="x"),"",IF(OR(A23='TAB 32'!$C$5,A23='TAB 32'!$C$7,A23='TAB 32'!$C$9,A23='TAB 32'!$C$11,A23='TAB 32'!$C$13,A23='TAB 32'!$C$15,A23='TAB 32'!$C$17,A23='TAB 32'!$C$19,A23='TAB 32'!$C$21,A23='TAB 32'!$C$23,A23='TAB 32'!$C$25,A23='TAB 32'!$C$27,A23='TAB 32'!$C$29,A23='TAB 32'!$C$31,A23='TAB 32'!$C$33,A23='TAB 32'!$C$35),"x",IF(OR(A23='TAB 32'!$C$37,A23='TAB 32'!$C$39,A23='TAB 32'!$C$41,A23='TAB 32'!$C$43,A23='TAB 32'!$C$45,A23='TAB 32'!$C$47,A23='TAB 32'!$C$49,A23='TAB 32'!$C$51,A23='TAB 32'!$C$53,A23='TAB 32'!$C$55,A23='TAB 32'!$C$57,A23='TAB 32'!$C$59,A23='TAB 32'!$C$61,A23='TAB 32'!$C$63,A23='TAB 32'!$C$65,A23='TAB 32'!$C$67),"x","")))),"")</f>
        <v/>
      </c>
      <c r="D23" t="str">
        <f>IF(A23&lt;&gt;0,IF(OR(E23="x",F23="x",G23="x",H23="x",I23="x"),"",IF($A$1&lt;49,IF(OR(A23='TAB FINAL'!$C$7,A23='TAB FINAL'!$C$9,A23='TAB FINAL'!$C$15,A23='TAB FINAL'!$C$17,A23='TAB FINAL'!$C$23,A23='TAB FINAL'!$C$25,A23='TAB FINAL'!$C$31,A23='TAB FINAL'!$C$33,A23='TAB FINAL'!$C$39,A23='TAB FINAL'!$C$41,A23='TAB FINAL'!$C$47,A23='TAB FINAL'!$C$49,A23='TAB FINAL'!$C$55,A23='TAB FINAL'!$C$57,A23='TAB FINAL'!$C$63,A23='TAB FINAL'!$C$65),"x",""),IF(OR(A23='TAB 32'!$F$7,A23='TAB 32'!$F$9,A23='TAB 32'!$F$15,A23='TAB 32'!$F$17,A23='TAB 32'!$F$23,A23='TAB 32'!$F$25,A23='TAB 32'!$F$31,A23='TAB 32'!$F$33,A23='TAB 32'!$F$39,A23='TAB 32'!$F$41,A23='TAB 32'!$F$47,A23='TAB 32'!$F$49,A23='TAB 32'!$F$55,A23='TAB 32'!$F$57,A23='TAB 32'!$F$63,A23='TAB 32'!$F$65),"x",""))),"")</f>
        <v/>
      </c>
      <c r="E23" t="str">
        <f>IF(A23&lt;&gt;0,IF(OR(F23="x",G23="x",H23="x",I23="x"),"",IF($A$1&lt;49,IF(OR(A23='TAB FINAL'!$F$11,A23='TAB FINAL'!$F$13,A23='TAB FINAL'!$F$27,A23='TAB FINAL'!$F$29,A23='TAB FINAL'!$F$43,A23='TAB FINAL'!$F$45,A23='TAB FINAL'!$F$59,A23='TAB FINAL'!$F$61),"x",""),IF(OR(A23='TAB 32'!$I$11,A23='TAB 32'!$I$13,A23='TAB 32'!$I$27,A23='TAB 32'!$I$29,A23='TAB 32'!$I$43,A23='TAB 32'!$I$45,A23='TAB 32'!$I$59,A23='TAB 32'!$I$61),"x",""))),"")</f>
        <v>x</v>
      </c>
      <c r="F23" s="116" t="str">
        <f>IF(A23&lt;&gt;0,IF($A$1&lt;49,IF(OR(A23='TAB FINAL'!$L$47,A23='TAB FINAL'!$L$49),IF(A23='TAB FINAL'!$L$47,IF('TAB FINAL'!$M$47&lt;'TAB FINAL'!$M$49,"x",""),IF('TAB FINAL'!$M$49&lt;'TAB FINAL'!$M$47,"x","")),""),IF(OR(A23='TAB 32'!$O$47,A23='TAB 32'!$O$49),IF(A23='TAB 32'!$O$47,IF('TAB 32'!$P$47&lt;'TAB 32'!$P$49,"x",""),IF('TAB 32'!$P$49&lt;'TAB 32'!$P$47,"x","")),"")),"")</f>
        <v/>
      </c>
      <c r="G23" s="116" t="str">
        <f>IF(A23&lt;&gt;0,IF(F23="x","",IF($A$1&lt;49,IF(OR(A23='TAB FINAL'!$L$47,A23='TAB FINAL'!$L$49),IF(A23='TAB FINAL'!$L$47,IF('TAB FINAL'!$M$47&gt;'TAB FINAL'!$M$49,"x",IF('TAB FINAL'!$M$47="","x","")),IF('TAB FINAL'!$M$49&gt;'TAB FINAL'!$M$47,"x",IF('TAB FINAL'!$M$49="","x",""))),""),IF(OR(A23='TAB 32'!$M$47,A23='TAB 32'!$M$49),IF(A23='TAB 32'!$M$47,IF('TAB 32'!$N$47&gt;'TAB 32'!$N$49,"x",""),IF('TAB 32'!$N$49&gt;'TAB 32'!$N$47,"x","")),""))),"")</f>
        <v/>
      </c>
      <c r="H23" t="str">
        <f>IF(A23&lt;&gt;0,IF($A$1&lt;49,IF(OR(A23='TAB FINAL'!$L$35,A23='TAB FINAL'!$L$37),IF(A23='TAB FINAL'!$L$35,IF('TAB FINAL'!$M$35&lt;'TAB FINAL'!$M$37,"x",""),IF('TAB FINAL'!$M$37&lt;'TAB FINAL'!$M$35,"x","")),""),IF(OR(A23='TAB 32'!$O$35,A23='TAB 32'!$O$37),IF(A23='TAB 32'!$O$35,IF('TAB 32'!$P$35&lt;'TAB 32'!$P$37,"x",""),IF('TAB 32'!$P$37&lt;'TAB 32'!$P$35,"x","")),"")),"")</f>
        <v/>
      </c>
      <c r="I23" t="str">
        <f>IF(A23&lt;&gt;0,IF($A$1&lt;49,IF(OR(A23='TAB FINAL'!$L$35,A23='TAB FINAL'!$L$37),IF(A23='TAB FINAL'!$L$35,IF('TAB FINAL'!$M$35&gt;'TAB FINAL'!$M$37,"x",""),IF('TAB FINAL'!$M$37&gt;'TAB FINAL'!$M$35,"x","")),""),IF(OR(A23='TAB 32'!$O$35,A23='TAB 32'!$O$37),IF(A23='TAB 32'!$O$35,IF('TAB 32'!$P$35&gt;'TAB 32'!$P$37,"x",""),IF('TAB 32'!$P$37&gt;'TAB 32'!$P$35,"x","")),"")),"")</f>
        <v/>
      </c>
    </row>
    <row r="24" spans="1:10">
      <c r="A24" s="111" t="str">
        <f>'Tirage Poule'!A24</f>
        <v>BRIET P</v>
      </c>
      <c r="B24" s="137" t="str">
        <f>'Tirage Poule'!B24</f>
        <v>DC Gones</v>
      </c>
      <c r="C24" s="231" t="str">
        <f>IF(A24&lt;&gt;0,IF($A$1&lt;49,IF(OR(A24='P1'!$T$34,A24='P2'!$T$34,A24='P3'!$T$34,A24='P4'!$T$34,A24='P5'!$T$34,A24='P6'!$T$34,A24='P7'!$T$34,A24='P8'!$T$34),"x",""),IF(OR(D24="x",E24="x",F24="x",G24="x",H24="x",I24="x"),"",IF(OR(A24='TAB 32'!$C$5,A24='TAB 32'!$C$7,A24='TAB 32'!$C$9,A24='TAB 32'!$C$11,A24='TAB 32'!$C$13,A24='TAB 32'!$C$15,A24='TAB 32'!$C$17,A24='TAB 32'!$C$19,A24='TAB 32'!$C$21,A24='TAB 32'!$C$23,A24='TAB 32'!$C$25,A24='TAB 32'!$C$27,A24='TAB 32'!$C$29,A24='TAB 32'!$C$31,A24='TAB 32'!$C$33,A24='TAB 32'!$C$35),"x",IF(OR(A24='TAB 32'!$C$37,A24='TAB 32'!$C$39,A24='TAB 32'!$C$41,A24='TAB 32'!$C$43,A24='TAB 32'!$C$45,A24='TAB 32'!$C$47,A24='TAB 32'!$C$49,A24='TAB 32'!$C$51,A24='TAB 32'!$C$53,A24='TAB 32'!$C$55,A24='TAB 32'!$C$57,A24='TAB 32'!$C$59,A24='TAB 32'!$C$61,A24='TAB 32'!$C$63,A24='TAB 32'!$C$65,A24='TAB 32'!$C$67),"x","")))),"")</f>
        <v>x</v>
      </c>
      <c r="D24" t="str">
        <f>IF(A24&lt;&gt;0,IF(OR(E24="x",F24="x",G24="x",H24="x",I24="x"),"",IF($A$1&lt;49,IF(OR(A24='TAB FINAL'!$C$7,A24='TAB FINAL'!$C$9,A24='TAB FINAL'!$C$15,A24='TAB FINAL'!$C$17,A24='TAB FINAL'!$C$23,A24='TAB FINAL'!$C$25,A24='TAB FINAL'!$C$31,A24='TAB FINAL'!$C$33,A24='TAB FINAL'!$C$39,A24='TAB FINAL'!$C$41,A24='TAB FINAL'!$C$47,A24='TAB FINAL'!$C$49,A24='TAB FINAL'!$C$55,A24='TAB FINAL'!$C$57,A24='TAB FINAL'!$C$63,A24='TAB FINAL'!$C$65),"x",""),IF(OR(A24='TAB 32'!$F$7,A24='TAB 32'!$F$9,A24='TAB 32'!$F$15,A24='TAB 32'!$F$17,A24='TAB 32'!$F$23,A24='TAB 32'!$F$25,A24='TAB 32'!$F$31,A24='TAB 32'!$F$33,A24='TAB 32'!$F$39,A24='TAB 32'!$F$41,A24='TAB 32'!$F$47,A24='TAB 32'!$F$49,A24='TAB 32'!$F$55,A24='TAB 32'!$F$57,A24='TAB 32'!$F$63,A24='TAB 32'!$F$65),"x",""))),"")</f>
        <v/>
      </c>
      <c r="E24" t="str">
        <f>IF(A24&lt;&gt;0,IF(OR(F24="x",G24="x",H24="x",I24="x"),"",IF($A$1&lt;49,IF(OR(A24='TAB FINAL'!$F$11,A24='TAB FINAL'!$F$13,A24='TAB FINAL'!$F$27,A24='TAB FINAL'!$F$29,A24='TAB FINAL'!$F$43,A24='TAB FINAL'!$F$45,A24='TAB FINAL'!$F$59,A24='TAB FINAL'!$F$61),"x",""),IF(OR(A24='TAB 32'!$I$11,A24='TAB 32'!$I$13,A24='TAB 32'!$I$27,A24='TAB 32'!$I$29,A24='TAB 32'!$I$43,A24='TAB 32'!$I$45,A24='TAB 32'!$I$59,A24='TAB 32'!$I$61),"x",""))),"")</f>
        <v/>
      </c>
      <c r="F24" s="116" t="str">
        <f>IF(A24&lt;&gt;0,IF($A$1&lt;49,IF(OR(A24='TAB FINAL'!$L$47,A24='TAB FINAL'!$L$49),IF(A24='TAB FINAL'!$L$47,IF('TAB FINAL'!$M$47&lt;'TAB FINAL'!$M$49,"x",""),IF('TAB FINAL'!$M$49&lt;'TAB FINAL'!$M$47,"x","")),""),IF(OR(A24='TAB 32'!$O$47,A24='TAB 32'!$O$49),IF(A24='TAB 32'!$O$47,IF('TAB 32'!$P$47&lt;'TAB 32'!$P$49,"x",""),IF('TAB 32'!$P$49&lt;'TAB 32'!$P$47,"x","")),"")),"")</f>
        <v/>
      </c>
      <c r="G24" s="116" t="str">
        <f>IF(A24&lt;&gt;0,IF(F24="x","",IF($A$1&lt;49,IF(OR(A24='TAB FINAL'!$L$47,A24='TAB FINAL'!$L$49),IF(A24='TAB FINAL'!$L$47,IF('TAB FINAL'!$M$47&gt;'TAB FINAL'!$M$49,"x",IF('TAB FINAL'!$M$47="","x","")),IF('TAB FINAL'!$M$49&gt;'TAB FINAL'!$M$47,"x",IF('TAB FINAL'!$M$49="","x",""))),""),IF(OR(A24='TAB 32'!$M$47,A24='TAB 32'!$M$49),IF(A24='TAB 32'!$M$47,IF('TAB 32'!$N$47&gt;'TAB 32'!$N$49,"x",""),IF('TAB 32'!$N$49&gt;'TAB 32'!$N$47,"x","")),""))),"")</f>
        <v/>
      </c>
      <c r="H24" t="str">
        <f>IF(A24&lt;&gt;0,IF($A$1&lt;49,IF(OR(A24='TAB FINAL'!$L$35,A24='TAB FINAL'!$L$37),IF(A24='TAB FINAL'!$L$35,IF('TAB FINAL'!$M$35&lt;'TAB FINAL'!$M$37,"x",""),IF('TAB FINAL'!$M$37&lt;'TAB FINAL'!$M$35,"x","")),""),IF(OR(A24='TAB 32'!$O$35,A24='TAB 32'!$O$37),IF(A24='TAB 32'!$O$35,IF('TAB 32'!$P$35&lt;'TAB 32'!$P$37,"x",""),IF('TAB 32'!$P$37&lt;'TAB 32'!$P$35,"x","")),"")),"")</f>
        <v/>
      </c>
      <c r="I24" t="str">
        <f>IF(A24&lt;&gt;0,IF($A$1&lt;49,IF(OR(A24='TAB FINAL'!$L$35,A24='TAB FINAL'!$L$37),IF(A24='TAB FINAL'!$L$35,IF('TAB FINAL'!$M$35&gt;'TAB FINAL'!$M$37,"x",""),IF('TAB FINAL'!$M$37&gt;'TAB FINAL'!$M$35,"x","")),""),IF(OR(A24='TAB 32'!$O$35,A24='TAB 32'!$O$37),IF(A24='TAB 32'!$O$35,IF('TAB 32'!$P$35&gt;'TAB 32'!$P$37,"x",""),IF('TAB 32'!$P$37&gt;'TAB 32'!$P$35,"x","")),"")),"")</f>
        <v/>
      </c>
    </row>
    <row r="25" spans="1:10">
      <c r="A25" s="111" t="str">
        <f>'Tirage Poule'!A25</f>
        <v>DJELOUAT T</v>
      </c>
      <c r="B25" s="137" t="str">
        <f>'Tirage Poule'!B25</f>
        <v>DC Gones</v>
      </c>
      <c r="C25" s="231" t="str">
        <f>IF(A25&lt;&gt;0,IF($A$1&lt;49,IF(OR(A25='P1'!$T$34,A25='P2'!$T$34,A25='P3'!$T$34,A25='P4'!$T$34,A25='P5'!$T$34,A25='P6'!$T$34,A25='P7'!$T$34,A25='P8'!$T$34),"x",""),IF(OR(D25="x",E25="x",F25="x",G25="x",H25="x",I25="x"),"",IF(OR(A25='TAB 32'!$C$5,A25='TAB 32'!$C$7,A25='TAB 32'!$C$9,A25='TAB 32'!$C$11,A25='TAB 32'!$C$13,A25='TAB 32'!$C$15,A25='TAB 32'!$C$17,A25='TAB 32'!$C$19,A25='TAB 32'!$C$21,A25='TAB 32'!$C$23,A25='TAB 32'!$C$25,A25='TAB 32'!$C$27,A25='TAB 32'!$C$29,A25='TAB 32'!$C$31,A25='TAB 32'!$C$33,A25='TAB 32'!$C$35),"x",IF(OR(A25='TAB 32'!$C$37,A25='TAB 32'!$C$39,A25='TAB 32'!$C$41,A25='TAB 32'!$C$43,A25='TAB 32'!$C$45,A25='TAB 32'!$C$47,A25='TAB 32'!$C$49,A25='TAB 32'!$C$51,A25='TAB 32'!$C$53,A25='TAB 32'!$C$55,A25='TAB 32'!$C$57,A25='TAB 32'!$C$59,A25='TAB 32'!$C$61,A25='TAB 32'!$C$63,A25='TAB 32'!$C$65,A25='TAB 32'!$C$67),"x","")))),"")</f>
        <v/>
      </c>
      <c r="D25" t="str">
        <f>IF(A25&lt;&gt;0,IF(OR(E25="x",F25="x",G25="x",H25="x",I25="x"),"",IF($A$1&lt;49,IF(OR(A25='TAB FINAL'!$C$7,A25='TAB FINAL'!$C$9,A25='TAB FINAL'!$C$15,A25='TAB FINAL'!$C$17,A25='TAB FINAL'!$C$23,A25='TAB FINAL'!$C$25,A25='TAB FINAL'!$C$31,A25='TAB FINAL'!$C$33,A25='TAB FINAL'!$C$39,A25='TAB FINAL'!$C$41,A25='TAB FINAL'!$C$47,A25='TAB FINAL'!$C$49,A25='TAB FINAL'!$C$55,A25='TAB FINAL'!$C$57,A25='TAB FINAL'!$C$63,A25='TAB FINAL'!$C$65),"x",""),IF(OR(A25='TAB 32'!$F$7,A25='TAB 32'!$F$9,A25='TAB 32'!$F$15,A25='TAB 32'!$F$17,A25='TAB 32'!$F$23,A25='TAB 32'!$F$25,A25='TAB 32'!$F$31,A25='TAB 32'!$F$33,A25='TAB 32'!$F$39,A25='TAB 32'!$F$41,A25='TAB 32'!$F$47,A25='TAB 32'!$F$49,A25='TAB 32'!$F$55,A25='TAB 32'!$F$57,A25='TAB 32'!$F$63,A25='TAB 32'!$F$65),"x",""))),"")</f>
        <v/>
      </c>
      <c r="E25" t="str">
        <f>IF(A25&lt;&gt;0,IF(OR(F25="x",G25="x",H25="x",I25="x"),"",IF($A$1&lt;49,IF(OR(A25='TAB FINAL'!$F$11,A25='TAB FINAL'!$F$13,A25='TAB FINAL'!$F$27,A25='TAB FINAL'!$F$29,A25='TAB FINAL'!$F$43,A25='TAB FINAL'!$F$45,A25='TAB FINAL'!$F$59,A25='TAB FINAL'!$F$61),"x",""),IF(OR(A25='TAB 32'!$I$11,A25='TAB 32'!$I$13,A25='TAB 32'!$I$27,A25='TAB 32'!$I$29,A25='TAB 32'!$I$43,A25='TAB 32'!$I$45,A25='TAB 32'!$I$59,A25='TAB 32'!$I$61),"x",""))),"")</f>
        <v/>
      </c>
      <c r="F25" s="116" t="str">
        <f>IF(A25&lt;&gt;0,IF($A$1&lt;49,IF(OR(A25='TAB FINAL'!$L$47,A25='TAB FINAL'!$L$49),IF(A25='TAB FINAL'!$L$47,IF('TAB FINAL'!$M$47&lt;'TAB FINAL'!$M$49,"x",""),IF('TAB FINAL'!$M$49&lt;'TAB FINAL'!$M$47,"x","")),""),IF(OR(A25='TAB 32'!$O$47,A25='TAB 32'!$O$49),IF(A25='TAB 32'!$O$47,IF('TAB 32'!$P$47&lt;'TAB 32'!$P$49,"x",""),IF('TAB 32'!$P$49&lt;'TAB 32'!$P$47,"x","")),"")),"")</f>
        <v/>
      </c>
      <c r="G25" s="116" t="str">
        <f>IF(A25&lt;&gt;0,IF(F25="x","",IF($A$1&lt;49,IF(OR(A25='TAB FINAL'!$L$47,A25='TAB FINAL'!$L$49),IF(A25='TAB FINAL'!$L$47,IF('TAB FINAL'!$M$47&gt;'TAB FINAL'!$M$49,"x",IF('TAB FINAL'!$M$47="","x","")),IF('TAB FINAL'!$M$49&gt;'TAB FINAL'!$M$47,"x",IF('TAB FINAL'!$M$49="","x",""))),""),IF(OR(A25='TAB 32'!$M$47,A25='TAB 32'!$M$49),IF(A25='TAB 32'!$M$47,IF('TAB 32'!$N$47&gt;'TAB 32'!$N$49,"x",""),IF('TAB 32'!$N$49&gt;'TAB 32'!$N$47,"x","")),""))),"")</f>
        <v/>
      </c>
      <c r="H25" t="str">
        <f>IF(A25&lt;&gt;0,IF($A$1&lt;49,IF(OR(A25='TAB FINAL'!$L$35,A25='TAB FINAL'!$L$37),IF(A25='TAB FINAL'!$L$35,IF('TAB FINAL'!$M$35&lt;'TAB FINAL'!$M$37,"x",""),IF('TAB FINAL'!$M$37&lt;'TAB FINAL'!$M$35,"x","")),""),IF(OR(A25='TAB 32'!$O$35,A25='TAB 32'!$O$37),IF(A25='TAB 32'!$O$35,IF('TAB 32'!$P$35&lt;'TAB 32'!$P$37,"x",""),IF('TAB 32'!$P$37&lt;'TAB 32'!$P$35,"x","")),"")),"")</f>
        <v/>
      </c>
      <c r="I25" t="str">
        <f>IF(A25&lt;&gt;0,IF($A$1&lt;49,IF(OR(A25='TAB FINAL'!$L$35,A25='TAB FINAL'!$L$37),IF(A25='TAB FINAL'!$L$35,IF('TAB FINAL'!$M$35&gt;'TAB FINAL'!$M$37,"x",""),IF('TAB FINAL'!$M$37&gt;'TAB FINAL'!$M$35,"x","")),""),IF(OR(A25='TAB 32'!$O$35,A25='TAB 32'!$O$37),IF(A25='TAB 32'!$O$35,IF('TAB 32'!$P$35&gt;'TAB 32'!$P$37,"x",""),IF('TAB 32'!$P$37&gt;'TAB 32'!$P$35,"x","")),"")),"")</f>
        <v/>
      </c>
    </row>
    <row r="26" spans="1:10">
      <c r="A26" s="111" t="str">
        <f>'Tirage Poule'!A26</f>
        <v>FRERE G</v>
      </c>
      <c r="B26" s="137" t="str">
        <f>'Tirage Poule'!B26</f>
        <v>DC Gones</v>
      </c>
      <c r="C26" s="231" t="str">
        <f>IF(A26&lt;&gt;0,IF($A$1&lt;49,IF(OR(A26='P1'!$T$34,A26='P2'!$T$34,A26='P3'!$T$34,A26='P4'!$T$34,A26='P5'!$T$34,A26='P6'!$T$34,A26='P7'!$T$34,A26='P8'!$T$34),"x",""),IF(OR(D26="x",E26="x",F26="x",G26="x",H26="x",I26="x"),"",IF(OR(A26='TAB 32'!$C$5,A26='TAB 32'!$C$7,A26='TAB 32'!$C$9,A26='TAB 32'!$C$11,A26='TAB 32'!$C$13,A26='TAB 32'!$C$15,A26='TAB 32'!$C$17,A26='TAB 32'!$C$19,A26='TAB 32'!$C$21,A26='TAB 32'!$C$23,A26='TAB 32'!$C$25,A26='TAB 32'!$C$27,A26='TAB 32'!$C$29,A26='TAB 32'!$C$31,A26='TAB 32'!$C$33,A26='TAB 32'!$C$35),"x",IF(OR(A26='TAB 32'!$C$37,A26='TAB 32'!$C$39,A26='TAB 32'!$C$41,A26='TAB 32'!$C$43,A26='TAB 32'!$C$45,A26='TAB 32'!$C$47,A26='TAB 32'!$C$49,A26='TAB 32'!$C$51,A26='TAB 32'!$C$53,A26='TAB 32'!$C$55,A26='TAB 32'!$C$57,A26='TAB 32'!$C$59,A26='TAB 32'!$C$61,A26='TAB 32'!$C$63,A26='TAB 32'!$C$65,A26='TAB 32'!$C$67),"x","")))),"")</f>
        <v/>
      </c>
      <c r="D26" t="str">
        <f>IF(A26&lt;&gt;0,IF(OR(E26="x",F26="x",G26="x",H26="x",I26="x"),"",IF($A$1&lt;49,IF(OR(A26='TAB FINAL'!$C$7,A26='TAB FINAL'!$C$9,A26='TAB FINAL'!$C$15,A26='TAB FINAL'!$C$17,A26='TAB FINAL'!$C$23,A26='TAB FINAL'!$C$25,A26='TAB FINAL'!$C$31,A26='TAB FINAL'!$C$33,A26='TAB FINAL'!$C$39,A26='TAB FINAL'!$C$41,A26='TAB FINAL'!$C$47,A26='TAB FINAL'!$C$49,A26='TAB FINAL'!$C$55,A26='TAB FINAL'!$C$57,A26='TAB FINAL'!$C$63,A26='TAB FINAL'!$C$65),"x",""),IF(OR(A26='TAB 32'!$F$7,A26='TAB 32'!$F$9,A26='TAB 32'!$F$15,A26='TAB 32'!$F$17,A26='TAB 32'!$F$23,A26='TAB 32'!$F$25,A26='TAB 32'!$F$31,A26='TAB 32'!$F$33,A26='TAB 32'!$F$39,A26='TAB 32'!$F$41,A26='TAB 32'!$F$47,A26='TAB 32'!$F$49,A26='TAB 32'!$F$55,A26='TAB 32'!$F$57,A26='TAB 32'!$F$63,A26='TAB 32'!$F$65),"x",""))),"")</f>
        <v>x</v>
      </c>
      <c r="E26" t="str">
        <f>IF(A26&lt;&gt;0,IF(OR(F26="x",G26="x",H26="x",I26="x"),"",IF($A$1&lt;49,IF(OR(A26='TAB FINAL'!$F$11,A26='TAB FINAL'!$F$13,A26='TAB FINAL'!$F$27,A26='TAB FINAL'!$F$29,A26='TAB FINAL'!$F$43,A26='TAB FINAL'!$F$45,A26='TAB FINAL'!$F$59,A26='TAB FINAL'!$F$61),"x",""),IF(OR(A26='TAB 32'!$I$11,A26='TAB 32'!$I$13,A26='TAB 32'!$I$27,A26='TAB 32'!$I$29,A26='TAB 32'!$I$43,A26='TAB 32'!$I$45,A26='TAB 32'!$I$59,A26='TAB 32'!$I$61),"x",""))),"")</f>
        <v/>
      </c>
      <c r="F26" s="116" t="str">
        <f>IF(A26&lt;&gt;0,IF($A$1&lt;49,IF(OR(A26='TAB FINAL'!$L$47,A26='TAB FINAL'!$L$49),IF(A26='TAB FINAL'!$L$47,IF('TAB FINAL'!$M$47&lt;'TAB FINAL'!$M$49,"x",""),IF('TAB FINAL'!$M$49&lt;'TAB FINAL'!$M$47,"x","")),""),IF(OR(A26='TAB 32'!$O$47,A26='TAB 32'!$O$49),IF(A26='TAB 32'!$O$47,IF('TAB 32'!$P$47&lt;'TAB 32'!$P$49,"x",""),IF('TAB 32'!$P$49&lt;'TAB 32'!$P$47,"x","")),"")),"")</f>
        <v/>
      </c>
      <c r="G26" s="116" t="str">
        <f>IF(A26&lt;&gt;0,IF(F26="x","",IF($A$1&lt;49,IF(OR(A26='TAB FINAL'!$L$47,A26='TAB FINAL'!$L$49),IF(A26='TAB FINAL'!$L$47,IF('TAB FINAL'!$M$47&gt;'TAB FINAL'!$M$49,"x",IF('TAB FINAL'!$M$47="","x","")),IF('TAB FINAL'!$M$49&gt;'TAB FINAL'!$M$47,"x",IF('TAB FINAL'!$M$49="","x",""))),""),IF(OR(A26='TAB 32'!$M$47,A26='TAB 32'!$M$49),IF(A26='TAB 32'!$M$47,IF('TAB 32'!$N$47&gt;'TAB 32'!$N$49,"x",""),IF('TAB 32'!$N$49&gt;'TAB 32'!$N$47,"x","")),""))),"")</f>
        <v/>
      </c>
      <c r="H26" t="str">
        <f>IF(A26&lt;&gt;0,IF($A$1&lt;49,IF(OR(A26='TAB FINAL'!$L$35,A26='TAB FINAL'!$L$37),IF(A26='TAB FINAL'!$L$35,IF('TAB FINAL'!$M$35&lt;'TAB FINAL'!$M$37,"x",""),IF('TAB FINAL'!$M$37&lt;'TAB FINAL'!$M$35,"x","")),""),IF(OR(A26='TAB 32'!$O$35,A26='TAB 32'!$O$37),IF(A26='TAB 32'!$O$35,IF('TAB 32'!$P$35&lt;'TAB 32'!$P$37,"x",""),IF('TAB 32'!$P$37&lt;'TAB 32'!$P$35,"x","")),"")),"")</f>
        <v/>
      </c>
      <c r="I26" t="str">
        <f>IF(A26&lt;&gt;0,IF($A$1&lt;49,IF(OR(A26='TAB FINAL'!$L$35,A26='TAB FINAL'!$L$37),IF(A26='TAB FINAL'!$L$35,IF('TAB FINAL'!$M$35&gt;'TAB FINAL'!$M$37,"x",""),IF('TAB FINAL'!$M$37&gt;'TAB FINAL'!$M$35,"x","")),""),IF(OR(A26='TAB 32'!$O$35,A26='TAB 32'!$O$37),IF(A26='TAB 32'!$O$35,IF('TAB 32'!$P$35&gt;'TAB 32'!$P$37,"x",""),IF('TAB 32'!$P$37&gt;'TAB 32'!$P$35,"x","")),"")),"")</f>
        <v/>
      </c>
    </row>
    <row r="27" spans="1:10">
      <c r="A27" s="111" t="str">
        <f>'Tirage Poule'!A27</f>
        <v>PLACIDO H</v>
      </c>
      <c r="B27" s="137" t="str">
        <f>'Tirage Poule'!B27</f>
        <v>DC Gones</v>
      </c>
      <c r="C27" s="231" t="str">
        <f>IF(A27&lt;&gt;0,IF($A$1&lt;49,IF(OR(A27='P1'!$T$34,A27='P2'!$T$34,A27='P3'!$T$34,A27='P4'!$T$34,A27='P5'!$T$34,A27='P6'!$T$34,A27='P7'!$T$34,A27='P8'!$T$34),"x",""),IF(OR(D27="x",E27="x",F27="x",G27="x",H27="x",I27="x"),"",IF(OR(A27='TAB 32'!$C$5,A27='TAB 32'!$C$7,A27='TAB 32'!$C$9,A27='TAB 32'!$C$11,A27='TAB 32'!$C$13,A27='TAB 32'!$C$15,A27='TAB 32'!$C$17,A27='TAB 32'!$C$19,A27='TAB 32'!$C$21,A27='TAB 32'!$C$23,A27='TAB 32'!$C$25,A27='TAB 32'!$C$27,A27='TAB 32'!$C$29,A27='TAB 32'!$C$31,A27='TAB 32'!$C$33,A27='TAB 32'!$C$35),"x",IF(OR(A27='TAB 32'!$C$37,A27='TAB 32'!$C$39,A27='TAB 32'!$C$41,A27='TAB 32'!$C$43,A27='TAB 32'!$C$45,A27='TAB 32'!$C$47,A27='TAB 32'!$C$49,A27='TAB 32'!$C$51,A27='TAB 32'!$C$53,A27='TAB 32'!$C$55,A27='TAB 32'!$C$57,A27='TAB 32'!$C$59,A27='TAB 32'!$C$61,A27='TAB 32'!$C$63,A27='TAB 32'!$C$65,A27='TAB 32'!$C$67),"x","")))),"")</f>
        <v>x</v>
      </c>
      <c r="D27" t="str">
        <f>IF(A27&lt;&gt;0,IF(OR(E27="x",F27="x",G27="x",H27="x",I27="x"),"",IF($A$1&lt;49,IF(OR(A27='TAB FINAL'!$C$7,A27='TAB FINAL'!$C$9,A27='TAB FINAL'!$C$15,A27='TAB FINAL'!$C$17,A27='TAB FINAL'!$C$23,A27='TAB FINAL'!$C$25,A27='TAB FINAL'!$C$31,A27='TAB FINAL'!$C$33,A27='TAB FINAL'!$C$39,A27='TAB FINAL'!$C$41,A27='TAB FINAL'!$C$47,A27='TAB FINAL'!$C$49,A27='TAB FINAL'!$C$55,A27='TAB FINAL'!$C$57,A27='TAB FINAL'!$C$63,A27='TAB FINAL'!$C$65),"x",""),IF(OR(A27='TAB 32'!$F$7,A27='TAB 32'!$F$9,A27='TAB 32'!$F$15,A27='TAB 32'!$F$17,A27='TAB 32'!$F$23,A27='TAB 32'!$F$25,A27='TAB 32'!$F$31,A27='TAB 32'!$F$33,A27='TAB 32'!$F$39,A27='TAB 32'!$F$41,A27='TAB 32'!$F$47,A27='TAB 32'!$F$49,A27='TAB 32'!$F$55,A27='TAB 32'!$F$57,A27='TAB 32'!$F$63,A27='TAB 32'!$F$65),"x",""))),"")</f>
        <v/>
      </c>
      <c r="E27" t="str">
        <f>IF(A27&lt;&gt;0,IF(OR(F27="x",G27="x",H27="x",I27="x"),"",IF($A$1&lt;49,IF(OR(A27='TAB FINAL'!$F$11,A27='TAB FINAL'!$F$13,A27='TAB FINAL'!$F$27,A27='TAB FINAL'!$F$29,A27='TAB FINAL'!$F$43,A27='TAB FINAL'!$F$45,A27='TAB FINAL'!$F$59,A27='TAB FINAL'!$F$61),"x",""),IF(OR(A27='TAB 32'!$I$11,A27='TAB 32'!$I$13,A27='TAB 32'!$I$27,A27='TAB 32'!$I$29,A27='TAB 32'!$I$43,A27='TAB 32'!$I$45,A27='TAB 32'!$I$59,A27='TAB 32'!$I$61),"x",""))),"")</f>
        <v/>
      </c>
      <c r="F27" s="116" t="str">
        <f>IF(A27&lt;&gt;0,IF($A$1&lt;49,IF(OR(A27='TAB FINAL'!$L$47,A27='TAB FINAL'!$L$49),IF(A27='TAB FINAL'!$L$47,IF('TAB FINAL'!$M$47&lt;'TAB FINAL'!$M$49,"x",""),IF('TAB FINAL'!$M$49&lt;'TAB FINAL'!$M$47,"x","")),""),IF(OR(A27='TAB 32'!$O$47,A27='TAB 32'!$O$49),IF(A27='TAB 32'!$O$47,IF('TAB 32'!$P$47&lt;'TAB 32'!$P$49,"x",""),IF('TAB 32'!$P$49&lt;'TAB 32'!$P$47,"x","")),"")),"")</f>
        <v/>
      </c>
      <c r="G27" s="116" t="str">
        <f>IF(A27&lt;&gt;0,IF(F27="x","",IF($A$1&lt;49,IF(OR(A27='TAB FINAL'!$L$47,A27='TAB FINAL'!$L$49),IF(A27='TAB FINAL'!$L$47,IF('TAB FINAL'!$M$47&gt;'TAB FINAL'!$M$49,"x",IF('TAB FINAL'!$M$47="","x","")),IF('TAB FINAL'!$M$49&gt;'TAB FINAL'!$M$47,"x",IF('TAB FINAL'!$M$49="","x",""))),""),IF(OR(A27='TAB 32'!$M$47,A27='TAB 32'!$M$49),IF(A27='TAB 32'!$M$47,IF('TAB 32'!$N$47&gt;'TAB 32'!$N$49,"x",""),IF('TAB 32'!$N$49&gt;'TAB 32'!$N$47,"x","")),""))),"")</f>
        <v/>
      </c>
      <c r="H27" t="str">
        <f>IF(A27&lt;&gt;0,IF($A$1&lt;49,IF(OR(A27='TAB FINAL'!$L$35,A27='TAB FINAL'!$L$37),IF(A27='TAB FINAL'!$L$35,IF('TAB FINAL'!$M$35&lt;'TAB FINAL'!$M$37,"x",""),IF('TAB FINAL'!$M$37&lt;'TAB FINAL'!$M$35,"x","")),""),IF(OR(A27='TAB 32'!$O$35,A27='TAB 32'!$O$37),IF(A27='TAB 32'!$O$35,IF('TAB 32'!$P$35&lt;'TAB 32'!$P$37,"x",""),IF('TAB 32'!$P$37&lt;'TAB 32'!$P$35,"x","")),"")),"")</f>
        <v/>
      </c>
      <c r="I27" t="str">
        <f>IF(A27&lt;&gt;0,IF($A$1&lt;49,IF(OR(A27='TAB FINAL'!$L$35,A27='TAB FINAL'!$L$37),IF(A27='TAB FINAL'!$L$35,IF('TAB FINAL'!$M$35&gt;'TAB FINAL'!$M$37,"x",""),IF('TAB FINAL'!$M$37&gt;'TAB FINAL'!$M$35,"x","")),""),IF(OR(A27='TAB 32'!$O$35,A27='TAB 32'!$O$37),IF(A27='TAB 32'!$O$35,IF('TAB 32'!$P$35&gt;'TAB 32'!$P$37,"x",""),IF('TAB 32'!$P$37&gt;'TAB 32'!$P$35,"x","")),"")),"")</f>
        <v/>
      </c>
    </row>
    <row r="28" spans="1:10">
      <c r="A28" s="111" t="str">
        <f>'Tirage Poule'!A28</f>
        <v>QUINQUANDON S</v>
      </c>
      <c r="B28" s="137" t="str">
        <f>'Tirage Poule'!B28</f>
        <v>DC Gones</v>
      </c>
      <c r="C28" s="231" t="str">
        <f>IF(A28&lt;&gt;0,IF($A$1&lt;49,IF(OR(A28='P1'!$T$34,A28='P2'!$T$34,A28='P3'!$T$34,A28='P4'!$T$34,A28='P5'!$T$34,A28='P6'!$T$34,A28='P7'!$T$34,A28='P8'!$T$34),"x",""),IF(OR(D28="x",E28="x",F28="x",G28="x",H28="x",I28="x"),"",IF(OR(A28='TAB 32'!$C$5,A28='TAB 32'!$C$7,A28='TAB 32'!$C$9,A28='TAB 32'!$C$11,A28='TAB 32'!$C$13,A28='TAB 32'!$C$15,A28='TAB 32'!$C$17,A28='TAB 32'!$C$19,A28='TAB 32'!$C$21,A28='TAB 32'!$C$23,A28='TAB 32'!$C$25,A28='TAB 32'!$C$27,A28='TAB 32'!$C$29,A28='TAB 32'!$C$31,A28='TAB 32'!$C$33,A28='TAB 32'!$C$35),"x",IF(OR(A28='TAB 32'!$C$37,A28='TAB 32'!$C$39,A28='TAB 32'!$C$41,A28='TAB 32'!$C$43,A28='TAB 32'!$C$45,A28='TAB 32'!$C$47,A28='TAB 32'!$C$49,A28='TAB 32'!$C$51,A28='TAB 32'!$C$53,A28='TAB 32'!$C$55,A28='TAB 32'!$C$57,A28='TAB 32'!$C$59,A28='TAB 32'!$C$61,A28='TAB 32'!$C$63,A28='TAB 32'!$C$65,A28='TAB 32'!$C$67),"x","")))),"")</f>
        <v/>
      </c>
      <c r="D28" t="str">
        <f>IF(A28&lt;&gt;0,IF(OR(E28="x",F28="x",G28="x",H28="x",I28="x"),"",IF($A$1&lt;49,IF(OR(A28='TAB FINAL'!$C$7,A28='TAB FINAL'!$C$9,A28='TAB FINAL'!$C$15,A28='TAB FINAL'!$C$17,A28='TAB FINAL'!$C$23,A28='TAB FINAL'!$C$25,A28='TAB FINAL'!$C$31,A28='TAB FINAL'!$C$33,A28='TAB FINAL'!$C$39,A28='TAB FINAL'!$C$41,A28='TAB FINAL'!$C$47,A28='TAB FINAL'!$C$49,A28='TAB FINAL'!$C$55,A28='TAB FINAL'!$C$57,A28='TAB FINAL'!$C$63,A28='TAB FINAL'!$C$65),"x",""),IF(OR(A28='TAB 32'!$F$7,A28='TAB 32'!$F$9,A28='TAB 32'!$F$15,A28='TAB 32'!$F$17,A28='TAB 32'!$F$23,A28='TAB 32'!$F$25,A28='TAB 32'!$F$31,A28='TAB 32'!$F$33,A28='TAB 32'!$F$39,A28='TAB 32'!$F$41,A28='TAB 32'!$F$47,A28='TAB 32'!$F$49,A28='TAB 32'!$F$55,A28='TAB 32'!$F$57,A28='TAB 32'!$F$63,A28='TAB 32'!$F$65),"x",""))),"")</f>
        <v/>
      </c>
      <c r="E28" t="str">
        <f>IF(A28&lt;&gt;0,IF(OR(F28="x",G28="x",H28="x",I28="x"),"",IF($A$1&lt;49,IF(OR(A28='TAB FINAL'!$F$11,A28='TAB FINAL'!$F$13,A28='TAB FINAL'!$F$27,A28='TAB FINAL'!$F$29,A28='TAB FINAL'!$F$43,A28='TAB FINAL'!$F$45,A28='TAB FINAL'!$F$59,A28='TAB FINAL'!$F$61),"x",""),IF(OR(A28='TAB 32'!$I$11,A28='TAB 32'!$I$13,A28='TAB 32'!$I$27,A28='TAB 32'!$I$29,A28='TAB 32'!$I$43,A28='TAB 32'!$I$45,A28='TAB 32'!$I$59,A28='TAB 32'!$I$61),"x",""))),"")</f>
        <v/>
      </c>
      <c r="F28" s="116" t="str">
        <f>IF(A28&lt;&gt;0,IF($A$1&lt;49,IF(OR(A28='TAB FINAL'!$L$47,A28='TAB FINAL'!$L$49),IF(A28='TAB FINAL'!$L$47,IF('TAB FINAL'!$M$47&lt;'TAB FINAL'!$M$49,"x",""),IF('TAB FINAL'!$M$49&lt;'TAB FINAL'!$M$47,"x","")),""),IF(OR(A28='TAB 32'!$O$47,A28='TAB 32'!$O$49),IF(A28='TAB 32'!$O$47,IF('TAB 32'!$P$47&lt;'TAB 32'!$P$49,"x",""),IF('TAB 32'!$P$49&lt;'TAB 32'!$P$47,"x","")),"")),"")</f>
        <v/>
      </c>
      <c r="G28" s="116" t="str">
        <f>IF(A28&lt;&gt;0,IF(F28="x","",IF($A$1&lt;49,IF(OR(A28='TAB FINAL'!$L$47,A28='TAB FINAL'!$L$49),IF(A28='TAB FINAL'!$L$47,IF('TAB FINAL'!$M$47&gt;'TAB FINAL'!$M$49,"x",IF('TAB FINAL'!$M$47="","x","")),IF('TAB FINAL'!$M$49&gt;'TAB FINAL'!$M$47,"x",IF('TAB FINAL'!$M$49="","x",""))),""),IF(OR(A28='TAB 32'!$M$47,A28='TAB 32'!$M$49),IF(A28='TAB 32'!$M$47,IF('TAB 32'!$N$47&gt;'TAB 32'!$N$49,"x",""),IF('TAB 32'!$N$49&gt;'TAB 32'!$N$47,"x","")),""))),"")</f>
        <v>x</v>
      </c>
      <c r="H28" t="str">
        <f>IF(A28&lt;&gt;0,IF($A$1&lt;49,IF(OR(A28='TAB FINAL'!$L$35,A28='TAB FINAL'!$L$37),IF(A28='TAB FINAL'!$L$35,IF('TAB FINAL'!$M$35&lt;'TAB FINAL'!$M$37,"x",""),IF('TAB FINAL'!$M$37&lt;'TAB FINAL'!$M$35,"x","")),""),IF(OR(A28='TAB 32'!$O$35,A28='TAB 32'!$O$37),IF(A28='TAB 32'!$O$35,IF('TAB 32'!$P$35&lt;'TAB 32'!$P$37,"x",""),IF('TAB 32'!$P$37&lt;'TAB 32'!$P$35,"x","")),"")),"")</f>
        <v/>
      </c>
      <c r="I28" t="str">
        <f>IF(A28&lt;&gt;0,IF($A$1&lt;49,IF(OR(A28='TAB FINAL'!$L$35,A28='TAB FINAL'!$L$37),IF(A28='TAB FINAL'!$L$35,IF('TAB FINAL'!$M$35&gt;'TAB FINAL'!$M$37,"x",""),IF('TAB FINAL'!$M$37&gt;'TAB FINAL'!$M$35,"x","")),""),IF(OR(A28='TAB 32'!$O$35,A28='TAB 32'!$O$37),IF(A28='TAB 32'!$O$35,IF('TAB 32'!$P$35&gt;'TAB 32'!$P$37,"x",""),IF('TAB 32'!$P$37&gt;'TAB 32'!$P$35,"x","")),"")),"")</f>
        <v/>
      </c>
    </row>
    <row r="29" spans="1:10">
      <c r="A29" s="111" t="str">
        <f>'Tirage Poule'!A29</f>
        <v>RUCHOT F</v>
      </c>
      <c r="B29" s="137" t="str">
        <f>'Tirage Poule'!B29</f>
        <v>DC Gones</v>
      </c>
      <c r="C29" s="231" t="str">
        <f>IF(A29&lt;&gt;0,IF($A$1&lt;49,IF(OR(A29='P1'!$T$34,A29='P2'!$T$34,A29='P3'!$T$34,A29='P4'!$T$34,A29='P5'!$T$34,A29='P6'!$T$34,A29='P7'!$T$34,A29='P8'!$T$34),"x",""),IF(OR(D29="x",E29="x",F29="x",G29="x",H29="x",I29="x"),"",IF(OR(A29='TAB 32'!$C$5,A29='TAB 32'!$C$7,A29='TAB 32'!$C$9,A29='TAB 32'!$C$11,A29='TAB 32'!$C$13,A29='TAB 32'!$C$15,A29='TAB 32'!$C$17,A29='TAB 32'!$C$19,A29='TAB 32'!$C$21,A29='TAB 32'!$C$23,A29='TAB 32'!$C$25,A29='TAB 32'!$C$27,A29='TAB 32'!$C$29,A29='TAB 32'!$C$31,A29='TAB 32'!$C$33,A29='TAB 32'!$C$35),"x",IF(OR(A29='TAB 32'!$C$37,A29='TAB 32'!$C$39,A29='TAB 32'!$C$41,A29='TAB 32'!$C$43,A29='TAB 32'!$C$45,A29='TAB 32'!$C$47,A29='TAB 32'!$C$49,A29='TAB 32'!$C$51,A29='TAB 32'!$C$53,A29='TAB 32'!$C$55,A29='TAB 32'!$C$57,A29='TAB 32'!$C$59,A29='TAB 32'!$C$61,A29='TAB 32'!$C$63,A29='TAB 32'!$C$65,A29='TAB 32'!$C$67),"x","")))),"")</f>
        <v/>
      </c>
      <c r="D29" t="str">
        <f>IF(A29&lt;&gt;0,IF(OR(E29="x",F29="x",G29="x",H29="x",I29="x"),"",IF($A$1&lt;49,IF(OR(A29='TAB FINAL'!$C$7,A29='TAB FINAL'!$C$9,A29='TAB FINAL'!$C$15,A29='TAB FINAL'!$C$17,A29='TAB FINAL'!$C$23,A29='TAB FINAL'!$C$25,A29='TAB FINAL'!$C$31,A29='TAB FINAL'!$C$33,A29='TAB FINAL'!$C$39,A29='TAB FINAL'!$C$41,A29='TAB FINAL'!$C$47,A29='TAB FINAL'!$C$49,A29='TAB FINAL'!$C$55,A29='TAB FINAL'!$C$57,A29='TAB FINAL'!$C$63,A29='TAB FINAL'!$C$65),"x",""),IF(OR(A29='TAB 32'!$F$7,A29='TAB 32'!$F$9,A29='TAB 32'!$F$15,A29='TAB 32'!$F$17,A29='TAB 32'!$F$23,A29='TAB 32'!$F$25,A29='TAB 32'!$F$31,A29='TAB 32'!$F$33,A29='TAB 32'!$F$39,A29='TAB 32'!$F$41,A29='TAB 32'!$F$47,A29='TAB 32'!$F$49,A29='TAB 32'!$F$55,A29='TAB 32'!$F$57,A29='TAB 32'!$F$63,A29='TAB 32'!$F$65),"x",""))),"")</f>
        <v/>
      </c>
      <c r="E29" t="str">
        <f>IF(A29&lt;&gt;0,IF(OR(F29="x",G29="x",H29="x",I29="x"),"",IF($A$1&lt;49,IF(OR(A29='TAB FINAL'!$F$11,A29='TAB FINAL'!$F$13,A29='TAB FINAL'!$F$27,A29='TAB FINAL'!$F$29,A29='TAB FINAL'!$F$43,A29='TAB FINAL'!$F$45,A29='TAB FINAL'!$F$59,A29='TAB FINAL'!$F$61),"x",""),IF(OR(A29='TAB 32'!$I$11,A29='TAB 32'!$I$13,A29='TAB 32'!$I$27,A29='TAB 32'!$I$29,A29='TAB 32'!$I$43,A29='TAB 32'!$I$45,A29='TAB 32'!$I$59,A29='TAB 32'!$I$61),"x",""))),"")</f>
        <v>x</v>
      </c>
      <c r="F29" s="116" t="str">
        <f>IF(A29&lt;&gt;0,IF($A$1&lt;49,IF(OR(A29='TAB FINAL'!$L$47,A29='TAB FINAL'!$L$49),IF(A29='TAB FINAL'!$L$47,IF('TAB FINAL'!$M$47&lt;'TAB FINAL'!$M$49,"x",""),IF('TAB FINAL'!$M$49&lt;'TAB FINAL'!$M$47,"x","")),""),IF(OR(A29='TAB 32'!$O$47,A29='TAB 32'!$O$49),IF(A29='TAB 32'!$O$47,IF('TAB 32'!$P$47&lt;'TAB 32'!$P$49,"x",""),IF('TAB 32'!$P$49&lt;'TAB 32'!$P$47,"x","")),"")),"")</f>
        <v/>
      </c>
      <c r="G29" s="116" t="str">
        <f>IF(A29&lt;&gt;0,IF(F29="x","",IF($A$1&lt;49,IF(OR(A29='TAB FINAL'!$L$47,A29='TAB FINAL'!$L$49),IF(A29='TAB FINAL'!$L$47,IF('TAB FINAL'!$M$47&gt;'TAB FINAL'!$M$49,"x",IF('TAB FINAL'!$M$47="","x","")),IF('TAB FINAL'!$M$49&gt;'TAB FINAL'!$M$47,"x",IF('TAB FINAL'!$M$49="","x",""))),""),IF(OR(A29='TAB 32'!$M$47,A29='TAB 32'!$M$49),IF(A29='TAB 32'!$M$47,IF('TAB 32'!$N$47&gt;'TAB 32'!$N$49,"x",""),IF('TAB 32'!$N$49&gt;'TAB 32'!$N$47,"x","")),""))),"")</f>
        <v/>
      </c>
      <c r="H29" t="str">
        <f>IF(A29&lt;&gt;0,IF($A$1&lt;49,IF(OR(A29='TAB FINAL'!$L$35,A29='TAB FINAL'!$L$37),IF(A29='TAB FINAL'!$L$35,IF('TAB FINAL'!$M$35&lt;'TAB FINAL'!$M$37,"x",""),IF('TAB FINAL'!$M$37&lt;'TAB FINAL'!$M$35,"x","")),""),IF(OR(A29='TAB 32'!$O$35,A29='TAB 32'!$O$37),IF(A29='TAB 32'!$O$35,IF('TAB 32'!$P$35&lt;'TAB 32'!$P$37,"x",""),IF('TAB 32'!$P$37&lt;'TAB 32'!$P$35,"x","")),"")),"")</f>
        <v/>
      </c>
      <c r="I29" t="str">
        <f>IF(A29&lt;&gt;0,IF($A$1&lt;49,IF(OR(A29='TAB FINAL'!$L$35,A29='TAB FINAL'!$L$37),IF(A29='TAB FINAL'!$L$35,IF('TAB FINAL'!$M$35&gt;'TAB FINAL'!$M$37,"x",""),IF('TAB FINAL'!$M$37&gt;'TAB FINAL'!$M$35,"x","")),""),IF(OR(A29='TAB 32'!$O$35,A29='TAB 32'!$O$37),IF(A29='TAB 32'!$O$35,IF('TAB 32'!$P$35&gt;'TAB 32'!$P$37,"x",""),IF('TAB 32'!$P$37&gt;'TAB 32'!$P$35,"x","")),"")),"")</f>
        <v/>
      </c>
    </row>
    <row r="30" spans="1:10">
      <c r="A30" s="111" t="str">
        <f>'Tirage Poule'!A30</f>
        <v>TRICOLE T</v>
      </c>
      <c r="B30" s="137" t="str">
        <f>'Tirage Poule'!B30</f>
        <v>DC Gones</v>
      </c>
      <c r="C30" s="231" t="str">
        <f>IF(A30&lt;&gt;0,IF($A$1&lt;49,IF(OR(A30='P1'!$T$34,A30='P2'!$T$34,A30='P3'!$T$34,A30='P4'!$T$34,A30='P5'!$T$34,A30='P6'!$T$34,A30='P7'!$T$34,A30='P8'!$T$34),"x",""),IF(OR(D30="x",E30="x",F30="x",G30="x",H30="x",I30="x"),"",IF(OR(A30='TAB 32'!$C$5,A30='TAB 32'!$C$7,A30='TAB 32'!$C$9,A30='TAB 32'!$C$11,A30='TAB 32'!$C$13,A30='TAB 32'!$C$15,A30='TAB 32'!$C$17,A30='TAB 32'!$C$19,A30='TAB 32'!$C$21,A30='TAB 32'!$C$23,A30='TAB 32'!$C$25,A30='TAB 32'!$C$27,A30='TAB 32'!$C$29,A30='TAB 32'!$C$31,A30='TAB 32'!$C$33,A30='TAB 32'!$C$35),"x",IF(OR(A30='TAB 32'!$C$37,A30='TAB 32'!$C$39,A30='TAB 32'!$C$41,A30='TAB 32'!$C$43,A30='TAB 32'!$C$45,A30='TAB 32'!$C$47,A30='TAB 32'!$C$49,A30='TAB 32'!$C$51,A30='TAB 32'!$C$53,A30='TAB 32'!$C$55,A30='TAB 32'!$C$57,A30='TAB 32'!$C$59,A30='TAB 32'!$C$61,A30='TAB 32'!$C$63,A30='TAB 32'!$C$65,A30='TAB 32'!$C$67),"x","")))),"")</f>
        <v>x</v>
      </c>
      <c r="D30" t="str">
        <f>IF(A30&lt;&gt;0,IF(OR(E30="x",F30="x",G30="x",H30="x",I30="x"),"",IF($A$1&lt;49,IF(OR(A30='TAB FINAL'!$C$7,A30='TAB FINAL'!$C$9,A30='TAB FINAL'!$C$15,A30='TAB FINAL'!$C$17,A30='TAB FINAL'!$C$23,A30='TAB FINAL'!$C$25,A30='TAB FINAL'!$C$31,A30='TAB FINAL'!$C$33,A30='TAB FINAL'!$C$39,A30='TAB FINAL'!$C$41,A30='TAB FINAL'!$C$47,A30='TAB FINAL'!$C$49,A30='TAB FINAL'!$C$55,A30='TAB FINAL'!$C$57,A30='TAB FINAL'!$C$63,A30='TAB FINAL'!$C$65),"x",""),IF(OR(A30='TAB 32'!$F$7,A30='TAB 32'!$F$9,A30='TAB 32'!$F$15,A30='TAB 32'!$F$17,A30='TAB 32'!$F$23,A30='TAB 32'!$F$25,A30='TAB 32'!$F$31,A30='TAB 32'!$F$33,A30='TAB 32'!$F$39,A30='TAB 32'!$F$41,A30='TAB 32'!$F$47,A30='TAB 32'!$F$49,A30='TAB 32'!$F$55,A30='TAB 32'!$F$57,A30='TAB 32'!$F$63,A30='TAB 32'!$F$65),"x",""))),"")</f>
        <v/>
      </c>
      <c r="E30" t="str">
        <f>IF(A30&lt;&gt;0,IF(OR(F30="x",G30="x",H30="x",I30="x"),"",IF($A$1&lt;49,IF(OR(A30='TAB FINAL'!$F$11,A30='TAB FINAL'!$F$13,A30='TAB FINAL'!$F$27,A30='TAB FINAL'!$F$29,A30='TAB FINAL'!$F$43,A30='TAB FINAL'!$F$45,A30='TAB FINAL'!$F$59,A30='TAB FINAL'!$F$61),"x",""),IF(OR(A30='TAB 32'!$I$11,A30='TAB 32'!$I$13,A30='TAB 32'!$I$27,A30='TAB 32'!$I$29,A30='TAB 32'!$I$43,A30='TAB 32'!$I$45,A30='TAB 32'!$I$59,A30='TAB 32'!$I$61),"x",""))),"")</f>
        <v/>
      </c>
      <c r="F30" s="116" t="str">
        <f>IF(A30&lt;&gt;0,IF($A$1&lt;49,IF(OR(A30='TAB FINAL'!$L$47,A30='TAB FINAL'!$L$49),IF(A30='TAB FINAL'!$L$47,IF('TAB FINAL'!$M$47&lt;'TAB FINAL'!$M$49,"x",""),IF('TAB FINAL'!$M$49&lt;'TAB FINAL'!$M$47,"x","")),""),IF(OR(A30='TAB 32'!$O$47,A30='TAB 32'!$O$49),IF(A30='TAB 32'!$O$47,IF('TAB 32'!$P$47&lt;'TAB 32'!$P$49,"x",""),IF('TAB 32'!$P$49&lt;'TAB 32'!$P$47,"x","")),"")),"")</f>
        <v/>
      </c>
      <c r="G30" s="116" t="str">
        <f>IF(A30&lt;&gt;0,IF(F30="x","",IF($A$1&lt;49,IF(OR(A30='TAB FINAL'!$L$47,A30='TAB FINAL'!$L$49),IF(A30='TAB FINAL'!$L$47,IF('TAB FINAL'!$M$47&gt;'TAB FINAL'!$M$49,"x",IF('TAB FINAL'!$M$47="","x","")),IF('TAB FINAL'!$M$49&gt;'TAB FINAL'!$M$47,"x",IF('TAB FINAL'!$M$49="","x",""))),""),IF(OR(A30='TAB 32'!$M$47,A30='TAB 32'!$M$49),IF(A30='TAB 32'!$M$47,IF('TAB 32'!$N$47&gt;'TAB 32'!$N$49,"x",""),IF('TAB 32'!$N$49&gt;'TAB 32'!$N$47,"x","")),""))),"")</f>
        <v/>
      </c>
      <c r="H30" t="str">
        <f>IF(A30&lt;&gt;0,IF($A$1&lt;49,IF(OR(A30='TAB FINAL'!$L$35,A30='TAB FINAL'!$L$37),IF(A30='TAB FINAL'!$L$35,IF('TAB FINAL'!$M$35&lt;'TAB FINAL'!$M$37,"x",""),IF('TAB FINAL'!$M$37&lt;'TAB FINAL'!$M$35,"x","")),""),IF(OR(A30='TAB 32'!$O$35,A30='TAB 32'!$O$37),IF(A30='TAB 32'!$O$35,IF('TAB 32'!$P$35&lt;'TAB 32'!$P$37,"x",""),IF('TAB 32'!$P$37&lt;'TAB 32'!$P$35,"x","")),"")),"")</f>
        <v/>
      </c>
      <c r="I30" t="str">
        <f>IF(A30&lt;&gt;0,IF($A$1&lt;49,IF(OR(A30='TAB FINAL'!$L$35,A30='TAB FINAL'!$L$37),IF(A30='TAB FINAL'!$L$35,IF('TAB FINAL'!$M$35&gt;'TAB FINAL'!$M$37,"x",""),IF('TAB FINAL'!$M$37&gt;'TAB FINAL'!$M$35,"x","")),""),IF(OR(A30='TAB 32'!$O$35,A30='TAB 32'!$O$37),IF(A30='TAB 32'!$O$35,IF('TAB 32'!$P$35&gt;'TAB 32'!$P$37,"x",""),IF('TAB 32'!$P$37&gt;'TAB 32'!$P$35,"x","")),"")),"")</f>
        <v/>
      </c>
    </row>
    <row r="31" spans="1:10">
      <c r="A31" s="111" t="str">
        <f>'Tirage Poule'!A31</f>
        <v>VACHER B</v>
      </c>
      <c r="B31" s="137" t="str">
        <f>'Tirage Poule'!B31</f>
        <v>DC Gones</v>
      </c>
      <c r="C31" s="231" t="str">
        <f>IF(A31&lt;&gt;0,IF($A$1&lt;49,IF(OR(A31='P1'!$T$34,A31='P2'!$T$34,A31='P3'!$T$34,A31='P4'!$T$34,A31='P5'!$T$34,A31='P6'!$T$34,A31='P7'!$T$34,A31='P8'!$T$34),"x",""),IF(OR(D31="x",E31="x",F31="x",G31="x",H31="x",I31="x"),"",IF(OR(A31='TAB 32'!$C$5,A31='TAB 32'!$C$7,A31='TAB 32'!$C$9,A31='TAB 32'!$C$11,A31='TAB 32'!$C$13,A31='TAB 32'!$C$15,A31='TAB 32'!$C$17,A31='TAB 32'!$C$19,A31='TAB 32'!$C$21,A31='TAB 32'!$C$23,A31='TAB 32'!$C$25,A31='TAB 32'!$C$27,A31='TAB 32'!$C$29,A31='TAB 32'!$C$31,A31='TAB 32'!$C$33,A31='TAB 32'!$C$35),"x",IF(OR(A31='TAB 32'!$C$37,A31='TAB 32'!$C$39,A31='TAB 32'!$C$41,A31='TAB 32'!$C$43,A31='TAB 32'!$C$45,A31='TAB 32'!$C$47,A31='TAB 32'!$C$49,A31='TAB 32'!$C$51,A31='TAB 32'!$C$53,A31='TAB 32'!$C$55,A31='TAB 32'!$C$57,A31='TAB 32'!$C$59,A31='TAB 32'!$C$61,A31='TAB 32'!$C$63,A31='TAB 32'!$C$65,A31='TAB 32'!$C$67),"x","")))),"")</f>
        <v/>
      </c>
      <c r="D31" t="str">
        <f>IF(A31&lt;&gt;0,IF(OR(E31="x",F31="x",G31="x",H31="x",I31="x"),"",IF($A$1&lt;49,IF(OR(A31='TAB FINAL'!$C$7,A31='TAB FINAL'!$C$9,A31='TAB FINAL'!$C$15,A31='TAB FINAL'!$C$17,A31='TAB FINAL'!$C$23,A31='TAB FINAL'!$C$25,A31='TAB FINAL'!$C$31,A31='TAB FINAL'!$C$33,A31='TAB FINAL'!$C$39,A31='TAB FINAL'!$C$41,A31='TAB FINAL'!$C$47,A31='TAB FINAL'!$C$49,A31='TAB FINAL'!$C$55,A31='TAB FINAL'!$C$57,A31='TAB FINAL'!$C$63,A31='TAB FINAL'!$C$65),"x",""),IF(OR(A31='TAB 32'!$F$7,A31='TAB 32'!$F$9,A31='TAB 32'!$F$15,A31='TAB 32'!$F$17,A31='TAB 32'!$F$23,A31='TAB 32'!$F$25,A31='TAB 32'!$F$31,A31='TAB 32'!$F$33,A31='TAB 32'!$F$39,A31='TAB 32'!$F$41,A31='TAB 32'!$F$47,A31='TAB 32'!$F$49,A31='TAB 32'!$F$55,A31='TAB 32'!$F$57,A31='TAB 32'!$F$63,A31='TAB 32'!$F$65),"x",""))),"")</f>
        <v/>
      </c>
      <c r="E31" t="str">
        <f>IF(A31&lt;&gt;0,IF(OR(F31="x",G31="x",H31="x",I31="x"),"",IF($A$1&lt;49,IF(OR(A31='TAB FINAL'!$F$11,A31='TAB FINAL'!$F$13,A31='TAB FINAL'!$F$27,A31='TAB FINAL'!$F$29,A31='TAB FINAL'!$F$43,A31='TAB FINAL'!$F$45,A31='TAB FINAL'!$F$59,A31='TAB FINAL'!$F$61),"x",""),IF(OR(A31='TAB 32'!$I$11,A31='TAB 32'!$I$13,A31='TAB 32'!$I$27,A31='TAB 32'!$I$29,A31='TAB 32'!$I$43,A31='TAB 32'!$I$45,A31='TAB 32'!$I$59,A31='TAB 32'!$I$61),"x",""))),"")</f>
        <v/>
      </c>
      <c r="F31" s="116" t="str">
        <f>IF(A31&lt;&gt;0,IF($A$1&lt;49,IF(OR(A31='TAB FINAL'!$L$47,A31='TAB FINAL'!$L$49),IF(A31='TAB FINAL'!$L$47,IF('TAB FINAL'!$M$47&lt;'TAB FINAL'!$M$49,"x",""),IF('TAB FINAL'!$M$49&lt;'TAB FINAL'!$M$47,"x","")),""),IF(OR(A31='TAB 32'!$O$47,A31='TAB 32'!$O$49),IF(A31='TAB 32'!$O$47,IF('TAB 32'!$P$47&lt;'TAB 32'!$P$49,"x",""),IF('TAB 32'!$P$49&lt;'TAB 32'!$P$47,"x","")),"")),"")</f>
        <v/>
      </c>
      <c r="G31" s="116" t="str">
        <f>IF(A31&lt;&gt;0,IF(F31="x","",IF($A$1&lt;49,IF(OR(A31='TAB FINAL'!$L$47,A31='TAB FINAL'!$L$49),IF(A31='TAB FINAL'!$L$47,IF('TAB FINAL'!$M$47&gt;'TAB FINAL'!$M$49,"x",IF('TAB FINAL'!$M$47="","x","")),IF('TAB FINAL'!$M$49&gt;'TAB FINAL'!$M$47,"x",IF('TAB FINAL'!$M$49="","x",""))),""),IF(OR(A31='TAB 32'!$M$47,A31='TAB 32'!$M$49),IF(A31='TAB 32'!$M$47,IF('TAB 32'!$N$47&gt;'TAB 32'!$N$49,"x",""),IF('TAB 32'!$N$49&gt;'TAB 32'!$N$47,"x","")),""))),"")</f>
        <v/>
      </c>
      <c r="H31" t="str">
        <f>IF(A31&lt;&gt;0,IF($A$1&lt;49,IF(OR(A31='TAB FINAL'!$L$35,A31='TAB FINAL'!$L$37),IF(A31='TAB FINAL'!$L$35,IF('TAB FINAL'!$M$35&lt;'TAB FINAL'!$M$37,"x",""),IF('TAB FINAL'!$M$37&lt;'TAB FINAL'!$M$35,"x","")),""),IF(OR(A31='TAB 32'!$O$35,A31='TAB 32'!$O$37),IF(A31='TAB 32'!$O$35,IF('TAB 32'!$P$35&lt;'TAB 32'!$P$37,"x",""),IF('TAB 32'!$P$37&lt;'TAB 32'!$P$35,"x","")),"")),"")</f>
        <v/>
      </c>
      <c r="I31" t="str">
        <f>IF(A31&lt;&gt;0,IF($A$1&lt;49,IF(OR(A31='TAB FINAL'!$L$35,A31='TAB FINAL'!$L$37),IF(A31='TAB FINAL'!$L$35,IF('TAB FINAL'!$M$35&gt;'TAB FINAL'!$M$37,"x",""),IF('TAB FINAL'!$M$37&gt;'TAB FINAL'!$M$35,"x","")),""),IF(OR(A31='TAB 32'!$O$35,A31='TAB 32'!$O$37),IF(A31='TAB 32'!$O$35,IF('TAB 32'!$P$35&gt;'TAB 32'!$P$37,"x",""),IF('TAB 32'!$P$37&gt;'TAB 32'!$P$35,"x","")),"")),"")</f>
        <v/>
      </c>
    </row>
    <row r="32" spans="1:10">
      <c r="A32" s="111" t="str">
        <f>'Tirage Poule'!A32</f>
        <v>CAZES F</v>
      </c>
      <c r="B32" s="137" t="str">
        <f>'Tirage Poule'!B32</f>
        <v>Double As</v>
      </c>
      <c r="C32" s="231" t="str">
        <f>IF(A32&lt;&gt;0,IF($A$1&lt;49,IF(OR(A32='P1'!$T$34,A32='P2'!$T$34,A32='P3'!$T$34,A32='P4'!$T$34,A32='P5'!$T$34,A32='P6'!$T$34,A32='P7'!$T$34,A32='P8'!$T$34),"x",""),IF(OR(D32="x",E32="x",F32="x",G32="x",H32="x",I32="x"),"",IF(OR(A32='TAB 32'!$C$5,A32='TAB 32'!$C$7,A32='TAB 32'!$C$9,A32='TAB 32'!$C$11,A32='TAB 32'!$C$13,A32='TAB 32'!$C$15,A32='TAB 32'!$C$17,A32='TAB 32'!$C$19,A32='TAB 32'!$C$21,A32='TAB 32'!$C$23,A32='TAB 32'!$C$25,A32='TAB 32'!$C$27,A32='TAB 32'!$C$29,A32='TAB 32'!$C$31,A32='TAB 32'!$C$33,A32='TAB 32'!$C$35),"x",IF(OR(A32='TAB 32'!$C$37,A32='TAB 32'!$C$39,A32='TAB 32'!$C$41,A32='TAB 32'!$C$43,A32='TAB 32'!$C$45,A32='TAB 32'!$C$47,A32='TAB 32'!$C$49,A32='TAB 32'!$C$51,A32='TAB 32'!$C$53,A32='TAB 32'!$C$55,A32='TAB 32'!$C$57,A32='TAB 32'!$C$59,A32='TAB 32'!$C$61,A32='TAB 32'!$C$63,A32='TAB 32'!$C$65,A32='TAB 32'!$C$67),"x","")))),"")</f>
        <v/>
      </c>
      <c r="D32" t="str">
        <f>IF(A32&lt;&gt;0,IF(OR(E32="x",F32="x",G32="x",H32="x",I32="x"),"",IF($A$1&lt;49,IF(OR(A32='TAB FINAL'!$C$7,A32='TAB FINAL'!$C$9,A32='TAB FINAL'!$C$15,A32='TAB FINAL'!$C$17,A32='TAB FINAL'!$C$23,A32='TAB FINAL'!$C$25,A32='TAB FINAL'!$C$31,A32='TAB FINAL'!$C$33,A32='TAB FINAL'!$C$39,A32='TAB FINAL'!$C$41,A32='TAB FINAL'!$C$47,A32='TAB FINAL'!$C$49,A32='TAB FINAL'!$C$55,A32='TAB FINAL'!$C$57,A32='TAB FINAL'!$C$63,A32='TAB FINAL'!$C$65),"x",""),IF(OR(A32='TAB 32'!$F$7,A32='TAB 32'!$F$9,A32='TAB 32'!$F$15,A32='TAB 32'!$F$17,A32='TAB 32'!$F$23,A32='TAB 32'!$F$25,A32='TAB 32'!$F$31,A32='TAB 32'!$F$33,A32='TAB 32'!$F$39,A32='TAB 32'!$F$41,A32='TAB 32'!$F$47,A32='TAB 32'!$F$49,A32='TAB 32'!$F$55,A32='TAB 32'!$F$57,A32='TAB 32'!$F$63,A32='TAB 32'!$F$65),"x",""))),"")</f>
        <v/>
      </c>
      <c r="E32" t="str">
        <f>IF(A32&lt;&gt;0,IF(OR(F32="x",G32="x",H32="x",I32="x"),"",IF($A$1&lt;49,IF(OR(A32='TAB FINAL'!$F$11,A32='TAB FINAL'!$F$13,A32='TAB FINAL'!$F$27,A32='TAB FINAL'!$F$29,A32='TAB FINAL'!$F$43,A32='TAB FINAL'!$F$45,A32='TAB FINAL'!$F$59,A32='TAB FINAL'!$F$61),"x",""),IF(OR(A32='TAB 32'!$I$11,A32='TAB 32'!$I$13,A32='TAB 32'!$I$27,A32='TAB 32'!$I$29,A32='TAB 32'!$I$43,A32='TAB 32'!$I$45,A32='TAB 32'!$I$59,A32='TAB 32'!$I$61),"x",""))),"")</f>
        <v/>
      </c>
      <c r="F32" s="116" t="str">
        <f>IF(A32&lt;&gt;0,IF($A$1&lt;49,IF(OR(A32='TAB FINAL'!$L$47,A32='TAB FINAL'!$L$49),IF(A32='TAB FINAL'!$L$47,IF('TAB FINAL'!$M$47&lt;'TAB FINAL'!$M$49,"x",""),IF('TAB FINAL'!$M$49&lt;'TAB FINAL'!$M$47,"x","")),""),IF(OR(A32='TAB 32'!$O$47,A32='TAB 32'!$O$49),IF(A32='TAB 32'!$O$47,IF('TAB 32'!$P$47&lt;'TAB 32'!$P$49,"x",""),IF('TAB 32'!$P$49&lt;'TAB 32'!$P$47,"x","")),"")),"")</f>
        <v/>
      </c>
      <c r="G32" s="116" t="str">
        <f>IF(A32&lt;&gt;0,IF(F32="x","",IF($A$1&lt;49,IF(OR(A32='TAB FINAL'!$L$47,A32='TAB FINAL'!$L$49),IF(A32='TAB FINAL'!$L$47,IF('TAB FINAL'!$M$47&gt;'TAB FINAL'!$M$49,"x",IF('TAB FINAL'!$M$47="","x","")),IF('TAB FINAL'!$M$49&gt;'TAB FINAL'!$M$47,"x",IF('TAB FINAL'!$M$49="","x",""))),""),IF(OR(A32='TAB 32'!$M$47,A32='TAB 32'!$M$49),IF(A32='TAB 32'!$M$47,IF('TAB 32'!$N$47&gt;'TAB 32'!$N$49,"x",""),IF('TAB 32'!$N$49&gt;'TAB 32'!$N$47,"x","")),""))),"")</f>
        <v/>
      </c>
      <c r="H32" t="str">
        <f>IF(A32&lt;&gt;0,IF($A$1&lt;49,IF(OR(A32='TAB FINAL'!$L$35,A32='TAB FINAL'!$L$37),IF(A32='TAB FINAL'!$L$35,IF('TAB FINAL'!$M$35&lt;'TAB FINAL'!$M$37,"x",""),IF('TAB FINAL'!$M$37&lt;'TAB FINAL'!$M$35,"x","")),""),IF(OR(A32='TAB 32'!$O$35,A32='TAB 32'!$O$37),IF(A32='TAB 32'!$O$35,IF('TAB 32'!$P$35&lt;'TAB 32'!$P$37,"x",""),IF('TAB 32'!$P$37&lt;'TAB 32'!$P$35,"x","")),"")),"")</f>
        <v/>
      </c>
      <c r="I32" t="str">
        <f>IF(A32&lt;&gt;0,IF($A$1&lt;49,IF(OR(A32='TAB FINAL'!$L$35,A32='TAB FINAL'!$L$37),IF(A32='TAB FINAL'!$L$35,IF('TAB FINAL'!$M$35&gt;'TAB FINAL'!$M$37,"x",""),IF('TAB FINAL'!$M$37&gt;'TAB FINAL'!$M$35,"x","")),""),IF(OR(A32='TAB 32'!$O$35,A32='TAB 32'!$O$37),IF(A32='TAB 32'!$O$35,IF('TAB 32'!$P$35&gt;'TAB 32'!$P$37,"x",""),IF('TAB 32'!$P$37&gt;'TAB 32'!$P$35,"x","")),"")),"")</f>
        <v>x</v>
      </c>
      <c r="J32" s="62"/>
    </row>
    <row r="33" spans="1:9">
      <c r="A33" s="111" t="str">
        <f>'Tirage Poule'!A33</f>
        <v>CERISIER C</v>
      </c>
      <c r="B33" s="137" t="str">
        <f>'Tirage Poule'!B33</f>
        <v>Double As</v>
      </c>
      <c r="C33" s="231" t="str">
        <f>IF(A33&lt;&gt;0,IF($A$1&lt;49,IF(OR(A33='P1'!$T$34,A33='P2'!$T$34,A33='P3'!$T$34,A33='P4'!$T$34,A33='P5'!$T$34,A33='P6'!$T$34,A33='P7'!$T$34,A33='P8'!$T$34),"x",""),IF(OR(D33="x",E33="x",F33="x",G33="x",H33="x",I33="x"),"",IF(OR(A33='TAB 32'!$C$5,A33='TAB 32'!$C$7,A33='TAB 32'!$C$9,A33='TAB 32'!$C$11,A33='TAB 32'!$C$13,A33='TAB 32'!$C$15,A33='TAB 32'!$C$17,A33='TAB 32'!$C$19,A33='TAB 32'!$C$21,A33='TAB 32'!$C$23,A33='TAB 32'!$C$25,A33='TAB 32'!$C$27,A33='TAB 32'!$C$29,A33='TAB 32'!$C$31,A33='TAB 32'!$C$33,A33='TAB 32'!$C$35),"x",IF(OR(A33='TAB 32'!$C$37,A33='TAB 32'!$C$39,A33='TAB 32'!$C$41,A33='TAB 32'!$C$43,A33='TAB 32'!$C$45,A33='TAB 32'!$C$47,A33='TAB 32'!$C$49,A33='TAB 32'!$C$51,A33='TAB 32'!$C$53,A33='TAB 32'!$C$55,A33='TAB 32'!$C$57,A33='TAB 32'!$C$59,A33='TAB 32'!$C$61,A33='TAB 32'!$C$63,A33='TAB 32'!$C$65,A33='TAB 32'!$C$67),"x","")))),"")</f>
        <v>x</v>
      </c>
      <c r="D33" t="str">
        <f>IF(A33&lt;&gt;0,IF(OR(E33="x",F33="x",G33="x",H33="x",I33="x"),"",IF($A$1&lt;49,IF(OR(A33='TAB FINAL'!$C$7,A33='TAB FINAL'!$C$9,A33='TAB FINAL'!$C$15,A33='TAB FINAL'!$C$17,A33='TAB FINAL'!$C$23,A33='TAB FINAL'!$C$25,A33='TAB FINAL'!$C$31,A33='TAB FINAL'!$C$33,A33='TAB FINAL'!$C$39,A33='TAB FINAL'!$C$41,A33='TAB FINAL'!$C$47,A33='TAB FINAL'!$C$49,A33='TAB FINAL'!$C$55,A33='TAB FINAL'!$C$57,A33='TAB FINAL'!$C$63,A33='TAB FINAL'!$C$65),"x",""),IF(OR(A33='TAB 32'!$F$7,A33='TAB 32'!$F$9,A33='TAB 32'!$F$15,A33='TAB 32'!$F$17,A33='TAB 32'!$F$23,A33='TAB 32'!$F$25,A33='TAB 32'!$F$31,A33='TAB 32'!$F$33,A33='TAB 32'!$F$39,A33='TAB 32'!$F$41,A33='TAB 32'!$F$47,A33='TAB 32'!$F$49,A33='TAB 32'!$F$55,A33='TAB 32'!$F$57,A33='TAB 32'!$F$63,A33='TAB 32'!$F$65),"x",""))),"")</f>
        <v/>
      </c>
      <c r="E33" t="str">
        <f>IF(A33&lt;&gt;0,IF(OR(F33="x",G33="x",H33="x",I33="x"),"",IF($A$1&lt;49,IF(OR(A33='TAB FINAL'!$F$11,A33='TAB FINAL'!$F$13,A33='TAB FINAL'!$F$27,A33='TAB FINAL'!$F$29,A33='TAB FINAL'!$F$43,A33='TAB FINAL'!$F$45,A33='TAB FINAL'!$F$59,A33='TAB FINAL'!$F$61),"x",""),IF(OR(A33='TAB 32'!$I$11,A33='TAB 32'!$I$13,A33='TAB 32'!$I$27,A33='TAB 32'!$I$29,A33='TAB 32'!$I$43,A33='TAB 32'!$I$45,A33='TAB 32'!$I$59,A33='TAB 32'!$I$61),"x",""))),"")</f>
        <v/>
      </c>
      <c r="F33" s="116" t="str">
        <f>IF(A33&lt;&gt;0,IF($A$1&lt;49,IF(OR(A33='TAB FINAL'!$L$47,A33='TAB FINAL'!$L$49),IF(A33='TAB FINAL'!$L$47,IF('TAB FINAL'!$M$47&lt;'TAB FINAL'!$M$49,"x",""),IF('TAB FINAL'!$M$49&lt;'TAB FINAL'!$M$47,"x","")),""),IF(OR(A33='TAB 32'!$O$47,A33='TAB 32'!$O$49),IF(A33='TAB 32'!$O$47,IF('TAB 32'!$P$47&lt;'TAB 32'!$P$49,"x",""),IF('TAB 32'!$P$49&lt;'TAB 32'!$P$47,"x","")),"")),"")</f>
        <v/>
      </c>
      <c r="G33" s="116" t="str">
        <f>IF(A33&lt;&gt;0,IF(F33="x","",IF($A$1&lt;49,IF(OR(A33='TAB FINAL'!$L$47,A33='TAB FINAL'!$L$49),IF(A33='TAB FINAL'!$L$47,IF('TAB FINAL'!$M$47&gt;'TAB FINAL'!$M$49,"x",IF('TAB FINAL'!$M$47="","x","")),IF('TAB FINAL'!$M$49&gt;'TAB FINAL'!$M$47,"x",IF('TAB FINAL'!$M$49="","x",""))),""),IF(OR(A33='TAB 32'!$M$47,A33='TAB 32'!$M$49),IF(A33='TAB 32'!$M$47,IF('TAB 32'!$N$47&gt;'TAB 32'!$N$49,"x",""),IF('TAB 32'!$N$49&gt;'TAB 32'!$N$47,"x","")),""))),"")</f>
        <v/>
      </c>
      <c r="H33" t="str">
        <f>IF(A33&lt;&gt;0,IF($A$1&lt;49,IF(OR(A33='TAB FINAL'!$L$35,A33='TAB FINAL'!$L$37),IF(A33='TAB FINAL'!$L$35,IF('TAB FINAL'!$M$35&lt;'TAB FINAL'!$M$37,"x",""),IF('TAB FINAL'!$M$37&lt;'TAB FINAL'!$M$35,"x","")),""),IF(OR(A33='TAB 32'!$O$35,A33='TAB 32'!$O$37),IF(A33='TAB 32'!$O$35,IF('TAB 32'!$P$35&lt;'TAB 32'!$P$37,"x",""),IF('TAB 32'!$P$37&lt;'TAB 32'!$P$35,"x","")),"")),"")</f>
        <v/>
      </c>
      <c r="I33" t="str">
        <f>IF(A33&lt;&gt;0,IF($A$1&lt;49,IF(OR(A33='TAB FINAL'!$L$35,A33='TAB FINAL'!$L$37),IF(A33='TAB FINAL'!$L$35,IF('TAB FINAL'!$M$35&gt;'TAB FINAL'!$M$37,"x",""),IF('TAB FINAL'!$M$37&gt;'TAB FINAL'!$M$35,"x","")),""),IF(OR(A33='TAB 32'!$O$35,A33='TAB 32'!$O$37),IF(A33='TAB 32'!$O$35,IF('TAB 32'!$P$35&gt;'TAB 32'!$P$37,"x",""),IF('TAB 32'!$P$37&gt;'TAB 32'!$P$35,"x","")),"")),"")</f>
        <v/>
      </c>
    </row>
    <row r="34" spans="1:9">
      <c r="A34" s="111" t="str">
        <f>'Tirage Poule'!A34</f>
        <v>COWMAN T</v>
      </c>
      <c r="B34" s="137" t="str">
        <f>'Tirage Poule'!B34</f>
        <v>Double As</v>
      </c>
      <c r="C34" s="231" t="str">
        <f>IF(A34&lt;&gt;0,IF($A$1&lt;49,IF(OR(A34='P1'!$T$34,A34='P2'!$T$34,A34='P3'!$T$34,A34='P4'!$T$34,A34='P5'!$T$34,A34='P6'!$T$34,A34='P7'!$T$34,A34='P8'!$T$34),"x",""),IF(OR(D34="x",E34="x",F34="x",G34="x",H34="x",I34="x"),"",IF(OR(A34='TAB 32'!$C$5,A34='TAB 32'!$C$7,A34='TAB 32'!$C$9,A34='TAB 32'!$C$11,A34='TAB 32'!$C$13,A34='TAB 32'!$C$15,A34='TAB 32'!$C$17,A34='TAB 32'!$C$19,A34='TAB 32'!$C$21,A34='TAB 32'!$C$23,A34='TAB 32'!$C$25,A34='TAB 32'!$C$27,A34='TAB 32'!$C$29,A34='TAB 32'!$C$31,A34='TAB 32'!$C$33,A34='TAB 32'!$C$35),"x",IF(OR(A34='TAB 32'!$C$37,A34='TAB 32'!$C$39,A34='TAB 32'!$C$41,A34='TAB 32'!$C$43,A34='TAB 32'!$C$45,A34='TAB 32'!$C$47,A34='TAB 32'!$C$49,A34='TAB 32'!$C$51,A34='TAB 32'!$C$53,A34='TAB 32'!$C$55,A34='TAB 32'!$C$57,A34='TAB 32'!$C$59,A34='TAB 32'!$C$61,A34='TAB 32'!$C$63,A34='TAB 32'!$C$65,A34='TAB 32'!$C$67),"x","")))),"")</f>
        <v/>
      </c>
      <c r="D34" t="str">
        <f>IF(A34&lt;&gt;0,IF(OR(E34="x",F34="x",G34="x",H34="x",I34="x"),"",IF($A$1&lt;49,IF(OR(A34='TAB FINAL'!$C$7,A34='TAB FINAL'!$C$9,A34='TAB FINAL'!$C$15,A34='TAB FINAL'!$C$17,A34='TAB FINAL'!$C$23,A34='TAB FINAL'!$C$25,A34='TAB FINAL'!$C$31,A34='TAB FINAL'!$C$33,A34='TAB FINAL'!$C$39,A34='TAB FINAL'!$C$41,A34='TAB FINAL'!$C$47,A34='TAB FINAL'!$C$49,A34='TAB FINAL'!$C$55,A34='TAB FINAL'!$C$57,A34='TAB FINAL'!$C$63,A34='TAB FINAL'!$C$65),"x",""),IF(OR(A34='TAB 32'!$F$7,A34='TAB 32'!$F$9,A34='TAB 32'!$F$15,A34='TAB 32'!$F$17,A34='TAB 32'!$F$23,A34='TAB 32'!$F$25,A34='TAB 32'!$F$31,A34='TAB 32'!$F$33,A34='TAB 32'!$F$39,A34='TAB 32'!$F$41,A34='TAB 32'!$F$47,A34='TAB 32'!$F$49,A34='TAB 32'!$F$55,A34='TAB 32'!$F$57,A34='TAB 32'!$F$63,A34='TAB 32'!$F$65),"x",""))),"")</f>
        <v/>
      </c>
      <c r="E34" t="str">
        <f>IF(A34&lt;&gt;0,IF(OR(F34="x",G34="x",H34="x",I34="x"),"",IF($A$1&lt;49,IF(OR(A34='TAB FINAL'!$F$11,A34='TAB FINAL'!$F$13,A34='TAB FINAL'!$F$27,A34='TAB FINAL'!$F$29,A34='TAB FINAL'!$F$43,A34='TAB FINAL'!$F$45,A34='TAB FINAL'!$F$59,A34='TAB FINAL'!$F$61),"x",""),IF(OR(A34='TAB 32'!$I$11,A34='TAB 32'!$I$13,A34='TAB 32'!$I$27,A34='TAB 32'!$I$29,A34='TAB 32'!$I$43,A34='TAB 32'!$I$45,A34='TAB 32'!$I$59,A34='TAB 32'!$I$61),"x",""))),"")</f>
        <v/>
      </c>
      <c r="F34" s="116" t="str">
        <f>IF(A34&lt;&gt;0,IF($A$1&lt;49,IF(OR(A34='TAB FINAL'!$L$47,A34='TAB FINAL'!$L$49),IF(A34='TAB FINAL'!$L$47,IF('TAB FINAL'!$M$47&lt;'TAB FINAL'!$M$49,"x",""),IF('TAB FINAL'!$M$49&lt;'TAB FINAL'!$M$47,"x","")),""),IF(OR(A34='TAB 32'!$O$47,A34='TAB 32'!$O$49),IF(A34='TAB 32'!$O$47,IF('TAB 32'!$P$47&lt;'TAB 32'!$P$49,"x",""),IF('TAB 32'!$P$49&lt;'TAB 32'!$P$47,"x","")),"")),"")</f>
        <v/>
      </c>
      <c r="G34" s="116" t="str">
        <f>IF(A34&lt;&gt;0,IF(F34="x","",IF($A$1&lt;49,IF(OR(A34='TAB FINAL'!$L$47,A34='TAB FINAL'!$L$49),IF(A34='TAB FINAL'!$L$47,IF('TAB FINAL'!$M$47&gt;'TAB FINAL'!$M$49,"x",IF('TAB FINAL'!$M$47="","x","")),IF('TAB FINAL'!$M$49&gt;'TAB FINAL'!$M$47,"x",IF('TAB FINAL'!$M$49="","x",""))),""),IF(OR(A34='TAB 32'!$M$47,A34='TAB 32'!$M$49),IF(A34='TAB 32'!$M$47,IF('TAB 32'!$N$47&gt;'TAB 32'!$N$49,"x",""),IF('TAB 32'!$N$49&gt;'TAB 32'!$N$47,"x","")),""))),"")</f>
        <v/>
      </c>
      <c r="H34" t="str">
        <f>IF(A34&lt;&gt;0,IF($A$1&lt;49,IF(OR(A34='TAB FINAL'!$L$35,A34='TAB FINAL'!$L$37),IF(A34='TAB FINAL'!$L$35,IF('TAB FINAL'!$M$35&lt;'TAB FINAL'!$M$37,"x",""),IF('TAB FINAL'!$M$37&lt;'TAB FINAL'!$M$35,"x","")),""),IF(OR(A34='TAB 32'!$O$35,A34='TAB 32'!$O$37),IF(A34='TAB 32'!$O$35,IF('TAB 32'!$P$35&lt;'TAB 32'!$P$37,"x",""),IF('TAB 32'!$P$37&lt;'TAB 32'!$P$35,"x","")),"")),"")</f>
        <v/>
      </c>
      <c r="I34" t="str">
        <f>IF(A34&lt;&gt;0,IF($A$1&lt;49,IF(OR(A34='TAB FINAL'!$L$35,A34='TAB FINAL'!$L$37),IF(A34='TAB FINAL'!$L$35,IF('TAB FINAL'!$M$35&gt;'TAB FINAL'!$M$37,"x",""),IF('TAB FINAL'!$M$37&gt;'TAB FINAL'!$M$35,"x","")),""),IF(OR(A34='TAB 32'!$O$35,A34='TAB 32'!$O$37),IF(A34='TAB 32'!$O$35,IF('TAB 32'!$P$35&gt;'TAB 32'!$P$37,"x",""),IF('TAB 32'!$P$37&gt;'TAB 32'!$P$35,"x","")),"")),"")</f>
        <v/>
      </c>
    </row>
    <row r="35" spans="1:9">
      <c r="A35" s="111" t="str">
        <f>'Tirage Poule'!A35</f>
        <v>GOODIN M</v>
      </c>
      <c r="B35" s="137" t="str">
        <f>'Tirage Poule'!B35</f>
        <v>Double As</v>
      </c>
      <c r="C35" s="231" t="str">
        <f>IF(A35&lt;&gt;0,IF($A$1&lt;49,IF(OR(A35='P1'!$T$34,A35='P2'!$T$34,A35='P3'!$T$34,A35='P4'!$T$34,A35='P5'!$T$34,A35='P6'!$T$34,A35='P7'!$T$34,A35='P8'!$T$34),"x",""),IF(OR(D35="x",E35="x",F35="x",G35="x",H35="x",I35="x"),"",IF(OR(A35='TAB 32'!$C$5,A35='TAB 32'!$C$7,A35='TAB 32'!$C$9,A35='TAB 32'!$C$11,A35='TAB 32'!$C$13,A35='TAB 32'!$C$15,A35='TAB 32'!$C$17,A35='TAB 32'!$C$19,A35='TAB 32'!$C$21,A35='TAB 32'!$C$23,A35='TAB 32'!$C$25,A35='TAB 32'!$C$27,A35='TAB 32'!$C$29,A35='TAB 32'!$C$31,A35='TAB 32'!$C$33,A35='TAB 32'!$C$35),"x",IF(OR(A35='TAB 32'!$C$37,A35='TAB 32'!$C$39,A35='TAB 32'!$C$41,A35='TAB 32'!$C$43,A35='TAB 32'!$C$45,A35='TAB 32'!$C$47,A35='TAB 32'!$C$49,A35='TAB 32'!$C$51,A35='TAB 32'!$C$53,A35='TAB 32'!$C$55,A35='TAB 32'!$C$57,A35='TAB 32'!$C$59,A35='TAB 32'!$C$61,A35='TAB 32'!$C$63,A35='TAB 32'!$C$65,A35='TAB 32'!$C$67),"x","")))),"")</f>
        <v/>
      </c>
      <c r="D35" t="str">
        <f>IF(A35&lt;&gt;0,IF(OR(E35="x",F35="x",G35="x",H35="x",I35="x"),"",IF($A$1&lt;49,IF(OR(A35='TAB FINAL'!$C$7,A35='TAB FINAL'!$C$9,A35='TAB FINAL'!$C$15,A35='TAB FINAL'!$C$17,A35='TAB FINAL'!$C$23,A35='TAB FINAL'!$C$25,A35='TAB FINAL'!$C$31,A35='TAB FINAL'!$C$33,A35='TAB FINAL'!$C$39,A35='TAB FINAL'!$C$41,A35='TAB FINAL'!$C$47,A35='TAB FINAL'!$C$49,A35='TAB FINAL'!$C$55,A35='TAB FINAL'!$C$57,A35='TAB FINAL'!$C$63,A35='TAB FINAL'!$C$65),"x",""),IF(OR(A35='TAB 32'!$F$7,A35='TAB 32'!$F$9,A35='TAB 32'!$F$15,A35='TAB 32'!$F$17,A35='TAB 32'!$F$23,A35='TAB 32'!$F$25,A35='TAB 32'!$F$31,A35='TAB 32'!$F$33,A35='TAB 32'!$F$39,A35='TAB 32'!$F$41,A35='TAB 32'!$F$47,A35='TAB 32'!$F$49,A35='TAB 32'!$F$55,A35='TAB 32'!$F$57,A35='TAB 32'!$F$63,A35='TAB 32'!$F$65),"x",""))),"")</f>
        <v/>
      </c>
      <c r="E35" t="str">
        <f>IF(A35&lt;&gt;0,IF(OR(F35="x",G35="x",H35="x",I35="x"),"",IF($A$1&lt;49,IF(OR(A35='TAB FINAL'!$F$11,A35='TAB FINAL'!$F$13,A35='TAB FINAL'!$F$27,A35='TAB FINAL'!$F$29,A35='TAB FINAL'!$F$43,A35='TAB FINAL'!$F$45,A35='TAB FINAL'!$F$59,A35='TAB FINAL'!$F$61),"x",""),IF(OR(A35='TAB 32'!$I$11,A35='TAB 32'!$I$13,A35='TAB 32'!$I$27,A35='TAB 32'!$I$29,A35='TAB 32'!$I$43,A35='TAB 32'!$I$45,A35='TAB 32'!$I$59,A35='TAB 32'!$I$61),"x",""))),"")</f>
        <v/>
      </c>
      <c r="F35" s="116" t="str">
        <f>IF(A35&lt;&gt;0,IF($A$1&lt;49,IF(OR(A35='TAB FINAL'!$L$47,A35='TAB FINAL'!$L$49),IF(A35='TAB FINAL'!$L$47,IF('TAB FINAL'!$M$47&lt;'TAB FINAL'!$M$49,"x",""),IF('TAB FINAL'!$M$49&lt;'TAB FINAL'!$M$47,"x","")),""),IF(OR(A35='TAB 32'!$O$47,A35='TAB 32'!$O$49),IF(A35='TAB 32'!$O$47,IF('TAB 32'!$P$47&lt;'TAB 32'!$P$49,"x",""),IF('TAB 32'!$P$49&lt;'TAB 32'!$P$47,"x","")),"")),"")</f>
        <v/>
      </c>
      <c r="G35" s="116" t="str">
        <f>IF(A35&lt;&gt;0,IF(F35="x","",IF($A$1&lt;49,IF(OR(A35='TAB FINAL'!$L$47,A35='TAB FINAL'!$L$49),IF(A35='TAB FINAL'!$L$47,IF('TAB FINAL'!$M$47&gt;'TAB FINAL'!$M$49,"x",IF('TAB FINAL'!$M$47="","x","")),IF('TAB FINAL'!$M$49&gt;'TAB FINAL'!$M$47,"x",IF('TAB FINAL'!$M$49="","x",""))),""),IF(OR(A35='TAB 32'!$M$47,A35='TAB 32'!$M$49),IF(A35='TAB 32'!$M$47,IF('TAB 32'!$N$47&gt;'TAB 32'!$N$49,"x",""),IF('TAB 32'!$N$49&gt;'TAB 32'!$N$47,"x","")),""))),"")</f>
        <v/>
      </c>
      <c r="H35" t="str">
        <f>IF(A35&lt;&gt;0,IF($A$1&lt;49,IF(OR(A35='TAB FINAL'!$L$35,A35='TAB FINAL'!$L$37),IF(A35='TAB FINAL'!$L$35,IF('TAB FINAL'!$M$35&lt;'TAB FINAL'!$M$37,"x",""),IF('TAB FINAL'!$M$37&lt;'TAB FINAL'!$M$35,"x","")),""),IF(OR(A35='TAB 32'!$O$35,A35='TAB 32'!$O$37),IF(A35='TAB 32'!$O$35,IF('TAB 32'!$P$35&lt;'TAB 32'!$P$37,"x",""),IF('TAB 32'!$P$37&lt;'TAB 32'!$P$35,"x","")),"")),"")</f>
        <v/>
      </c>
      <c r="I35" t="str">
        <f>IF(A35&lt;&gt;0,IF($A$1&lt;49,IF(OR(A35='TAB FINAL'!$L$35,A35='TAB FINAL'!$L$37),IF(A35='TAB FINAL'!$L$35,IF('TAB FINAL'!$M$35&gt;'TAB FINAL'!$M$37,"x",""),IF('TAB FINAL'!$M$37&gt;'TAB FINAL'!$M$35,"x","")),""),IF(OR(A35='TAB 32'!$O$35,A35='TAB 32'!$O$37),IF(A35='TAB 32'!$O$35,IF('TAB 32'!$P$35&gt;'TAB 32'!$P$37,"x",""),IF('TAB 32'!$P$37&gt;'TAB 32'!$P$35,"x","")),"")),"")</f>
        <v/>
      </c>
    </row>
    <row r="36" spans="1:9">
      <c r="A36" s="133" t="str">
        <f>'Tirage Poule'!A36</f>
        <v>GOUEL S</v>
      </c>
      <c r="B36" s="137" t="str">
        <f>'Tirage Poule'!B36</f>
        <v>Double As</v>
      </c>
      <c r="C36" s="231" t="str">
        <f>IF(A36&lt;&gt;0,IF($A$1&lt;49,IF(OR(A36='P1'!$T$34,A36='P2'!$T$34,A36='P3'!$T$34,A36='P4'!$T$34,A36='P5'!$T$34,A36='P6'!$T$34,A36='P7'!$T$34,A36='P8'!$T$34),"x",""),IF(OR(D36="x",E36="x",F36="x",G36="x",H36="x",I36="x"),"",IF(OR(A36='TAB 32'!$C$5,A36='TAB 32'!$C$7,A36='TAB 32'!$C$9,A36='TAB 32'!$C$11,A36='TAB 32'!$C$13,A36='TAB 32'!$C$15,A36='TAB 32'!$C$17,A36='TAB 32'!$C$19,A36='TAB 32'!$C$21,A36='TAB 32'!$C$23,A36='TAB 32'!$C$25,A36='TAB 32'!$C$27,A36='TAB 32'!$C$29,A36='TAB 32'!$C$31,A36='TAB 32'!$C$33,A36='TAB 32'!$C$35),"x",IF(OR(A36='TAB 32'!$C$37,A36='TAB 32'!$C$39,A36='TAB 32'!$C$41,A36='TAB 32'!$C$43,A36='TAB 32'!$C$45,A36='TAB 32'!$C$47,A36='TAB 32'!$C$49,A36='TAB 32'!$C$51,A36='TAB 32'!$C$53,A36='TAB 32'!$C$55,A36='TAB 32'!$C$57,A36='TAB 32'!$C$59,A36='TAB 32'!$C$61,A36='TAB 32'!$C$63,A36='TAB 32'!$C$65,A36='TAB 32'!$C$67),"x","")))),"")</f>
        <v/>
      </c>
      <c r="D36" t="str">
        <f>IF(A36&lt;&gt;0,IF(OR(E36="x",F36="x",G36="x",H36="x",I36="x"),"",IF($A$1&lt;49,IF(OR(A36='TAB FINAL'!$C$7,A36='TAB FINAL'!$C$9,A36='TAB FINAL'!$C$15,A36='TAB FINAL'!$C$17,A36='TAB FINAL'!$C$23,A36='TAB FINAL'!$C$25,A36='TAB FINAL'!$C$31,A36='TAB FINAL'!$C$33,A36='TAB FINAL'!$C$39,A36='TAB FINAL'!$C$41,A36='TAB FINAL'!$C$47,A36='TAB FINAL'!$C$49,A36='TAB FINAL'!$C$55,A36='TAB FINAL'!$C$57,A36='TAB FINAL'!$C$63,A36='TAB FINAL'!$C$65),"x",""),IF(OR(A36='TAB 32'!$F$7,A36='TAB 32'!$F$9,A36='TAB 32'!$F$15,A36='TAB 32'!$F$17,A36='TAB 32'!$F$23,A36='TAB 32'!$F$25,A36='TAB 32'!$F$31,A36='TAB 32'!$F$33,A36='TAB 32'!$F$39,A36='TAB 32'!$F$41,A36='TAB 32'!$F$47,A36='TAB 32'!$F$49,A36='TAB 32'!$F$55,A36='TAB 32'!$F$57,A36='TAB 32'!$F$63,A36='TAB 32'!$F$65),"x",""))),"")</f>
        <v/>
      </c>
      <c r="E36" t="str">
        <f>IF(A36&lt;&gt;0,IF(OR(F36="x",G36="x",H36="x",I36="x"),"",IF($A$1&lt;49,IF(OR(A36='TAB FINAL'!$F$11,A36='TAB FINAL'!$F$13,A36='TAB FINAL'!$F$27,A36='TAB FINAL'!$F$29,A36='TAB FINAL'!$F$43,A36='TAB FINAL'!$F$45,A36='TAB FINAL'!$F$59,A36='TAB FINAL'!$F$61),"x",""),IF(OR(A36='TAB 32'!$I$11,A36='TAB 32'!$I$13,A36='TAB 32'!$I$27,A36='TAB 32'!$I$29,A36='TAB 32'!$I$43,A36='TAB 32'!$I$45,A36='TAB 32'!$I$59,A36='TAB 32'!$I$61),"x",""))),"")</f>
        <v/>
      </c>
      <c r="F36" s="116" t="str">
        <f>IF(A36&lt;&gt;0,IF($A$1&lt;49,IF(OR(A36='TAB FINAL'!$L$47,A36='TAB FINAL'!$L$49),IF(A36='TAB FINAL'!$L$47,IF('TAB FINAL'!$M$47&lt;'TAB FINAL'!$M$49,"x",""),IF('TAB FINAL'!$M$49&lt;'TAB FINAL'!$M$47,"x","")),""),IF(OR(A36='TAB 32'!$O$47,A36='TAB 32'!$O$49),IF(A36='TAB 32'!$O$47,IF('TAB 32'!$P$47&lt;'TAB 32'!$P$49,"x",""),IF('TAB 32'!$P$49&lt;'TAB 32'!$P$47,"x","")),"")),"")</f>
        <v/>
      </c>
      <c r="G36" s="116" t="str">
        <f>IF(A36&lt;&gt;0,IF(F36="x","",IF($A$1&lt;49,IF(OR(A36='TAB FINAL'!$L$47,A36='TAB FINAL'!$L$49),IF(A36='TAB FINAL'!$L$47,IF('TAB FINAL'!$M$47&gt;'TAB FINAL'!$M$49,"x",IF('TAB FINAL'!$M$47="","x","")),IF('TAB FINAL'!$M$49&gt;'TAB FINAL'!$M$47,"x",IF('TAB FINAL'!$M$49="","x",""))),""),IF(OR(A36='TAB 32'!$M$47,A36='TAB 32'!$M$49),IF(A36='TAB 32'!$M$47,IF('TAB 32'!$N$47&gt;'TAB 32'!$N$49,"x",""),IF('TAB 32'!$N$49&gt;'TAB 32'!$N$47,"x","")),""))),"")</f>
        <v/>
      </c>
      <c r="H36" t="str">
        <f>IF(A36&lt;&gt;0,IF($A$1&lt;49,IF(OR(A36='TAB FINAL'!$L$35,A36='TAB FINAL'!$L$37),IF(A36='TAB FINAL'!$L$35,IF('TAB FINAL'!$M$35&lt;'TAB FINAL'!$M$37,"x",""),IF('TAB FINAL'!$M$37&lt;'TAB FINAL'!$M$35,"x","")),""),IF(OR(A36='TAB 32'!$O$35,A36='TAB 32'!$O$37),IF(A36='TAB 32'!$O$35,IF('TAB 32'!$P$35&lt;'TAB 32'!$P$37,"x",""),IF('TAB 32'!$P$37&lt;'TAB 32'!$P$35,"x","")),"")),"")</f>
        <v/>
      </c>
      <c r="I36" t="str">
        <f>IF(A36&lt;&gt;0,IF($A$1&lt;49,IF(OR(A36='TAB FINAL'!$L$35,A36='TAB FINAL'!$L$37),IF(A36='TAB FINAL'!$L$35,IF('TAB FINAL'!$M$35&gt;'TAB FINAL'!$M$37,"x",""),IF('TAB FINAL'!$M$37&gt;'TAB FINAL'!$M$35,"x","")),""),IF(OR(A36='TAB 32'!$O$35,A36='TAB 32'!$O$37),IF(A36='TAB 32'!$O$35,IF('TAB 32'!$P$35&gt;'TAB 32'!$P$37,"x",""),IF('TAB 32'!$P$37&gt;'TAB 32'!$P$35,"x","")),"")),"")</f>
        <v/>
      </c>
    </row>
    <row r="37" spans="1:9">
      <c r="A37" s="133" t="str">
        <f>'Tirage Poule'!A37</f>
        <v>LANSOY D</v>
      </c>
      <c r="B37" s="137" t="str">
        <f>'Tirage Poule'!B37</f>
        <v>Double As</v>
      </c>
      <c r="C37" s="231" t="str">
        <f>IF(A37&lt;&gt;0,IF($A$1&lt;49,IF(OR(A37='P1'!$T$34,A37='P2'!$T$34,A37='P3'!$T$34,A37='P4'!$T$34,A37='P5'!$T$34,A37='P6'!$T$34,A37='P7'!$T$34,A37='P8'!$T$34),"x",""),IF(OR(D37="x",E37="x",F37="x",G37="x",H37="x",I37="x"),"",IF(OR(A37='TAB 32'!$C$5,A37='TAB 32'!$C$7,A37='TAB 32'!$C$9,A37='TAB 32'!$C$11,A37='TAB 32'!$C$13,A37='TAB 32'!$C$15,A37='TAB 32'!$C$17,A37='TAB 32'!$C$19,A37='TAB 32'!$C$21,A37='TAB 32'!$C$23,A37='TAB 32'!$C$25,A37='TAB 32'!$C$27,A37='TAB 32'!$C$29,A37='TAB 32'!$C$31,A37='TAB 32'!$C$33,A37='TAB 32'!$C$35),"x",IF(OR(A37='TAB 32'!$C$37,A37='TAB 32'!$C$39,A37='TAB 32'!$C$41,A37='TAB 32'!$C$43,A37='TAB 32'!$C$45,A37='TAB 32'!$C$47,A37='TAB 32'!$C$49,A37='TAB 32'!$C$51,A37='TAB 32'!$C$53,A37='TAB 32'!$C$55,A37='TAB 32'!$C$57,A37='TAB 32'!$C$59,A37='TAB 32'!$C$61,A37='TAB 32'!$C$63,A37='TAB 32'!$C$65,A37='TAB 32'!$C$67),"x","")))),"")</f>
        <v/>
      </c>
      <c r="D37" t="str">
        <f>IF(A37&lt;&gt;0,IF(OR(E37="x",F37="x",G37="x",H37="x",I37="x"),"",IF($A$1&lt;49,IF(OR(A37='TAB FINAL'!$C$7,A37='TAB FINAL'!$C$9,A37='TAB FINAL'!$C$15,A37='TAB FINAL'!$C$17,A37='TAB FINAL'!$C$23,A37='TAB FINAL'!$C$25,A37='TAB FINAL'!$C$31,A37='TAB FINAL'!$C$33,A37='TAB FINAL'!$C$39,A37='TAB FINAL'!$C$41,A37='TAB FINAL'!$C$47,A37='TAB FINAL'!$C$49,A37='TAB FINAL'!$C$55,A37='TAB FINAL'!$C$57,A37='TAB FINAL'!$C$63,A37='TAB FINAL'!$C$65),"x",""),IF(OR(A37='TAB 32'!$F$7,A37='TAB 32'!$F$9,A37='TAB 32'!$F$15,A37='TAB 32'!$F$17,A37='TAB 32'!$F$23,A37='TAB 32'!$F$25,A37='TAB 32'!$F$31,A37='TAB 32'!$F$33,A37='TAB 32'!$F$39,A37='TAB 32'!$F$41,A37='TAB 32'!$F$47,A37='TAB 32'!$F$49,A37='TAB 32'!$F$55,A37='TAB 32'!$F$57,A37='TAB 32'!$F$63,A37='TAB 32'!$F$65),"x",""))),"")</f>
        <v>x</v>
      </c>
      <c r="E37" t="str">
        <f>IF(A37&lt;&gt;0,IF(OR(F37="x",G37="x",H37="x",I37="x"),"",IF($A$1&lt;49,IF(OR(A37='TAB FINAL'!$F$11,A37='TAB FINAL'!$F$13,A37='TAB FINAL'!$F$27,A37='TAB FINAL'!$F$29,A37='TAB FINAL'!$F$43,A37='TAB FINAL'!$F$45,A37='TAB FINAL'!$F$59,A37='TAB FINAL'!$F$61),"x",""),IF(OR(A37='TAB 32'!$I$11,A37='TAB 32'!$I$13,A37='TAB 32'!$I$27,A37='TAB 32'!$I$29,A37='TAB 32'!$I$43,A37='TAB 32'!$I$45,A37='TAB 32'!$I$59,A37='TAB 32'!$I$61),"x",""))),"")</f>
        <v/>
      </c>
      <c r="F37" s="116" t="str">
        <f>IF(A37&lt;&gt;0,IF($A$1&lt;49,IF(OR(A37='TAB FINAL'!$L$47,A37='TAB FINAL'!$L$49),IF(A37='TAB FINAL'!$L$47,IF('TAB FINAL'!$M$47&lt;'TAB FINAL'!$M$49,"x",""),IF('TAB FINAL'!$M$49&lt;'TAB FINAL'!$M$47,"x","")),""),IF(OR(A37='TAB 32'!$O$47,A37='TAB 32'!$O$49),IF(A37='TAB 32'!$O$47,IF('TAB 32'!$P$47&lt;'TAB 32'!$P$49,"x",""),IF('TAB 32'!$P$49&lt;'TAB 32'!$P$47,"x","")),"")),"")</f>
        <v/>
      </c>
      <c r="G37" s="116" t="str">
        <f>IF(A37&lt;&gt;0,IF(F37="x","",IF($A$1&lt;49,IF(OR(A37='TAB FINAL'!$L$47,A37='TAB FINAL'!$L$49),IF(A37='TAB FINAL'!$L$47,IF('TAB FINAL'!$M$47&gt;'TAB FINAL'!$M$49,"x",IF('TAB FINAL'!$M$47="","x","")),IF('TAB FINAL'!$M$49&gt;'TAB FINAL'!$M$47,"x",IF('TAB FINAL'!$M$49="","x",""))),""),IF(OR(A37='TAB 32'!$M$47,A37='TAB 32'!$M$49),IF(A37='TAB 32'!$M$47,IF('TAB 32'!$N$47&gt;'TAB 32'!$N$49,"x",""),IF('TAB 32'!$N$49&gt;'TAB 32'!$N$47,"x","")),""))),"")</f>
        <v/>
      </c>
      <c r="H37" t="str">
        <f>IF(A37&lt;&gt;0,IF($A$1&lt;49,IF(OR(A37='TAB FINAL'!$L$35,A37='TAB FINAL'!$L$37),IF(A37='TAB FINAL'!$L$35,IF('TAB FINAL'!$M$35&lt;'TAB FINAL'!$M$37,"x",""),IF('TAB FINAL'!$M$37&lt;'TAB FINAL'!$M$35,"x","")),""),IF(OR(A37='TAB 32'!$O$35,A37='TAB 32'!$O$37),IF(A37='TAB 32'!$O$35,IF('TAB 32'!$P$35&lt;'TAB 32'!$P$37,"x",""),IF('TAB 32'!$P$37&lt;'TAB 32'!$P$35,"x","")),"")),"")</f>
        <v/>
      </c>
      <c r="I37" t="str">
        <f>IF(A37&lt;&gt;0,IF($A$1&lt;49,IF(OR(A37='TAB FINAL'!$L$35,A37='TAB FINAL'!$L$37),IF(A37='TAB FINAL'!$L$35,IF('TAB FINAL'!$M$35&gt;'TAB FINAL'!$M$37,"x",""),IF('TAB FINAL'!$M$37&gt;'TAB FINAL'!$M$35,"x","")),""),IF(OR(A37='TAB 32'!$O$35,A37='TAB 32'!$O$37),IF(A37='TAB 32'!$O$35,IF('TAB 32'!$P$35&gt;'TAB 32'!$P$37,"x",""),IF('TAB 32'!$P$37&gt;'TAB 32'!$P$35,"x","")),"")),"")</f>
        <v/>
      </c>
    </row>
    <row r="38" spans="1:9">
      <c r="A38" s="133" t="str">
        <f>'Tirage Poule'!A38</f>
        <v>LANSOY H</v>
      </c>
      <c r="B38" s="137" t="str">
        <f>'Tirage Poule'!B38</f>
        <v>Double As</v>
      </c>
      <c r="C38" s="231" t="str">
        <f>IF(A38&lt;&gt;0,IF($A$1&lt;49,IF(OR(A38='P1'!$T$34,A38='P2'!$T$34,A38='P3'!$T$34,A38='P4'!$T$34,A38='P5'!$T$34,A38='P6'!$T$34,A38='P7'!$T$34,A38='P8'!$T$34),"x",""),IF(OR(D38="x",E38="x",F38="x",G38="x",H38="x",I38="x"),"",IF(OR(A38='TAB 32'!$C$5,A38='TAB 32'!$C$7,A38='TAB 32'!$C$9,A38='TAB 32'!$C$11,A38='TAB 32'!$C$13,A38='TAB 32'!$C$15,A38='TAB 32'!$C$17,A38='TAB 32'!$C$19,A38='TAB 32'!$C$21,A38='TAB 32'!$C$23,A38='TAB 32'!$C$25,A38='TAB 32'!$C$27,A38='TAB 32'!$C$29,A38='TAB 32'!$C$31,A38='TAB 32'!$C$33,A38='TAB 32'!$C$35),"x",IF(OR(A38='TAB 32'!$C$37,A38='TAB 32'!$C$39,A38='TAB 32'!$C$41,A38='TAB 32'!$C$43,A38='TAB 32'!$C$45,A38='TAB 32'!$C$47,A38='TAB 32'!$C$49,A38='TAB 32'!$C$51,A38='TAB 32'!$C$53,A38='TAB 32'!$C$55,A38='TAB 32'!$C$57,A38='TAB 32'!$C$59,A38='TAB 32'!$C$61,A38='TAB 32'!$C$63,A38='TAB 32'!$C$65,A38='TAB 32'!$C$67),"x","")))),"")</f>
        <v/>
      </c>
      <c r="D38" t="str">
        <f>IF(A38&lt;&gt;0,IF(OR(E38="x",F38="x",G38="x",H38="x",I38="x"),"",IF($A$1&lt;49,IF(OR(A38='TAB FINAL'!$C$7,A38='TAB FINAL'!$C$9,A38='TAB FINAL'!$C$15,A38='TAB FINAL'!$C$17,A38='TAB FINAL'!$C$23,A38='TAB FINAL'!$C$25,A38='TAB FINAL'!$C$31,A38='TAB FINAL'!$C$33,A38='TAB FINAL'!$C$39,A38='TAB FINAL'!$C$41,A38='TAB FINAL'!$C$47,A38='TAB FINAL'!$C$49,A38='TAB FINAL'!$C$55,A38='TAB FINAL'!$C$57,A38='TAB FINAL'!$C$63,A38='TAB FINAL'!$C$65),"x",""),IF(OR(A38='TAB 32'!$F$7,A38='TAB 32'!$F$9,A38='TAB 32'!$F$15,A38='TAB 32'!$F$17,A38='TAB 32'!$F$23,A38='TAB 32'!$F$25,A38='TAB 32'!$F$31,A38='TAB 32'!$F$33,A38='TAB 32'!$F$39,A38='TAB 32'!$F$41,A38='TAB 32'!$F$47,A38='TAB 32'!$F$49,A38='TAB 32'!$F$55,A38='TAB 32'!$F$57,A38='TAB 32'!$F$63,A38='TAB 32'!$F$65),"x",""))),"")</f>
        <v>x</v>
      </c>
      <c r="E38" t="str">
        <f>IF(A38&lt;&gt;0,IF(OR(F38="x",G38="x",H38="x",I38="x"),"",IF($A$1&lt;49,IF(OR(A38='TAB FINAL'!$F$11,A38='TAB FINAL'!$F$13,A38='TAB FINAL'!$F$27,A38='TAB FINAL'!$F$29,A38='TAB FINAL'!$F$43,A38='TAB FINAL'!$F$45,A38='TAB FINAL'!$F$59,A38='TAB FINAL'!$F$61),"x",""),IF(OR(A38='TAB 32'!$I$11,A38='TAB 32'!$I$13,A38='TAB 32'!$I$27,A38='TAB 32'!$I$29,A38='TAB 32'!$I$43,A38='TAB 32'!$I$45,A38='TAB 32'!$I$59,A38='TAB 32'!$I$61),"x",""))),"")</f>
        <v/>
      </c>
      <c r="F38" s="116" t="str">
        <f>IF(A38&lt;&gt;0,IF($A$1&lt;49,IF(OR(A38='TAB FINAL'!$L$47,A38='TAB FINAL'!$L$49),IF(A38='TAB FINAL'!$L$47,IF('TAB FINAL'!$M$47&lt;'TAB FINAL'!$M$49,"x",""),IF('TAB FINAL'!$M$49&lt;'TAB FINAL'!$M$47,"x","")),""),IF(OR(A38='TAB 32'!$O$47,A38='TAB 32'!$O$49),IF(A38='TAB 32'!$O$47,IF('TAB 32'!$P$47&lt;'TAB 32'!$P$49,"x",""),IF('TAB 32'!$P$49&lt;'TAB 32'!$P$47,"x","")),"")),"")</f>
        <v/>
      </c>
      <c r="G38" s="116" t="str">
        <f>IF(A38&lt;&gt;0,IF(F38="x","",IF($A$1&lt;49,IF(OR(A38='TAB FINAL'!$L$47,A38='TAB FINAL'!$L$49),IF(A38='TAB FINAL'!$L$47,IF('TAB FINAL'!$M$47&gt;'TAB FINAL'!$M$49,"x",IF('TAB FINAL'!$M$47="","x","")),IF('TAB FINAL'!$M$49&gt;'TAB FINAL'!$M$47,"x",IF('TAB FINAL'!$M$49="","x",""))),""),IF(OR(A38='TAB 32'!$M$47,A38='TAB 32'!$M$49),IF(A38='TAB 32'!$M$47,IF('TAB 32'!$N$47&gt;'TAB 32'!$N$49,"x",""),IF('TAB 32'!$N$49&gt;'TAB 32'!$N$47,"x","")),""))),"")</f>
        <v/>
      </c>
      <c r="H38" t="str">
        <f>IF(A38&lt;&gt;0,IF($A$1&lt;49,IF(OR(A38='TAB FINAL'!$L$35,A38='TAB FINAL'!$L$37),IF(A38='TAB FINAL'!$L$35,IF('TAB FINAL'!$M$35&lt;'TAB FINAL'!$M$37,"x",""),IF('TAB FINAL'!$M$37&lt;'TAB FINAL'!$M$35,"x","")),""),IF(OR(A38='TAB 32'!$O$35,A38='TAB 32'!$O$37),IF(A38='TAB 32'!$O$35,IF('TAB 32'!$P$35&lt;'TAB 32'!$P$37,"x",""),IF('TAB 32'!$P$37&lt;'TAB 32'!$P$35,"x","")),"")),"")</f>
        <v/>
      </c>
      <c r="I38" t="str">
        <f>IF(A38&lt;&gt;0,IF($A$1&lt;49,IF(OR(A38='TAB FINAL'!$L$35,A38='TAB FINAL'!$L$37),IF(A38='TAB FINAL'!$L$35,IF('TAB FINAL'!$M$35&gt;'TAB FINAL'!$M$37,"x",""),IF('TAB FINAL'!$M$37&gt;'TAB FINAL'!$M$35,"x","")),""),IF(OR(A38='TAB 32'!$O$35,A38='TAB 32'!$O$37),IF(A38='TAB 32'!$O$35,IF('TAB 32'!$P$35&gt;'TAB 32'!$P$37,"x",""),IF('TAB 32'!$P$37&gt;'TAB 32'!$P$35,"x","")),"")),"")</f>
        <v/>
      </c>
    </row>
    <row r="39" spans="1:9">
      <c r="A39" s="133" t="str">
        <f>'Tirage Poule'!A39</f>
        <v>SAILLOUR L</v>
      </c>
      <c r="B39" s="137" t="str">
        <f>'Tirage Poule'!B39</f>
        <v>Double As</v>
      </c>
      <c r="C39" s="231" t="str">
        <f>IF(A39&lt;&gt;0,IF($A$1&lt;49,IF(OR(A39='P1'!$T$34,A39='P2'!$T$34,A39='P3'!$T$34,A39='P4'!$T$34,A39='P5'!$T$34,A39='P6'!$T$34,A39='P7'!$T$34,A39='P8'!$T$34),"x",""),IF(OR(D39="x",E39="x",F39="x",G39="x",H39="x",I39="x"),"",IF(OR(A39='TAB 32'!$C$5,A39='TAB 32'!$C$7,A39='TAB 32'!$C$9,A39='TAB 32'!$C$11,A39='TAB 32'!$C$13,A39='TAB 32'!$C$15,A39='TAB 32'!$C$17,A39='TAB 32'!$C$19,A39='TAB 32'!$C$21,A39='TAB 32'!$C$23,A39='TAB 32'!$C$25,A39='TAB 32'!$C$27,A39='TAB 32'!$C$29,A39='TAB 32'!$C$31,A39='TAB 32'!$C$33,A39='TAB 32'!$C$35),"x",IF(OR(A39='TAB 32'!$C$37,A39='TAB 32'!$C$39,A39='TAB 32'!$C$41,A39='TAB 32'!$C$43,A39='TAB 32'!$C$45,A39='TAB 32'!$C$47,A39='TAB 32'!$C$49,A39='TAB 32'!$C$51,A39='TAB 32'!$C$53,A39='TAB 32'!$C$55,A39='TAB 32'!$C$57,A39='TAB 32'!$C$59,A39='TAB 32'!$C$61,A39='TAB 32'!$C$63,A39='TAB 32'!$C$65,A39='TAB 32'!$C$67),"x","")))),"")</f>
        <v/>
      </c>
      <c r="D39" t="str">
        <f>IF(A39&lt;&gt;0,IF(OR(E39="x",F39="x",G39="x",H39="x",I39="x"),"",IF($A$1&lt;49,IF(OR(A39='TAB FINAL'!$C$7,A39='TAB FINAL'!$C$9,A39='TAB FINAL'!$C$15,A39='TAB FINAL'!$C$17,A39='TAB FINAL'!$C$23,A39='TAB FINAL'!$C$25,A39='TAB FINAL'!$C$31,A39='TAB FINAL'!$C$33,A39='TAB FINAL'!$C$39,A39='TAB FINAL'!$C$41,A39='TAB FINAL'!$C$47,A39='TAB FINAL'!$C$49,A39='TAB FINAL'!$C$55,A39='TAB FINAL'!$C$57,A39='TAB FINAL'!$C$63,A39='TAB FINAL'!$C$65),"x",""),IF(OR(A39='TAB 32'!$F$7,A39='TAB 32'!$F$9,A39='TAB 32'!$F$15,A39='TAB 32'!$F$17,A39='TAB 32'!$F$23,A39='TAB 32'!$F$25,A39='TAB 32'!$F$31,A39='TAB 32'!$F$33,A39='TAB 32'!$F$39,A39='TAB 32'!$F$41,A39='TAB 32'!$F$47,A39='TAB 32'!$F$49,A39='TAB 32'!$F$55,A39='TAB 32'!$F$57,A39='TAB 32'!$F$63,A39='TAB 32'!$F$65),"x",""))),"")</f>
        <v>x</v>
      </c>
      <c r="E39" t="str">
        <f>IF(A39&lt;&gt;0,IF(OR(F39="x",G39="x",H39="x",I39="x"),"",IF($A$1&lt;49,IF(OR(A39='TAB FINAL'!$F$11,A39='TAB FINAL'!$F$13,A39='TAB FINAL'!$F$27,A39='TAB FINAL'!$F$29,A39='TAB FINAL'!$F$43,A39='TAB FINAL'!$F$45,A39='TAB FINAL'!$F$59,A39='TAB FINAL'!$F$61),"x",""),IF(OR(A39='TAB 32'!$I$11,A39='TAB 32'!$I$13,A39='TAB 32'!$I$27,A39='TAB 32'!$I$29,A39='TAB 32'!$I$43,A39='TAB 32'!$I$45,A39='TAB 32'!$I$59,A39='TAB 32'!$I$61),"x",""))),"")</f>
        <v/>
      </c>
      <c r="F39" s="116" t="str">
        <f>IF(A39&lt;&gt;0,IF($A$1&lt;49,IF(OR(A39='TAB FINAL'!$L$47,A39='TAB FINAL'!$L$49),IF(A39='TAB FINAL'!$L$47,IF('TAB FINAL'!$M$47&lt;'TAB FINAL'!$M$49,"x",""),IF('TAB FINAL'!$M$49&lt;'TAB FINAL'!$M$47,"x","")),""),IF(OR(A39='TAB 32'!$O$47,A39='TAB 32'!$O$49),IF(A39='TAB 32'!$O$47,IF('TAB 32'!$P$47&lt;'TAB 32'!$P$49,"x",""),IF('TAB 32'!$P$49&lt;'TAB 32'!$P$47,"x","")),"")),"")</f>
        <v/>
      </c>
      <c r="G39" s="116" t="str">
        <f>IF(A39&lt;&gt;0,IF(F39="x","",IF($A$1&lt;49,IF(OR(A39='TAB FINAL'!$L$47,A39='TAB FINAL'!$L$49),IF(A39='TAB FINAL'!$L$47,IF('TAB FINAL'!$M$47&gt;'TAB FINAL'!$M$49,"x",IF('TAB FINAL'!$M$47="","x","")),IF('TAB FINAL'!$M$49&gt;'TAB FINAL'!$M$47,"x",IF('TAB FINAL'!$M$49="","x",""))),""),IF(OR(A39='TAB 32'!$M$47,A39='TAB 32'!$M$49),IF(A39='TAB 32'!$M$47,IF('TAB 32'!$N$47&gt;'TAB 32'!$N$49,"x",""),IF('TAB 32'!$N$49&gt;'TAB 32'!$N$47,"x","")),""))),"")</f>
        <v/>
      </c>
      <c r="H39" t="str">
        <f>IF(A39&lt;&gt;0,IF($A$1&lt;49,IF(OR(A39='TAB FINAL'!$L$35,A39='TAB FINAL'!$L$37),IF(A39='TAB FINAL'!$L$35,IF('TAB FINAL'!$M$35&lt;'TAB FINAL'!$M$37,"x",""),IF('TAB FINAL'!$M$37&lt;'TAB FINAL'!$M$35,"x","")),""),IF(OR(A39='TAB 32'!$O$35,A39='TAB 32'!$O$37),IF(A39='TAB 32'!$O$35,IF('TAB 32'!$P$35&lt;'TAB 32'!$P$37,"x",""),IF('TAB 32'!$P$37&lt;'TAB 32'!$P$35,"x","")),"")),"")</f>
        <v/>
      </c>
      <c r="I39" t="str">
        <f>IF(A39&lt;&gt;0,IF($A$1&lt;49,IF(OR(A39='TAB FINAL'!$L$35,A39='TAB FINAL'!$L$37),IF(A39='TAB FINAL'!$L$35,IF('TAB FINAL'!$M$35&gt;'TAB FINAL'!$M$37,"x",""),IF('TAB FINAL'!$M$37&gt;'TAB FINAL'!$M$35,"x","")),""),IF(OR(A39='TAB 32'!$O$35,A39='TAB 32'!$O$37),IF(A39='TAB 32'!$O$35,IF('TAB 32'!$P$35&gt;'TAB 32'!$P$37,"x",""),IF('TAB 32'!$P$37&gt;'TAB 32'!$P$35,"x","")),"")),"")</f>
        <v/>
      </c>
    </row>
    <row r="40" spans="1:9">
      <c r="A40" s="133" t="str">
        <f>'Tirage Poule'!A40</f>
        <v>SCARPATO D</v>
      </c>
      <c r="B40" s="137" t="str">
        <f>'Tirage Poule'!B40</f>
        <v>Double As</v>
      </c>
      <c r="C40" s="231" t="str">
        <f>IF(A40&lt;&gt;0,IF($A$1&lt;49,IF(OR(A40='P1'!$T$34,A40='P2'!$T$34,A40='P3'!$T$34,A40='P4'!$T$34,A40='P5'!$T$34,A40='P6'!$T$34,A40='P7'!$T$34,A40='P8'!$T$34),"x",""),IF(OR(D40="x",E40="x",F40="x",G40="x",H40="x",I40="x"),"",IF(OR(A40='TAB 32'!$C$5,A40='TAB 32'!$C$7,A40='TAB 32'!$C$9,A40='TAB 32'!$C$11,A40='TAB 32'!$C$13,A40='TAB 32'!$C$15,A40='TAB 32'!$C$17,A40='TAB 32'!$C$19,A40='TAB 32'!$C$21,A40='TAB 32'!$C$23,A40='TAB 32'!$C$25,A40='TAB 32'!$C$27,A40='TAB 32'!$C$29,A40='TAB 32'!$C$31,A40='TAB 32'!$C$33,A40='TAB 32'!$C$35),"x",IF(OR(A40='TAB 32'!$C$37,A40='TAB 32'!$C$39,A40='TAB 32'!$C$41,A40='TAB 32'!$C$43,A40='TAB 32'!$C$45,A40='TAB 32'!$C$47,A40='TAB 32'!$C$49,A40='TAB 32'!$C$51,A40='TAB 32'!$C$53,A40='TAB 32'!$C$55,A40='TAB 32'!$C$57,A40='TAB 32'!$C$59,A40='TAB 32'!$C$61,A40='TAB 32'!$C$63,A40='TAB 32'!$C$65,A40='TAB 32'!$C$67),"x","")))),"")</f>
        <v/>
      </c>
      <c r="D40" t="str">
        <f>IF(A40&lt;&gt;0,IF(OR(E40="x",F40="x",G40="x",H40="x",I40="x"),"",IF($A$1&lt;49,IF(OR(A40='TAB FINAL'!$C$7,A40='TAB FINAL'!$C$9,A40='TAB FINAL'!$C$15,A40='TAB FINAL'!$C$17,A40='TAB FINAL'!$C$23,A40='TAB FINAL'!$C$25,A40='TAB FINAL'!$C$31,A40='TAB FINAL'!$C$33,A40='TAB FINAL'!$C$39,A40='TAB FINAL'!$C$41,A40='TAB FINAL'!$C$47,A40='TAB FINAL'!$C$49,A40='TAB FINAL'!$C$55,A40='TAB FINAL'!$C$57,A40='TAB FINAL'!$C$63,A40='TAB FINAL'!$C$65),"x",""),IF(OR(A40='TAB 32'!$F$7,A40='TAB 32'!$F$9,A40='TAB 32'!$F$15,A40='TAB 32'!$F$17,A40='TAB 32'!$F$23,A40='TAB 32'!$F$25,A40='TAB 32'!$F$31,A40='TAB 32'!$F$33,A40='TAB 32'!$F$39,A40='TAB 32'!$F$41,A40='TAB 32'!$F$47,A40='TAB 32'!$F$49,A40='TAB 32'!$F$55,A40='TAB 32'!$F$57,A40='TAB 32'!$F$63,A40='TAB 32'!$F$65),"x",""))),"")</f>
        <v/>
      </c>
      <c r="E40" t="str">
        <f>IF(A40&lt;&gt;0,IF(OR(F40="x",G40="x",H40="x",I40="x"),"",IF($A$1&lt;49,IF(OR(A40='TAB FINAL'!$F$11,A40='TAB FINAL'!$F$13,A40='TAB FINAL'!$F$27,A40='TAB FINAL'!$F$29,A40='TAB FINAL'!$F$43,A40='TAB FINAL'!$F$45,A40='TAB FINAL'!$F$59,A40='TAB FINAL'!$F$61),"x",""),IF(OR(A40='TAB 32'!$I$11,A40='TAB 32'!$I$13,A40='TAB 32'!$I$27,A40='TAB 32'!$I$29,A40='TAB 32'!$I$43,A40='TAB 32'!$I$45,A40='TAB 32'!$I$59,A40='TAB 32'!$I$61),"x",""))),"")</f>
        <v/>
      </c>
      <c r="F40" s="116" t="str">
        <f>IF(A40&lt;&gt;0,IF($A$1&lt;49,IF(OR(A40='TAB FINAL'!$L$47,A40='TAB FINAL'!$L$49),IF(A40='TAB FINAL'!$L$47,IF('TAB FINAL'!$M$47&lt;'TAB FINAL'!$M$49,"x",""),IF('TAB FINAL'!$M$49&lt;'TAB FINAL'!$M$47,"x","")),""),IF(OR(A40='TAB 32'!$O$47,A40='TAB 32'!$O$49),IF(A40='TAB 32'!$O$47,IF('TAB 32'!$P$47&lt;'TAB 32'!$P$49,"x",""),IF('TAB 32'!$P$49&lt;'TAB 32'!$P$47,"x","")),"")),"")</f>
        <v/>
      </c>
      <c r="G40" s="116" t="str">
        <f>IF(A40&lt;&gt;0,IF(F40="x","",IF($A$1&lt;49,IF(OR(A40='TAB FINAL'!$L$47,A40='TAB FINAL'!$L$49),IF(A40='TAB FINAL'!$L$47,IF('TAB FINAL'!$M$47&gt;'TAB FINAL'!$M$49,"x",IF('TAB FINAL'!$M$47="","x","")),IF('TAB FINAL'!$M$49&gt;'TAB FINAL'!$M$47,"x",IF('TAB FINAL'!$M$49="","x",""))),""),IF(OR(A40='TAB 32'!$M$47,A40='TAB 32'!$M$49),IF(A40='TAB 32'!$M$47,IF('TAB 32'!$N$47&gt;'TAB 32'!$N$49,"x",""),IF('TAB 32'!$N$49&gt;'TAB 32'!$N$47,"x","")),""))),"")</f>
        <v/>
      </c>
      <c r="H40" t="str">
        <f>IF(A40&lt;&gt;0,IF($A$1&lt;49,IF(OR(A40='TAB FINAL'!$L$35,A40='TAB FINAL'!$L$37),IF(A40='TAB FINAL'!$L$35,IF('TAB FINAL'!$M$35&lt;'TAB FINAL'!$M$37,"x",""),IF('TAB FINAL'!$M$37&lt;'TAB FINAL'!$M$35,"x","")),""),IF(OR(A40='TAB 32'!$O$35,A40='TAB 32'!$O$37),IF(A40='TAB 32'!$O$35,IF('TAB 32'!$P$35&lt;'TAB 32'!$P$37,"x",""),IF('TAB 32'!$P$37&lt;'TAB 32'!$P$35,"x","")),"")),"")</f>
        <v>x</v>
      </c>
      <c r="I40" t="str">
        <f>IF(A40&lt;&gt;0,IF($A$1&lt;49,IF(OR(A40='TAB FINAL'!$L$35,A40='TAB FINAL'!$L$37),IF(A40='TAB FINAL'!$L$35,IF('TAB FINAL'!$M$35&gt;'TAB FINAL'!$M$37,"x",""),IF('TAB FINAL'!$M$37&gt;'TAB FINAL'!$M$35,"x","")),""),IF(OR(A40='TAB 32'!$O$35,A40='TAB 32'!$O$37),IF(A40='TAB 32'!$O$35,IF('TAB 32'!$P$35&gt;'TAB 32'!$P$37,"x",""),IF('TAB 32'!$P$37&gt;'TAB 32'!$P$35,"x","")),"")),"")</f>
        <v/>
      </c>
    </row>
    <row r="41" spans="1:9">
      <c r="A41" s="133">
        <f>'Tirage Poule'!A41</f>
        <v>0</v>
      </c>
      <c r="B41" s="137">
        <f>'Tirage Poule'!B41</f>
        <v>0</v>
      </c>
      <c r="C41" s="231" t="str">
        <f>IF(A41&lt;&gt;0,IF($A$1&lt;49,IF(OR(A41='P1'!$T$34,A41='P2'!$T$34,A41='P3'!$T$34,A41='P4'!$T$34,A41='P5'!$T$34,A41='P6'!$T$34,A41='P7'!$T$34,A41='P8'!$T$34),"x",""),IF(OR(D41="x",E41="x",F41="x",G41="x",H41="x",I41="x"),"",IF(OR(A41='TAB 32'!$C$5,A41='TAB 32'!$C$7,A41='TAB 32'!$C$9,A41='TAB 32'!$C$11,A41='TAB 32'!$C$13,A41='TAB 32'!$C$15,A41='TAB 32'!$C$17,A41='TAB 32'!$C$19,A41='TAB 32'!$C$21,A41='TAB 32'!$C$23,A41='TAB 32'!$C$25,A41='TAB 32'!$C$27,A41='TAB 32'!$C$29,A41='TAB 32'!$C$31,A41='TAB 32'!$C$33,A41='TAB 32'!$C$35),"x",IF(OR(A41='TAB 32'!$C$37,A41='TAB 32'!$C$39,A41='TAB 32'!$C$41,A41='TAB 32'!$C$43,A41='TAB 32'!$C$45,A41='TAB 32'!$C$47,A41='TAB 32'!$C$49,A41='TAB 32'!$C$51,A41='TAB 32'!$C$53,A41='TAB 32'!$C$55,A41='TAB 32'!$C$57,A41='TAB 32'!$C$59,A41='TAB 32'!$C$61,A41='TAB 32'!$C$63,A41='TAB 32'!$C$65,A41='TAB 32'!$C$67),"x","")))),"")</f>
        <v/>
      </c>
      <c r="D41" t="str">
        <f>IF(A41&lt;&gt;0,IF(OR(E41="x",F41="x",G41="x",H41="x",I41="x"),"",IF($A$1&lt;49,IF(OR(A41='TAB FINAL'!$C$7,A41='TAB FINAL'!$C$9,A41='TAB FINAL'!$C$15,A41='TAB FINAL'!$C$17,A41='TAB FINAL'!$C$23,A41='TAB FINAL'!$C$25,A41='TAB FINAL'!$C$31,A41='TAB FINAL'!$C$33,A41='TAB FINAL'!$C$39,A41='TAB FINAL'!$C$41,A41='TAB FINAL'!$C$47,A41='TAB FINAL'!$C$49,A41='TAB FINAL'!$C$55,A41='TAB FINAL'!$C$57,A41='TAB FINAL'!$C$63,A41='TAB FINAL'!$C$65),"x",""),IF(OR(A41='TAB 32'!$F$7,A41='TAB 32'!$F$9,A41='TAB 32'!$F$15,A41='TAB 32'!$F$17,A41='TAB 32'!$F$23,A41='TAB 32'!$F$25,A41='TAB 32'!$F$31,A41='TAB 32'!$F$33,A41='TAB 32'!$F$39,A41='TAB 32'!$F$41,A41='TAB 32'!$F$47,A41='TAB 32'!$F$49,A41='TAB 32'!$F$55,A41='TAB 32'!$F$57,A41='TAB 32'!$F$63,A41='TAB 32'!$F$65),"x",""))),"")</f>
        <v/>
      </c>
      <c r="E41" t="str">
        <f>IF(A41&lt;&gt;0,IF(OR(F41="x",G41="x",H41="x",I41="x"),"",IF($A$1&lt;49,IF(OR(A41='TAB FINAL'!$F$11,A41='TAB FINAL'!$F$13,A41='TAB FINAL'!$F$27,A41='TAB FINAL'!$F$29,A41='TAB FINAL'!$F$43,A41='TAB FINAL'!$F$45,A41='TAB FINAL'!$F$59,A41='TAB FINAL'!$F$61),"x",""),IF(OR(A41='TAB 32'!$I$11,A41='TAB 32'!$I$13,A41='TAB 32'!$I$27,A41='TAB 32'!$I$29,A41='TAB 32'!$I$43,A41='TAB 32'!$I$45,A41='TAB 32'!$I$59,A41='TAB 32'!$I$61),"x",""))),"")</f>
        <v/>
      </c>
      <c r="F41" s="116" t="str">
        <f>IF(A41&lt;&gt;0,IF($A$1&lt;49,IF(OR(A41='TAB FINAL'!$L$47,A41='TAB FINAL'!$L$49),IF(A41='TAB FINAL'!$L$47,IF('TAB FINAL'!$M$47&lt;'TAB FINAL'!$M$49,"x",""),IF('TAB FINAL'!$M$49&lt;'TAB FINAL'!$M$47,"x","")),""),IF(OR(A41='TAB 32'!$O$47,A41='TAB 32'!$O$49),IF(A41='TAB 32'!$O$47,IF('TAB 32'!$P$47&lt;'TAB 32'!$P$49,"x",""),IF('TAB 32'!$P$49&lt;'TAB 32'!$P$47,"x","")),"")),"")</f>
        <v/>
      </c>
      <c r="G41" s="116" t="str">
        <f>IF(A41&lt;&gt;0,IF(F41="x","",IF($A$1&lt;49,IF(OR(A41='TAB FINAL'!$L$47,A41='TAB FINAL'!$L$49),IF(A41='TAB FINAL'!$L$47,IF('TAB FINAL'!$M$47&gt;'TAB FINAL'!$M$49,"x",IF('TAB FINAL'!$M$47="","x","")),IF('TAB FINAL'!$M$49&gt;'TAB FINAL'!$M$47,"x",IF('TAB FINAL'!$M$49="","x",""))),""),IF(OR(A41='TAB 32'!$M$47,A41='TAB 32'!$M$49),IF(A41='TAB 32'!$M$47,IF('TAB 32'!$N$47&gt;'TAB 32'!$N$49,"x",""),IF('TAB 32'!$N$49&gt;'TAB 32'!$N$47,"x","")),""))),"")</f>
        <v/>
      </c>
      <c r="H41" t="str">
        <f>IF(A41&lt;&gt;0,IF($A$1&lt;49,IF(OR(A41='TAB FINAL'!$L$35,A41='TAB FINAL'!$L$37),IF(A41='TAB FINAL'!$L$35,IF('TAB FINAL'!$M$35&lt;'TAB FINAL'!$M$37,"x",""),IF('TAB FINAL'!$M$37&lt;'TAB FINAL'!$M$35,"x","")),""),IF(OR(A41='TAB 32'!$O$35,A41='TAB 32'!$O$37),IF(A41='TAB 32'!$O$35,IF('TAB 32'!$P$35&lt;'TAB 32'!$P$37,"x",""),IF('TAB 32'!$P$37&lt;'TAB 32'!$P$35,"x","")),"")),"")</f>
        <v/>
      </c>
      <c r="I41" t="str">
        <f>IF(A41&lt;&gt;0,IF($A$1&lt;49,IF(OR(A41='TAB FINAL'!$L$35,A41='TAB FINAL'!$L$37),IF(A41='TAB FINAL'!$L$35,IF('TAB FINAL'!$M$35&gt;'TAB FINAL'!$M$37,"x",""),IF('TAB FINAL'!$M$37&gt;'TAB FINAL'!$M$35,"x","")),""),IF(OR(A41='TAB 32'!$O$35,A41='TAB 32'!$O$37),IF(A41='TAB 32'!$O$35,IF('TAB 32'!$P$35&gt;'TAB 32'!$P$37,"x",""),IF('TAB 32'!$P$37&gt;'TAB 32'!$P$35,"x","")),"")),"")</f>
        <v/>
      </c>
    </row>
    <row r="42" spans="1:9">
      <c r="A42" s="133">
        <f>'Tirage Poule'!A42</f>
        <v>0</v>
      </c>
      <c r="B42" s="137">
        <f>'Tirage Poule'!B42</f>
        <v>0</v>
      </c>
      <c r="C42" s="231" t="str">
        <f>IF(A42&lt;&gt;0,IF($A$1&lt;49,IF(OR(A42='P1'!$T$34,A42='P2'!$T$34,A42='P3'!$T$34,A42='P4'!$T$34,A42='P5'!$T$34,A42='P6'!$T$34,A42='P7'!$T$34,A42='P8'!$T$34),"x",""),IF(OR(D42="x",E42="x",F42="x",G42="x",H42="x",I42="x"),"",IF(OR(A42='TAB 32'!$C$5,A42='TAB 32'!$C$7,A42='TAB 32'!$C$9,A42='TAB 32'!$C$11,A42='TAB 32'!$C$13,A42='TAB 32'!$C$15,A42='TAB 32'!$C$17,A42='TAB 32'!$C$19,A42='TAB 32'!$C$21,A42='TAB 32'!$C$23,A42='TAB 32'!$C$25,A42='TAB 32'!$C$27,A42='TAB 32'!$C$29,A42='TAB 32'!$C$31,A42='TAB 32'!$C$33,A42='TAB 32'!$C$35),"x",IF(OR(A42='TAB 32'!$C$37,A42='TAB 32'!$C$39,A42='TAB 32'!$C$41,A42='TAB 32'!$C$43,A42='TAB 32'!$C$45,A42='TAB 32'!$C$47,A42='TAB 32'!$C$49,A42='TAB 32'!$C$51,A42='TAB 32'!$C$53,A42='TAB 32'!$C$55,A42='TAB 32'!$C$57,A42='TAB 32'!$C$59,A42='TAB 32'!$C$61,A42='TAB 32'!$C$63,A42='TAB 32'!$C$65,A42='TAB 32'!$C$67),"x","")))),"")</f>
        <v/>
      </c>
      <c r="D42" t="str">
        <f>IF(A42&lt;&gt;0,IF(OR(E42="x",F42="x",G42="x",H42="x",I42="x"),"",IF($A$1&lt;49,IF(OR(A42='TAB FINAL'!$C$7,A42='TAB FINAL'!$C$9,A42='TAB FINAL'!$C$15,A42='TAB FINAL'!$C$17,A42='TAB FINAL'!$C$23,A42='TAB FINAL'!$C$25,A42='TAB FINAL'!$C$31,A42='TAB FINAL'!$C$33,A42='TAB FINAL'!$C$39,A42='TAB FINAL'!$C$41,A42='TAB FINAL'!$C$47,A42='TAB FINAL'!$C$49,A42='TAB FINAL'!$C$55,A42='TAB FINAL'!$C$57,A42='TAB FINAL'!$C$63,A42='TAB FINAL'!$C$65),"x",""),IF(OR(A42='TAB 32'!$F$7,A42='TAB 32'!$F$9,A42='TAB 32'!$F$15,A42='TAB 32'!$F$17,A42='TAB 32'!$F$23,A42='TAB 32'!$F$25,A42='TAB 32'!$F$31,A42='TAB 32'!$F$33,A42='TAB 32'!$F$39,A42='TAB 32'!$F$41,A42='TAB 32'!$F$47,A42='TAB 32'!$F$49,A42='TAB 32'!$F$55,A42='TAB 32'!$F$57,A42='TAB 32'!$F$63,A42='TAB 32'!$F$65),"x",""))),"")</f>
        <v/>
      </c>
      <c r="E42" t="str">
        <f>IF(A42&lt;&gt;0,IF(OR(F42="x",G42="x",H42="x",I42="x"),"",IF($A$1&lt;49,IF(OR(A42='TAB FINAL'!$F$11,A42='TAB FINAL'!$F$13,A42='TAB FINAL'!$F$27,A42='TAB FINAL'!$F$29,A42='TAB FINAL'!$F$43,A42='TAB FINAL'!$F$45,A42='TAB FINAL'!$F$59,A42='TAB FINAL'!$F$61),"x",""),IF(OR(A42='TAB 32'!$I$11,A42='TAB 32'!$I$13,A42='TAB 32'!$I$27,A42='TAB 32'!$I$29,A42='TAB 32'!$I$43,A42='TAB 32'!$I$45,A42='TAB 32'!$I$59,A42='TAB 32'!$I$61),"x",""))),"")</f>
        <v/>
      </c>
      <c r="F42" s="116" t="str">
        <f>IF(A42&lt;&gt;0,IF($A$1&lt;49,IF(OR(A42='TAB FINAL'!$L$47,A42='TAB FINAL'!$L$49),IF(A42='TAB FINAL'!$L$47,IF('TAB FINAL'!$M$47&lt;'TAB FINAL'!$M$49,"x",""),IF('TAB FINAL'!$M$49&lt;'TAB FINAL'!$M$47,"x","")),""),IF(OR(A42='TAB 32'!$O$47,A42='TAB 32'!$O$49),IF(A42='TAB 32'!$O$47,IF('TAB 32'!$P$47&lt;'TAB 32'!$P$49,"x",""),IF('TAB 32'!$P$49&lt;'TAB 32'!$P$47,"x","")),"")),"")</f>
        <v/>
      </c>
      <c r="G42" s="116" t="str">
        <f>IF(A42&lt;&gt;0,IF(F42="x","",IF($A$1&lt;49,IF(OR(A42='TAB FINAL'!$L$47,A42='TAB FINAL'!$L$49),IF(A42='TAB FINAL'!$L$47,IF('TAB FINAL'!$M$47&gt;'TAB FINAL'!$M$49,"x",IF('TAB FINAL'!$M$47="","x","")),IF('TAB FINAL'!$M$49&gt;'TAB FINAL'!$M$47,"x",IF('TAB FINAL'!$M$49="","x",""))),""),IF(OR(A42='TAB 32'!$M$47,A42='TAB 32'!$M$49),IF(A42='TAB 32'!$M$47,IF('TAB 32'!$N$47&gt;'TAB 32'!$N$49,"x",""),IF('TAB 32'!$N$49&gt;'TAB 32'!$N$47,"x","")),""))),"")</f>
        <v/>
      </c>
      <c r="H42" t="str">
        <f>IF(A42&lt;&gt;0,IF($A$1&lt;49,IF(OR(A42='TAB FINAL'!$L$35,A42='TAB FINAL'!$L$37),IF(A42='TAB FINAL'!$L$35,IF('TAB FINAL'!$M$35&lt;'TAB FINAL'!$M$37,"x",""),IF('TAB FINAL'!$M$37&lt;'TAB FINAL'!$M$35,"x","")),""),IF(OR(A42='TAB 32'!$O$35,A42='TAB 32'!$O$37),IF(A42='TAB 32'!$O$35,IF('TAB 32'!$P$35&lt;'TAB 32'!$P$37,"x",""),IF('TAB 32'!$P$37&lt;'TAB 32'!$P$35,"x","")),"")),"")</f>
        <v/>
      </c>
      <c r="I42" t="str">
        <f>IF(A42&lt;&gt;0,IF($A$1&lt;49,IF(OR(A42='TAB FINAL'!$L$35,A42='TAB FINAL'!$L$37),IF(A42='TAB FINAL'!$L$35,IF('TAB FINAL'!$M$35&gt;'TAB FINAL'!$M$37,"x",""),IF('TAB FINAL'!$M$37&gt;'TAB FINAL'!$M$35,"x","")),""),IF(OR(A42='TAB 32'!$O$35,A42='TAB 32'!$O$37),IF(A42='TAB 32'!$O$35,IF('TAB 32'!$P$35&gt;'TAB 32'!$P$37,"x",""),IF('TAB 32'!$P$37&gt;'TAB 32'!$P$35,"x","")),"")),"")</f>
        <v/>
      </c>
    </row>
    <row r="43" spans="1:9">
      <c r="A43" s="133">
        <f>'Tirage Poule'!A43</f>
        <v>0</v>
      </c>
      <c r="B43" s="137">
        <f>'Tirage Poule'!B43</f>
        <v>0</v>
      </c>
      <c r="C43" s="231" t="str">
        <f>IF(A43&lt;&gt;0,IF($A$1&lt;49,IF(OR(A43='P1'!$T$34,A43='P2'!$T$34,A43='P3'!$T$34,A43='P4'!$T$34,A43='P5'!$T$34,A43='P6'!$T$34,A43='P7'!$T$34,A43='P8'!$T$34),"x",""),IF(OR(D43="x",E43="x",F43="x",G43="x",H43="x",I43="x"),"",IF(OR(A43='TAB 32'!$C$5,A43='TAB 32'!$C$7,A43='TAB 32'!$C$9,A43='TAB 32'!$C$11,A43='TAB 32'!$C$13,A43='TAB 32'!$C$15,A43='TAB 32'!$C$17,A43='TAB 32'!$C$19,A43='TAB 32'!$C$21,A43='TAB 32'!$C$23,A43='TAB 32'!$C$25,A43='TAB 32'!$C$27,A43='TAB 32'!$C$29,A43='TAB 32'!$C$31,A43='TAB 32'!$C$33,A43='TAB 32'!$C$35),"x",IF(OR(A43='TAB 32'!$C$37,A43='TAB 32'!$C$39,A43='TAB 32'!$C$41,A43='TAB 32'!$C$43,A43='TAB 32'!$C$45,A43='TAB 32'!$C$47,A43='TAB 32'!$C$49,A43='TAB 32'!$C$51,A43='TAB 32'!$C$53,A43='TAB 32'!$C$55,A43='TAB 32'!$C$57,A43='TAB 32'!$C$59,A43='TAB 32'!$C$61,A43='TAB 32'!$C$63,A43='TAB 32'!$C$65,A43='TAB 32'!$C$67),"x","")))),"")</f>
        <v/>
      </c>
      <c r="D43" t="str">
        <f>IF(A43&lt;&gt;0,IF(OR(E43="x",F43="x",G43="x",H43="x",I43="x"),"",IF($A$1&lt;49,IF(OR(A43='TAB FINAL'!$C$7,A43='TAB FINAL'!$C$9,A43='TAB FINAL'!$C$15,A43='TAB FINAL'!$C$17,A43='TAB FINAL'!$C$23,A43='TAB FINAL'!$C$25,A43='TAB FINAL'!$C$31,A43='TAB FINAL'!$C$33,A43='TAB FINAL'!$C$39,A43='TAB FINAL'!$C$41,A43='TAB FINAL'!$C$47,A43='TAB FINAL'!$C$49,A43='TAB FINAL'!$C$55,A43='TAB FINAL'!$C$57,A43='TAB FINAL'!$C$63,A43='TAB FINAL'!$C$65),"x",""),IF(OR(A43='TAB 32'!$F$7,A43='TAB 32'!$F$9,A43='TAB 32'!$F$15,A43='TAB 32'!$F$17,A43='TAB 32'!$F$23,A43='TAB 32'!$F$25,A43='TAB 32'!$F$31,A43='TAB 32'!$F$33,A43='TAB 32'!$F$39,A43='TAB 32'!$F$41,A43='TAB 32'!$F$47,A43='TAB 32'!$F$49,A43='TAB 32'!$F$55,A43='TAB 32'!$F$57,A43='TAB 32'!$F$63,A43='TAB 32'!$F$65),"x",""))),"")</f>
        <v/>
      </c>
      <c r="E43" t="str">
        <f>IF(A43&lt;&gt;0,IF(OR(F43="x",G43="x",H43="x",I43="x"),"",IF($A$1&lt;49,IF(OR(A43='TAB FINAL'!$F$11,A43='TAB FINAL'!$F$13,A43='TAB FINAL'!$F$27,A43='TAB FINAL'!$F$29,A43='TAB FINAL'!$F$43,A43='TAB FINAL'!$F$45,A43='TAB FINAL'!$F$59,A43='TAB FINAL'!$F$61),"x",""),IF(OR(A43='TAB 32'!$I$11,A43='TAB 32'!$I$13,A43='TAB 32'!$I$27,A43='TAB 32'!$I$29,A43='TAB 32'!$I$43,A43='TAB 32'!$I$45,A43='TAB 32'!$I$59,A43='TAB 32'!$I$61),"x",""))),"")</f>
        <v/>
      </c>
      <c r="F43" s="116" t="str">
        <f>IF(A43&lt;&gt;0,IF($A$1&lt;49,IF(OR(A43='TAB FINAL'!$L$47,A43='TAB FINAL'!$L$49),IF(A43='TAB FINAL'!$L$47,IF('TAB FINAL'!$M$47&lt;'TAB FINAL'!$M$49,"x",""),IF('TAB FINAL'!$M$49&lt;'TAB FINAL'!$M$47,"x","")),""),IF(OR(A43='TAB 32'!$O$47,A43='TAB 32'!$O$49),IF(A43='TAB 32'!$O$47,IF('TAB 32'!$P$47&lt;'TAB 32'!$P$49,"x",""),IF('TAB 32'!$P$49&lt;'TAB 32'!$P$47,"x","")),"")),"")</f>
        <v/>
      </c>
      <c r="G43" s="116" t="str">
        <f>IF(A43&lt;&gt;0,IF(F43="x","",IF($A$1&lt;49,IF(OR(A43='TAB FINAL'!$L$47,A43='TAB FINAL'!$L$49),IF(A43='TAB FINAL'!$L$47,IF('TAB FINAL'!$M$47&gt;'TAB FINAL'!$M$49,"x",IF('TAB FINAL'!$M$47="","x","")),IF('TAB FINAL'!$M$49&gt;'TAB FINAL'!$M$47,"x",IF('TAB FINAL'!$M$49="","x",""))),""),IF(OR(A43='TAB 32'!$M$47,A43='TAB 32'!$M$49),IF(A43='TAB 32'!$M$47,IF('TAB 32'!$N$47&gt;'TAB 32'!$N$49,"x",""),IF('TAB 32'!$N$49&gt;'TAB 32'!$N$47,"x","")),""))),"")</f>
        <v/>
      </c>
      <c r="H43" t="str">
        <f>IF(A43&lt;&gt;0,IF($A$1&lt;49,IF(OR(A43='TAB FINAL'!$L$35,A43='TAB FINAL'!$L$37),IF(A43='TAB FINAL'!$L$35,IF('TAB FINAL'!$M$35&lt;'TAB FINAL'!$M$37,"x",""),IF('TAB FINAL'!$M$37&lt;'TAB FINAL'!$M$35,"x","")),""),IF(OR(A43='TAB 32'!$O$35,A43='TAB 32'!$O$37),IF(A43='TAB 32'!$O$35,IF('TAB 32'!$P$35&lt;'TAB 32'!$P$37,"x",""),IF('TAB 32'!$P$37&lt;'TAB 32'!$P$35,"x","")),"")),"")</f>
        <v/>
      </c>
      <c r="I43" t="str">
        <f>IF(A43&lt;&gt;0,IF($A$1&lt;49,IF(OR(A43='TAB FINAL'!$L$35,A43='TAB FINAL'!$L$37),IF(A43='TAB FINAL'!$L$35,IF('TAB FINAL'!$M$35&gt;'TAB FINAL'!$M$37,"x",""),IF('TAB FINAL'!$M$37&gt;'TAB FINAL'!$M$35,"x","")),""),IF(OR(A43='TAB 32'!$O$35,A43='TAB 32'!$O$37),IF(A43='TAB 32'!$O$35,IF('TAB 32'!$P$35&gt;'TAB 32'!$P$37,"x",""),IF('TAB 32'!$P$37&gt;'TAB 32'!$P$35,"x","")),"")),"")</f>
        <v/>
      </c>
    </row>
    <row r="44" spans="1:9">
      <c r="A44" s="133">
        <f>'Tirage Poule'!A44</f>
        <v>0</v>
      </c>
      <c r="B44" s="137">
        <f>'Tirage Poule'!B44</f>
        <v>0</v>
      </c>
      <c r="C44" s="231" t="str">
        <f>IF(A44&lt;&gt;0,IF($A$1&lt;49,IF(OR(A44='P1'!$T$34,A44='P2'!$T$34,A44='P3'!$T$34,A44='P4'!$T$34,A44='P5'!$T$34,A44='P6'!$T$34,A44='P7'!$T$34,A44='P8'!$T$34),"x",""),IF(OR(D44="x",E44="x",F44="x",G44="x",H44="x",I44="x"),"",IF(OR(A44='TAB 32'!$C$5,A44='TAB 32'!$C$7,A44='TAB 32'!$C$9,A44='TAB 32'!$C$11,A44='TAB 32'!$C$13,A44='TAB 32'!$C$15,A44='TAB 32'!$C$17,A44='TAB 32'!$C$19,A44='TAB 32'!$C$21,A44='TAB 32'!$C$23,A44='TAB 32'!$C$25,A44='TAB 32'!$C$27,A44='TAB 32'!$C$29,A44='TAB 32'!$C$31,A44='TAB 32'!$C$33,A44='TAB 32'!$C$35),"x",IF(OR(A44='TAB 32'!$C$37,A44='TAB 32'!$C$39,A44='TAB 32'!$C$41,A44='TAB 32'!$C$43,A44='TAB 32'!$C$45,A44='TAB 32'!$C$47,A44='TAB 32'!$C$49,A44='TAB 32'!$C$51,A44='TAB 32'!$C$53,A44='TAB 32'!$C$55,A44='TAB 32'!$C$57,A44='TAB 32'!$C$59,A44='TAB 32'!$C$61,A44='TAB 32'!$C$63,A44='TAB 32'!$C$65,A44='TAB 32'!$C$67),"x","")))),"")</f>
        <v/>
      </c>
      <c r="D44" t="str">
        <f>IF(A44&lt;&gt;0,IF(OR(E44="x",F44="x",G44="x",H44="x",I44="x"),"",IF($A$1&lt;49,IF(OR(A44='TAB FINAL'!$C$7,A44='TAB FINAL'!$C$9,A44='TAB FINAL'!$C$15,A44='TAB FINAL'!$C$17,A44='TAB FINAL'!$C$23,A44='TAB FINAL'!$C$25,A44='TAB FINAL'!$C$31,A44='TAB FINAL'!$C$33,A44='TAB FINAL'!$C$39,A44='TAB FINAL'!$C$41,A44='TAB FINAL'!$C$47,A44='TAB FINAL'!$C$49,A44='TAB FINAL'!$C$55,A44='TAB FINAL'!$C$57,A44='TAB FINAL'!$C$63,A44='TAB FINAL'!$C$65),"x",""),IF(OR(A44='TAB 32'!$F$7,A44='TAB 32'!$F$9,A44='TAB 32'!$F$15,A44='TAB 32'!$F$17,A44='TAB 32'!$F$23,A44='TAB 32'!$F$25,A44='TAB 32'!$F$31,A44='TAB 32'!$F$33,A44='TAB 32'!$F$39,A44='TAB 32'!$F$41,A44='TAB 32'!$F$47,A44='TAB 32'!$F$49,A44='TAB 32'!$F$55,A44='TAB 32'!$F$57,A44='TAB 32'!$F$63,A44='TAB 32'!$F$65),"x",""))),"")</f>
        <v/>
      </c>
      <c r="E44" t="str">
        <f>IF(A44&lt;&gt;0,IF(OR(F44="x",G44="x",H44="x",I44="x"),"",IF($A$1&lt;49,IF(OR(A44='TAB FINAL'!$F$11,A44='TAB FINAL'!$F$13,A44='TAB FINAL'!$F$27,A44='TAB FINAL'!$F$29,A44='TAB FINAL'!$F$43,A44='TAB FINAL'!$F$45,A44='TAB FINAL'!$F$59,A44='TAB FINAL'!$F$61),"x",""),IF(OR(A44='TAB 32'!$I$11,A44='TAB 32'!$I$13,A44='TAB 32'!$I$27,A44='TAB 32'!$I$29,A44='TAB 32'!$I$43,A44='TAB 32'!$I$45,A44='TAB 32'!$I$59,A44='TAB 32'!$I$61),"x",""))),"")</f>
        <v/>
      </c>
      <c r="F44" s="116" t="str">
        <f>IF(A44&lt;&gt;0,IF($A$1&lt;49,IF(OR(A44='TAB FINAL'!$L$47,A44='TAB FINAL'!$L$49),IF(A44='TAB FINAL'!$L$47,IF('TAB FINAL'!$M$47&lt;'TAB FINAL'!$M$49,"x",""),IF('TAB FINAL'!$M$49&lt;'TAB FINAL'!$M$47,"x","")),""),IF(OR(A44='TAB 32'!$O$47,A44='TAB 32'!$O$49),IF(A44='TAB 32'!$O$47,IF('TAB 32'!$P$47&lt;'TAB 32'!$P$49,"x",""),IF('TAB 32'!$P$49&lt;'TAB 32'!$P$47,"x","")),"")),"")</f>
        <v/>
      </c>
      <c r="G44" s="116" t="str">
        <f>IF(A44&lt;&gt;0,IF(F44="x","",IF($A$1&lt;49,IF(OR(A44='TAB FINAL'!$L$47,A44='TAB FINAL'!$L$49),IF(A44='TAB FINAL'!$L$47,IF('TAB FINAL'!$M$47&gt;'TAB FINAL'!$M$49,"x",IF('TAB FINAL'!$M$47="","x","")),IF('TAB FINAL'!$M$49&gt;'TAB FINAL'!$M$47,"x",IF('TAB FINAL'!$M$49="","x",""))),""),IF(OR(A44='TAB 32'!$M$47,A44='TAB 32'!$M$49),IF(A44='TAB 32'!$M$47,IF('TAB 32'!$N$47&gt;'TAB 32'!$N$49,"x",""),IF('TAB 32'!$N$49&gt;'TAB 32'!$N$47,"x","")),""))),"")</f>
        <v/>
      </c>
      <c r="H44" t="str">
        <f>IF(A44&lt;&gt;0,IF($A$1&lt;49,IF(OR(A44='TAB FINAL'!$L$35,A44='TAB FINAL'!$L$37),IF(A44='TAB FINAL'!$L$35,IF('TAB FINAL'!$M$35&lt;'TAB FINAL'!$M$37,"x",""),IF('TAB FINAL'!$M$37&lt;'TAB FINAL'!$M$35,"x","")),""),IF(OR(A44='TAB 32'!$O$35,A44='TAB 32'!$O$37),IF(A44='TAB 32'!$O$35,IF('TAB 32'!$P$35&lt;'TAB 32'!$P$37,"x",""),IF('TAB 32'!$P$37&lt;'TAB 32'!$P$35,"x","")),"")),"")</f>
        <v/>
      </c>
      <c r="I44" t="str">
        <f>IF(A44&lt;&gt;0,IF($A$1&lt;49,IF(OR(A44='TAB FINAL'!$L$35,A44='TAB FINAL'!$L$37),IF(A44='TAB FINAL'!$L$35,IF('TAB FINAL'!$M$35&gt;'TAB FINAL'!$M$37,"x",""),IF('TAB FINAL'!$M$37&gt;'TAB FINAL'!$M$35,"x","")),""),IF(OR(A44='TAB 32'!$O$35,A44='TAB 32'!$O$37),IF(A44='TAB 32'!$O$35,IF('TAB 32'!$P$35&gt;'TAB 32'!$P$37,"x",""),IF('TAB 32'!$P$37&gt;'TAB 32'!$P$35,"x","")),"")),"")</f>
        <v/>
      </c>
    </row>
    <row r="45" spans="1:9">
      <c r="A45" s="133">
        <f>'Tirage Poule'!A45</f>
        <v>0</v>
      </c>
      <c r="B45" s="137">
        <f>'Tirage Poule'!B45</f>
        <v>0</v>
      </c>
      <c r="C45" s="231" t="str">
        <f>IF(A45&lt;&gt;0,IF($A$1&lt;49,IF(OR(A45='P1'!$T$34,A45='P2'!$T$34,A45='P3'!$T$34,A45='P4'!$T$34,A45='P5'!$T$34,A45='P6'!$T$34,A45='P7'!$T$34,A45='P8'!$T$34),"x",""),IF(OR(D45="x",E45="x",F45="x",G45="x",H45="x",I45="x"),"",IF(OR(A45='TAB 32'!$C$5,A45='TAB 32'!$C$7,A45='TAB 32'!$C$9,A45='TAB 32'!$C$11,A45='TAB 32'!$C$13,A45='TAB 32'!$C$15,A45='TAB 32'!$C$17,A45='TAB 32'!$C$19,A45='TAB 32'!$C$21,A45='TAB 32'!$C$23,A45='TAB 32'!$C$25,A45='TAB 32'!$C$27,A45='TAB 32'!$C$29,A45='TAB 32'!$C$31,A45='TAB 32'!$C$33,A45='TAB 32'!$C$35),"x",IF(OR(A45='TAB 32'!$C$37,A45='TAB 32'!$C$39,A45='TAB 32'!$C$41,A45='TAB 32'!$C$43,A45='TAB 32'!$C$45,A45='TAB 32'!$C$47,A45='TAB 32'!$C$49,A45='TAB 32'!$C$51,A45='TAB 32'!$C$53,A45='TAB 32'!$C$55,A45='TAB 32'!$C$57,A45='TAB 32'!$C$59,A45='TAB 32'!$C$61,A45='TAB 32'!$C$63,A45='TAB 32'!$C$65,A45='TAB 32'!$C$67),"x","")))),"")</f>
        <v/>
      </c>
      <c r="D45" t="str">
        <f>IF(A45&lt;&gt;0,IF(OR(E45="x",F45="x",G45="x",H45="x",I45="x"),"",IF($A$1&lt;49,IF(OR(A45='TAB FINAL'!$C$7,A45='TAB FINAL'!$C$9,A45='TAB FINAL'!$C$15,A45='TAB FINAL'!$C$17,A45='TAB FINAL'!$C$23,A45='TAB FINAL'!$C$25,A45='TAB FINAL'!$C$31,A45='TAB FINAL'!$C$33,A45='TAB FINAL'!$C$39,A45='TAB FINAL'!$C$41,A45='TAB FINAL'!$C$47,A45='TAB FINAL'!$C$49,A45='TAB FINAL'!$C$55,A45='TAB FINAL'!$C$57,A45='TAB FINAL'!$C$63,A45='TAB FINAL'!$C$65),"x",""),IF(OR(A45='TAB 32'!$F$7,A45='TAB 32'!$F$9,A45='TAB 32'!$F$15,A45='TAB 32'!$F$17,A45='TAB 32'!$F$23,A45='TAB 32'!$F$25,A45='TAB 32'!$F$31,A45='TAB 32'!$F$33,A45='TAB 32'!$F$39,A45='TAB 32'!$F$41,A45='TAB 32'!$F$47,A45='TAB 32'!$F$49,A45='TAB 32'!$F$55,A45='TAB 32'!$F$57,A45='TAB 32'!$F$63,A45='TAB 32'!$F$65),"x",""))),"")</f>
        <v/>
      </c>
      <c r="E45" t="str">
        <f>IF(A45&lt;&gt;0,IF(OR(F45="x",G45="x",H45="x",I45="x"),"",IF($A$1&lt;49,IF(OR(A45='TAB FINAL'!$F$11,A45='TAB FINAL'!$F$13,A45='TAB FINAL'!$F$27,A45='TAB FINAL'!$F$29,A45='TAB FINAL'!$F$43,A45='TAB FINAL'!$F$45,A45='TAB FINAL'!$F$59,A45='TAB FINAL'!$F$61),"x",""),IF(OR(A45='TAB 32'!$I$11,A45='TAB 32'!$I$13,A45='TAB 32'!$I$27,A45='TAB 32'!$I$29,A45='TAB 32'!$I$43,A45='TAB 32'!$I$45,A45='TAB 32'!$I$59,A45='TAB 32'!$I$61),"x",""))),"")</f>
        <v/>
      </c>
      <c r="F45" t="str">
        <f>IF(A45&lt;&gt;0,IF($A$1&lt;49,IF(OR(A45='TAB FINAL'!$L$47,A45='TAB FINAL'!$L$49),IF(A45='TAB FINAL'!$L$47,IF('TAB FINAL'!$M$47&lt;'TAB FINAL'!$M$49,"x",IF('TAB FINAL'!$M$47="","x","")),IF('TAB FINAL'!$M$49&lt;'TAB FINAL'!$M$47,"x",IF('TAB FINAL'!$M$49="","x",""))),""),IF(OR(A45='TAB 32'!$O$47,A45='TAB 32'!$O$49),IF(A45='TAB 32'!$O$47,IF('TAB 32'!$P$47&lt;'TAB 32'!$P$49,"x",""),IF('TAB 32'!$P$49&lt;'TAB 32'!$P$47,"x","")),"")),"")</f>
        <v/>
      </c>
      <c r="G45" s="116" t="str">
        <f>IF(A45&lt;&gt;0,IF($A$1&lt;49,IF(OR(A45='TAB FINAL'!$L$47,A45='TAB FINAL'!$L$49),IF(A45='TAB FINAL'!$L$47,IF('TAB FINAL'!$M$47&gt;'TAB FINAL'!$M$49,"x",IF('TAB FINAL'!$M$47="","x","")),IF('TAB FINAL'!$M$49&gt;'TAB FINAL'!$M$47,"x","")),""),IF(OR(A45='TAB 32'!$O$47,A45='TAB 32'!$O$49),IF(A45='TAB 32'!$O$47,IF('TAB 32'!$P$47&gt;'TAB 32'!$P$49,"x",""),IF('TAB 32'!$P$49&gt;'TAB 32'!$P$47,"x","")),"")),"")</f>
        <v/>
      </c>
      <c r="H45" t="str">
        <f>IF(A45&lt;&gt;0,IF($A$1&lt;49,IF(OR(A45='TAB FINAL'!$L$35,A45='TAB FINAL'!$L$37),IF(A45='TAB FINAL'!$L$35,IF('TAB FINAL'!$M$35&lt;'TAB FINAL'!$M$37,"x",""),IF('TAB FINAL'!$M$37&lt;'TAB FINAL'!$M$35,"x","")),""),IF(OR(A45='TAB 32'!$O$35,A45='TAB 32'!$O$37),IF(A45='TAB 32'!$O$35,IF('TAB 32'!$P$35&lt;'TAB 32'!$P$37,"x",""),IF('TAB 32'!$P$37&lt;'TAB 32'!$P$35,"x","")),"")),"")</f>
        <v/>
      </c>
      <c r="I45" t="str">
        <f>IF(A45&lt;&gt;0,IF($A$1&lt;49,IF(OR(A45='TAB FINAL'!$L$35,A45='TAB FINAL'!$L$37),IF(A45='TAB FINAL'!$L$35,IF('TAB FINAL'!$M$35&gt;'TAB FINAL'!$M$37,"x",""),IF('TAB FINAL'!$M$37&gt;'TAB FINAL'!$M$35,"x","")),""),IF(OR(A45='TAB 32'!$O$35,A45='TAB 32'!$O$37),IF(A45='TAB 32'!$O$35,IF('TAB 32'!$P$35&gt;'TAB 32'!$P$37,"x",""),IF('TAB 32'!$P$37&gt;'TAB 32'!$P$35,"x","")),"")),"")</f>
        <v/>
      </c>
    </row>
    <row r="46" spans="1:9">
      <c r="A46" s="111">
        <f>'Tirage Poule'!A46</f>
        <v>0</v>
      </c>
      <c r="B46" s="137">
        <f>'Tirage Poule'!B46</f>
        <v>0</v>
      </c>
      <c r="C46" s="231" t="str">
        <f>IF(A46&lt;&gt;0,IF($A$1&lt;49,IF(OR(A46='P1'!$T$34,A46='P2'!$T$34,A46='P3'!$T$34,A46='P4'!$T$34,A46='P5'!$T$34,A46='P6'!$T$34,A46='P7'!$T$34,A46='P8'!$T$34),"x",""),IF(OR(D46="x",E46="x",F46="x",G46="x",H46="x",I46="x"),"",IF(OR(A46='TAB 32'!$C$5,A46='TAB 32'!$C$7,A46='TAB 32'!$C$9,A46='TAB 32'!$C$11,A46='TAB 32'!$C$13,A46='TAB 32'!$C$15,A46='TAB 32'!$C$17,A46='TAB 32'!$C$19,A46='TAB 32'!$C$21,A46='TAB 32'!$C$23,A46='TAB 32'!$C$25,A46='TAB 32'!$C$27,A46='TAB 32'!$C$29,A46='TAB 32'!$C$31,A46='TAB 32'!$C$33,A46='TAB 32'!$C$35),"x",IF(OR(A46='TAB 32'!$C$37,A46='TAB 32'!$C$39,A46='TAB 32'!$C$41,A46='TAB 32'!$C$43,A46='TAB 32'!$C$45,A46='TAB 32'!$C$47,A46='TAB 32'!$C$49,A46='TAB 32'!$C$51,A46='TAB 32'!$C$53,A46='TAB 32'!$C$55,A46='TAB 32'!$C$57,A46='TAB 32'!$C$59,A46='TAB 32'!$C$61,A46='TAB 32'!$C$63,A46='TAB 32'!$C$65,A46='TAB 32'!$C$67),"x","")))),"")</f>
        <v/>
      </c>
      <c r="D46" t="str">
        <f>IF(A46&lt;&gt;0,IF(OR(E46="x",F46="x",G46="x",H46="x",I46="x"),"",IF($A$1&lt;49,IF(OR(A46='TAB FINAL'!$C$7,A46='TAB FINAL'!$C$9,A46='TAB FINAL'!$C$15,A46='TAB FINAL'!$C$17,A46='TAB FINAL'!$C$23,A46='TAB FINAL'!$C$25,A46='TAB FINAL'!$C$31,A46='TAB FINAL'!$C$33,A46='TAB FINAL'!$C$39,A46='TAB FINAL'!$C$41,A46='TAB FINAL'!$C$47,A46='TAB FINAL'!$C$49,A46='TAB FINAL'!$C$55,A46='TAB FINAL'!$C$57,A46='TAB FINAL'!$C$63,A46='TAB FINAL'!$C$65),"x",""),IF(OR(A46='TAB 32'!$F$7,A46='TAB 32'!$F$9,A46='TAB 32'!$F$15,A46='TAB 32'!$F$17,A46='TAB 32'!$F$23,A46='TAB 32'!$F$25,A46='TAB 32'!$F$31,A46='TAB 32'!$F$33,A46='TAB 32'!$F$39,A46='TAB 32'!$F$41,A46='TAB 32'!$F$47,A46='TAB 32'!$F$49,A46='TAB 32'!$F$55,A46='TAB 32'!$F$57,A46='TAB 32'!$F$63,A46='TAB 32'!$F$65),"x",""))),"")</f>
        <v/>
      </c>
      <c r="E46" t="str">
        <f>IF(A46&lt;&gt;0,IF(OR(F46="x",G46="x",H46="x",I46="x"),"",IF($A$1&lt;49,IF(OR(A46='TAB FINAL'!$F$11,A46='TAB FINAL'!$F$13,A46='TAB FINAL'!$F$27,A46='TAB FINAL'!$F$29,A46='TAB FINAL'!$F$43,A46='TAB FINAL'!$F$45,A46='TAB FINAL'!$F$59,A46='TAB FINAL'!$F$61),"x",""),IF(OR(A46='TAB 32'!$I$11,A46='TAB 32'!$I$13,A46='TAB 32'!$I$27,A46='TAB 32'!$I$29,A46='TAB 32'!$I$43,A46='TAB 32'!$I$45,A46='TAB 32'!$I$59,A46='TAB 32'!$I$61),"x",""))),"")</f>
        <v/>
      </c>
      <c r="F46" t="str">
        <f>IF(A46&lt;&gt;0,IF($A$1&lt;49,IF(OR(A46='TAB FINAL'!$L$47,A46='TAB FINAL'!$L$49),IF(A46='TAB FINAL'!$L$47,IF('TAB FINAL'!$M$47&lt;'TAB FINAL'!$M$49,"x",IF('TAB FINAL'!$M$47="","x","")),IF('TAB FINAL'!$M$49&lt;'TAB FINAL'!$M$47,"x",IF('TAB FINAL'!$M$49="","x",""))),""),IF(OR(A46='TAB 32'!$O$47,A46='TAB 32'!$O$49),IF(A46='TAB 32'!$O$47,IF('TAB 32'!$P$47&lt;'TAB 32'!$P$49,"x",""),IF('TAB 32'!$P$49&lt;'TAB 32'!$P$47,"x","")),"")),"")</f>
        <v/>
      </c>
      <c r="G46" s="116" t="str">
        <f>IF(A46&lt;&gt;0,IF($A$1&lt;49,IF(OR(A46='TAB FINAL'!$L$47,A46='TAB FINAL'!$L$49),IF(A46='TAB FINAL'!$L$47,IF('TAB FINAL'!$M$47&gt;'TAB FINAL'!$M$49,"x",IF('TAB FINAL'!$M$47="","x","")),IF('TAB FINAL'!$M$49&gt;'TAB FINAL'!$M$47,"x","")),""),IF(OR(A46='TAB 32'!$O$47,A46='TAB 32'!$O$49),IF(A46='TAB 32'!$O$47,IF('TAB 32'!$P$47&gt;'TAB 32'!$P$49,"x",""),IF('TAB 32'!$P$49&gt;'TAB 32'!$P$47,"x","")),"")),"")</f>
        <v/>
      </c>
      <c r="H46" t="str">
        <f>IF(A46&lt;&gt;0,IF($A$1&lt;49,IF(OR(A46='TAB FINAL'!$L$35,A46='TAB FINAL'!$L$37),IF(A46='TAB FINAL'!$L$35,IF('TAB FINAL'!$M$35&lt;'TAB FINAL'!$M$37,"x",""),IF('TAB FINAL'!$M$37&lt;'TAB FINAL'!$M$35,"x","")),""),IF(OR(A46='TAB 32'!$O$35,A46='TAB 32'!$O$37),IF(A46='TAB 32'!$O$35,IF('TAB 32'!$P$35&lt;'TAB 32'!$P$37,"x",""),IF('TAB 32'!$P$37&lt;'TAB 32'!$P$35,"x","")),"")),"")</f>
        <v/>
      </c>
      <c r="I46" t="str">
        <f>IF(A46&lt;&gt;0,IF($A$1&lt;49,IF(OR(A46='TAB FINAL'!$L$35,A46='TAB FINAL'!$L$37),IF(A46='TAB FINAL'!$L$35,IF('TAB FINAL'!$M$35&gt;'TAB FINAL'!$M$37,"x",""),IF('TAB FINAL'!$M$37&gt;'TAB FINAL'!$M$35,"x","")),""),IF(OR(A46='TAB 32'!$O$35,A46='TAB 32'!$O$37),IF(A46='TAB 32'!$O$35,IF('TAB 32'!$P$35&gt;'TAB 32'!$P$37,"x",""),IF('TAB 32'!$P$37&gt;'TAB 32'!$P$35,"x","")),"")),"")</f>
        <v/>
      </c>
    </row>
    <row r="47" spans="1:9">
      <c r="A47" s="113">
        <f>'Tirage Poule'!A47</f>
        <v>0</v>
      </c>
      <c r="B47" s="137">
        <f>'Tirage Poule'!B47</f>
        <v>0</v>
      </c>
      <c r="C47" s="231" t="str">
        <f>IF(A47&lt;&gt;0,IF($A$1&lt;49,IF(OR(A47='P1'!$T$34,A47='P2'!$T$34,A47='P3'!$T$34,A47='P4'!$T$34,A47='P5'!$T$34,A47='P6'!$T$34,A47='P7'!$T$34,A47='P8'!$T$34),"x",""),IF(OR(D47="x",E47="x",F47="x",G47="x",H47="x",I47="x"),"",IF(OR(A47='TAB 32'!$C$5,A47='TAB 32'!$C$7,A47='TAB 32'!$C$9,A47='TAB 32'!$C$11,A47='TAB 32'!$C$13,A47='TAB 32'!$C$15,A47='TAB 32'!$C$17,A47='TAB 32'!$C$19,A47='TAB 32'!$C$21,A47='TAB 32'!$C$23,A47='TAB 32'!$C$25,A47='TAB 32'!$C$27,A47='TAB 32'!$C$29,A47='TAB 32'!$C$31,A47='TAB 32'!$C$33,A47='TAB 32'!$C$35),"x",IF(OR(A47='TAB 32'!$C$37,A47='TAB 32'!$C$39,A47='TAB 32'!$C$41,A47='TAB 32'!$C$43,A47='TAB 32'!$C$45,A47='TAB 32'!$C$47,A47='TAB 32'!$C$49,A47='TAB 32'!$C$51,A47='TAB 32'!$C$53,A47='TAB 32'!$C$55,A47='TAB 32'!$C$57,A47='TAB 32'!$C$59,A47='TAB 32'!$C$61,A47='TAB 32'!$C$63,A47='TAB 32'!$C$65,A47='TAB 32'!$C$67),"x","")))),"")</f>
        <v/>
      </c>
      <c r="D47" t="str">
        <f>IF(A47&lt;&gt;0,IF(OR(E47="x",F47="x",G47="x",H47="x",I47="x"),"",IF($A$1&lt;49,IF(OR(A47='TAB FINAL'!$C$7,A47='TAB FINAL'!$C$9,A47='TAB FINAL'!$C$15,A47='TAB FINAL'!$C$17,A47='TAB FINAL'!$C$23,A47='TAB FINAL'!$C$25,A47='TAB FINAL'!$C$31,A47='TAB FINAL'!$C$33,A47='TAB FINAL'!$C$39,A47='TAB FINAL'!$C$41,A47='TAB FINAL'!$C$47,A47='TAB FINAL'!$C$49,A47='TAB FINAL'!$C$55,A47='TAB FINAL'!$C$57,A47='TAB FINAL'!$C$63,A47='TAB FINAL'!$C$65),"x",""),IF(OR(A47='TAB 32'!$F$7,A47='TAB 32'!$F$9,A47='TAB 32'!$F$15,A47='TAB 32'!$F$17,A47='TAB 32'!$F$23,A47='TAB 32'!$F$25,A47='TAB 32'!$F$31,A47='TAB 32'!$F$33,A47='TAB 32'!$F$39,A47='TAB 32'!$F$41,A47='TAB 32'!$F$47,A47='TAB 32'!$F$49,A47='TAB 32'!$F$55,A47='TAB 32'!$F$57,A47='TAB 32'!$F$63,A47='TAB 32'!$F$65),"x",""))),"")</f>
        <v/>
      </c>
      <c r="E47" t="str">
        <f>IF(A47&lt;&gt;0,IF(OR(F47="x",G47="x",H47="x",I47="x"),"",IF($A$1&lt;49,IF(OR(A47='TAB FINAL'!$F$11,A47='TAB FINAL'!$F$13,A47='TAB FINAL'!$F$27,A47='TAB FINAL'!$F$29,A47='TAB FINAL'!$F$43,A47='TAB FINAL'!$F$45,A47='TAB FINAL'!$F$59,A47='TAB FINAL'!$F$61),"x",""),IF(OR(A47='TAB 32'!$I$11,A47='TAB 32'!$I$13,A47='TAB 32'!$I$27,A47='TAB 32'!$I$29,A47='TAB 32'!$I$43,A47='TAB 32'!$I$45,A47='TAB 32'!$I$59,A47='TAB 32'!$I$61),"x",""))),"")</f>
        <v/>
      </c>
      <c r="F47" t="str">
        <f>IF(A47&lt;&gt;0,IF($A$1&lt;49,IF(OR(A47='TAB FINAL'!$L$47,A47='TAB FINAL'!$L$49),IF(A47='TAB FINAL'!$L$47,IF('TAB FINAL'!$M$47&lt;'TAB FINAL'!$M$49,"x",IF('TAB FINAL'!$M$47="","x","")),IF('TAB FINAL'!$M$49&lt;'TAB FINAL'!$M$47,"x",IF('TAB FINAL'!$M$49="","x",""))),""),IF(OR(A47='TAB 32'!$O$47,A47='TAB 32'!$O$49),IF(A47='TAB 32'!$O$47,IF('TAB 32'!$P$47&lt;'TAB 32'!$P$49,"x",""),IF('TAB 32'!$P$49&lt;'TAB 32'!$P$47,"x","")),"")),"")</f>
        <v/>
      </c>
      <c r="G47" s="116" t="str">
        <f>IF(A47&lt;&gt;0,IF($A$1&lt;49,IF(OR(A47='TAB FINAL'!$L$47,A47='TAB FINAL'!$L$49),IF(A47='TAB FINAL'!$L$47,IF('TAB FINAL'!$M$47&gt;'TAB FINAL'!$M$49,"x",IF('TAB FINAL'!$M$47="","x","")),IF('TAB FINAL'!$M$49&gt;'TAB FINAL'!$M$47,"x","")),""),IF(OR(A47='TAB 32'!$O$47,A47='TAB 32'!$O$49),IF(A47='TAB 32'!$O$47,IF('TAB 32'!$P$47&gt;'TAB 32'!$P$49,"x",""),IF('TAB 32'!$P$49&gt;'TAB 32'!$P$47,"x","")),"")),"")</f>
        <v/>
      </c>
      <c r="H47" t="str">
        <f>IF(A47&lt;&gt;0,IF($A$1&lt;49,IF(OR(A47='TAB FINAL'!$L$35,A47='TAB FINAL'!$L$37),IF(A47='TAB FINAL'!$L$35,IF('TAB FINAL'!$M$35&lt;'TAB FINAL'!$M$37,"x",""),IF('TAB FINAL'!$M$37&lt;'TAB FINAL'!$M$35,"x","")),""),IF(OR(A47='TAB 32'!$O$35,A47='TAB 32'!$O$37),IF(A47='TAB 32'!$O$35,IF('TAB 32'!$P$35&lt;'TAB 32'!$P$37,"x",""),IF('TAB 32'!$P$37&lt;'TAB 32'!$P$35,"x","")),"")),"")</f>
        <v/>
      </c>
      <c r="I47" t="str">
        <f>IF(A47&lt;&gt;0,IF($A$1&lt;49,IF(OR(A47='TAB FINAL'!$L$35,A47='TAB FINAL'!$L$37),IF(A47='TAB FINAL'!$L$35,IF('TAB FINAL'!$M$35&gt;'TAB FINAL'!$M$37,"x",""),IF('TAB FINAL'!$M$37&gt;'TAB FINAL'!$M$35,"x","")),""),IF(OR(A47='TAB 32'!$O$35,A47='TAB 32'!$O$37),IF(A47='TAB 32'!$O$35,IF('TAB 32'!$P$35&gt;'TAB 32'!$P$37,"x",""),IF('TAB 32'!$P$37&gt;'TAB 32'!$P$35,"x","")),"")),"")</f>
        <v/>
      </c>
    </row>
    <row r="48" spans="1:9">
      <c r="A48" s="113">
        <f>'Tirage Poule'!A48</f>
        <v>0</v>
      </c>
      <c r="B48" s="137">
        <f>'Tirage Poule'!B48</f>
        <v>0</v>
      </c>
      <c r="C48" s="231" t="str">
        <f>IF(A48&lt;&gt;0,IF($A$1&lt;49,IF(OR(A48='P1'!$T$34,A48='P2'!$T$34,A48='P3'!$T$34,A48='P4'!$T$34,A48='P5'!$T$34,A48='P6'!$T$34,A48='P7'!$T$34,A48='P8'!$T$34),"x",""),IF(OR(D48="x",E48="x",F48="x",G48="x",H48="x",I48="x"),"",IF(OR(A48='TAB 32'!$C$5,A48='TAB 32'!$C$7,A48='TAB 32'!$C$9,A48='TAB 32'!$C$11,A48='TAB 32'!$C$13,A48='TAB 32'!$C$15,A48='TAB 32'!$C$17,A48='TAB 32'!$C$19,A48='TAB 32'!$C$21,A48='TAB 32'!$C$23,A48='TAB 32'!$C$25,A48='TAB 32'!$C$27,A48='TAB 32'!$C$29,A48='TAB 32'!$C$31,A48='TAB 32'!$C$33,A48='TAB 32'!$C$35),"x",IF(OR(A48='TAB 32'!$C$37,A48='TAB 32'!$C$39,A48='TAB 32'!$C$41,A48='TAB 32'!$C$43,A48='TAB 32'!$C$45,A48='TAB 32'!$C$47,A48='TAB 32'!$C$49,A48='TAB 32'!$C$51,A48='TAB 32'!$C$53,A48='TAB 32'!$C$55,A48='TAB 32'!$C$57,A48='TAB 32'!$C$59,A48='TAB 32'!$C$61,A48='TAB 32'!$C$63,A48='TAB 32'!$C$65,A48='TAB 32'!$C$67),"x","")))),"")</f>
        <v/>
      </c>
      <c r="D48" t="str">
        <f>IF(A48&lt;&gt;0,IF(OR(E48="x",F48="x",G48="x",H48="x",I48="x"),"",IF($A$1&lt;49,IF(OR(A48='TAB FINAL'!$C$7,A48='TAB FINAL'!$C$9,A48='TAB FINAL'!$C$15,A48='TAB FINAL'!$C$17,A48='TAB FINAL'!$C$23,A48='TAB FINAL'!$C$25,A48='TAB FINAL'!$C$31,A48='TAB FINAL'!$C$33,A48='TAB FINAL'!$C$39,A48='TAB FINAL'!$C$41,A48='TAB FINAL'!$C$47,A48='TAB FINAL'!$C$49,A48='TAB FINAL'!$C$55,A48='TAB FINAL'!$C$57,A48='TAB FINAL'!$C$63,A48='TAB FINAL'!$C$65),"x",""),IF(OR(A48='TAB 32'!$F$7,A48='TAB 32'!$F$9,A48='TAB 32'!$F$15,A48='TAB 32'!$F$17,A48='TAB 32'!$F$23,A48='TAB 32'!$F$25,A48='TAB 32'!$F$31,A48='TAB 32'!$F$33,A48='TAB 32'!$F$39,A48='TAB 32'!$F$41,A48='TAB 32'!$F$47,A48='TAB 32'!$F$49,A48='TAB 32'!$F$55,A48='TAB 32'!$F$57,A48='TAB 32'!$F$63,A48='TAB 32'!$F$65),"x",""))),"")</f>
        <v/>
      </c>
      <c r="E48" t="str">
        <f>IF(A48&lt;&gt;0,IF(OR(F48="x",G48="x",H48="x",I48="x"),"",IF($A$1&lt;49,IF(OR(A48='TAB FINAL'!$F$11,A48='TAB FINAL'!$F$13,A48='TAB FINAL'!$F$27,A48='TAB FINAL'!$F$29,A48='TAB FINAL'!$F$43,A48='TAB FINAL'!$F$45,A48='TAB FINAL'!$F$59,A48='TAB FINAL'!$F$61),"x",""),IF(OR(A48='TAB 32'!$I$11,A48='TAB 32'!$I$13,A48='TAB 32'!$I$27,A48='TAB 32'!$I$29,A48='TAB 32'!$I$43,A48='TAB 32'!$I$45,A48='TAB 32'!$I$59,A48='TAB 32'!$I$61),"x",""))),"")</f>
        <v/>
      </c>
      <c r="F48" t="str">
        <f>IF(A48&lt;&gt;0,IF($A$1&lt;49,IF(OR(A48='TAB FINAL'!$L$47,A48='TAB FINAL'!$L$49),IF(A48='TAB FINAL'!$L$47,IF('TAB FINAL'!$M$47&lt;'TAB FINAL'!$M$49,"x",IF('TAB FINAL'!$M$47="","x","")),IF('TAB FINAL'!$M$49&lt;'TAB FINAL'!$M$47,"x",IF('TAB FINAL'!$M$49="","x",""))),""),IF(OR(A48='TAB 32'!$O$47,A48='TAB 32'!$O$49),IF(A48='TAB 32'!$O$47,IF('TAB 32'!$P$47&lt;'TAB 32'!$P$49,"x",""),IF('TAB 32'!$P$49&lt;'TAB 32'!$P$47,"x","")),"")),"")</f>
        <v/>
      </c>
      <c r="G48" s="116" t="str">
        <f>IF(A48&lt;&gt;0,IF($A$1&lt;49,IF(OR(A48='TAB FINAL'!$L$47,A48='TAB FINAL'!$L$49),IF(A48='TAB FINAL'!$L$47,IF('TAB FINAL'!$M$47&gt;'TAB FINAL'!$M$49,"x",IF('TAB FINAL'!$M$47="","x","")),IF('TAB FINAL'!$M$49&gt;'TAB FINAL'!$M$47,"x","")),""),IF(OR(A48='TAB 32'!$O$47,A48='TAB 32'!$O$49),IF(A48='TAB 32'!$O$47,IF('TAB 32'!$P$47&gt;'TAB 32'!$P$49,"x",""),IF('TAB 32'!$P$49&gt;'TAB 32'!$P$47,"x","")),"")),"")</f>
        <v/>
      </c>
      <c r="H48" t="str">
        <f>IF(A48&lt;&gt;0,IF($A$1&lt;49,IF(OR(A48='TAB FINAL'!$L$35,A48='TAB FINAL'!$L$37),IF(A48='TAB FINAL'!$L$35,IF('TAB FINAL'!$M$35&lt;'TAB FINAL'!$M$37,"x",""),IF('TAB FINAL'!$M$37&lt;'TAB FINAL'!$M$35,"x","")),""),IF(OR(A48='TAB 32'!$O$35,A48='TAB 32'!$O$37),IF(A48='TAB 32'!$O$35,IF('TAB 32'!$P$35&lt;'TAB 32'!$P$37,"x",""),IF('TAB 32'!$P$37&lt;'TAB 32'!$P$35,"x","")),"")),"")</f>
        <v/>
      </c>
      <c r="I48" t="str">
        <f>IF(A48&lt;&gt;0,IF($A$1&lt;49,IF(OR(A48='TAB FINAL'!$L$35,A48='TAB FINAL'!$L$37),IF(A48='TAB FINAL'!$L$35,IF('TAB FINAL'!$M$35&gt;'TAB FINAL'!$M$37,"x",""),IF('TAB FINAL'!$M$37&gt;'TAB FINAL'!$M$35,"x","")),""),IF(OR(A48='TAB 32'!$O$35,A48='TAB 32'!$O$37),IF(A48='TAB 32'!$O$35,IF('TAB 32'!$P$35&gt;'TAB 32'!$P$37,"x",""),IF('TAB 32'!$P$37&gt;'TAB 32'!$P$35,"x","")),"")),"")</f>
        <v/>
      </c>
    </row>
    <row r="49" spans="1:9">
      <c r="A49" s="113">
        <f>'Tirage Poule'!A49</f>
        <v>0</v>
      </c>
      <c r="B49" s="137">
        <f>'Tirage Poule'!B49</f>
        <v>0</v>
      </c>
      <c r="C49" s="231" t="str">
        <f>IF(A49&lt;&gt;0,IF($A$1&lt;49,IF(OR(A49='P1'!$T$34,A49='P2'!$T$34,A49='P3'!$T$34,A49='P4'!$T$34,A49='P5'!$T$34,A49='P6'!$T$34,A49='P7'!$T$34,A49='P8'!$T$34),"x",""),IF(OR(D49="x",E49="x",F49="x",G49="x",H49="x",I49="x"),"",IF(OR(A49='TAB 32'!$C$5,A49='TAB 32'!$C$7,A49='TAB 32'!$C$9,A49='TAB 32'!$C$11,A49='TAB 32'!$C$13,A49='TAB 32'!$C$15,A49='TAB 32'!$C$17,A49='TAB 32'!$C$19,A49='TAB 32'!$C$21,A49='TAB 32'!$C$23,A49='TAB 32'!$C$25,A49='TAB 32'!$C$27,A49='TAB 32'!$C$29,A49='TAB 32'!$C$31,A49='TAB 32'!$C$33,A49='TAB 32'!$C$35),"x",IF(OR(A49='TAB 32'!$C$37,A49='TAB 32'!$C$39,A49='TAB 32'!$C$41,A49='TAB 32'!$C$43,A49='TAB 32'!$C$45,A49='TAB 32'!$C$47,A49='TAB 32'!$C$49,A49='TAB 32'!$C$51,A49='TAB 32'!$C$53,A49='TAB 32'!$C$55,A49='TAB 32'!$C$57,A49='TAB 32'!$C$59,A49='TAB 32'!$C$61,A49='TAB 32'!$C$63,A49='TAB 32'!$C$65,A49='TAB 32'!$C$67),"x","")))),"")</f>
        <v/>
      </c>
      <c r="D49" t="str">
        <f>IF(A49&lt;&gt;0,IF(OR(E49="x",F49="x",G49="x",H49="x",I49="x"),"",IF($A$1&lt;49,IF(OR(A49='TAB FINAL'!$C$7,A49='TAB FINAL'!$C$9,A49='TAB FINAL'!$C$15,A49='TAB FINAL'!$C$17,A49='TAB FINAL'!$C$23,A49='TAB FINAL'!$C$25,A49='TAB FINAL'!$C$31,A49='TAB FINAL'!$C$33,A49='TAB FINAL'!$C$39,A49='TAB FINAL'!$C$41,A49='TAB FINAL'!$C$47,A49='TAB FINAL'!$C$49,A49='TAB FINAL'!$C$55,A49='TAB FINAL'!$C$57,A49='TAB FINAL'!$C$63,A49='TAB FINAL'!$C$65),"x",""),IF(OR(A49='TAB 32'!$F$7,A49='TAB 32'!$F$9,A49='TAB 32'!$F$15,A49='TAB 32'!$F$17,A49='TAB 32'!$F$23,A49='TAB 32'!$F$25,A49='TAB 32'!$F$31,A49='TAB 32'!$F$33,A49='TAB 32'!$F$39,A49='TAB 32'!$F$41,A49='TAB 32'!$F$47,A49='TAB 32'!$F$49,A49='TAB 32'!$F$55,A49='TAB 32'!$F$57,A49='TAB 32'!$F$63,A49='TAB 32'!$F$65),"x",""))),"")</f>
        <v/>
      </c>
      <c r="E49" t="str">
        <f>IF(A49&lt;&gt;0,IF(OR(F49="x",G49="x",H49="x",I49="x"),"",IF($A$1&lt;49,IF(OR(A49='TAB FINAL'!$F$11,A49='TAB FINAL'!$F$13,A49='TAB FINAL'!$F$27,A49='TAB FINAL'!$F$29,A49='TAB FINAL'!$F$43,A49='TAB FINAL'!$F$45,A49='TAB FINAL'!$F$59,A49='TAB FINAL'!$F$61),"x",""),IF(OR(A49='TAB 32'!$I$11,A49='TAB 32'!$I$13,A49='TAB 32'!$I$27,A49='TAB 32'!$I$29,A49='TAB 32'!$I$43,A49='TAB 32'!$I$45,A49='TAB 32'!$I$59,A49='TAB 32'!$I$61),"x",""))),"")</f>
        <v/>
      </c>
      <c r="F49" t="str">
        <f>IF(A49&lt;&gt;0,IF($A$1&lt;49,IF(OR(A49='TAB FINAL'!$L$47,A49='TAB FINAL'!$L$49),IF(A49='TAB FINAL'!$L$47,IF('TAB FINAL'!$M$47&lt;'TAB FINAL'!$M$49,"x",IF('TAB FINAL'!$M$47="","x","")),IF('TAB FINAL'!$M$49&lt;'TAB FINAL'!$M$47,"x",IF('TAB FINAL'!$M$49="","x",""))),""),IF(OR(A49='TAB 32'!$O$47,A49='TAB 32'!$O$49),IF(A49='TAB 32'!$O$47,IF('TAB 32'!$P$47&lt;'TAB 32'!$P$49,"x",""),IF('TAB 32'!$P$49&lt;'TAB 32'!$P$47,"x","")),"")),"")</f>
        <v/>
      </c>
      <c r="G49" s="116" t="str">
        <f>IF(A49&lt;&gt;0,IF($A$1&lt;49,IF(OR(A49='TAB FINAL'!$L$47,A49='TAB FINAL'!$L$49),IF(A49='TAB FINAL'!$L$47,IF('TAB FINAL'!$M$47&gt;'TAB FINAL'!$M$49,"x",IF('TAB FINAL'!$M$47="","x","")),IF('TAB FINAL'!$M$49&gt;'TAB FINAL'!$M$47,"x","")),""),IF(OR(A49='TAB 32'!$O$47,A49='TAB 32'!$O$49),IF(A49='TAB 32'!$O$47,IF('TAB 32'!$P$47&gt;'TAB 32'!$P$49,"x",""),IF('TAB 32'!$P$49&gt;'TAB 32'!$P$47,"x","")),"")),"")</f>
        <v/>
      </c>
      <c r="H49" t="str">
        <f>IF(A49&lt;&gt;0,IF($A$1&lt;49,IF(OR(A49='TAB FINAL'!$L$35,A49='TAB FINAL'!$L$37),IF(A49='TAB FINAL'!$L$35,IF('TAB FINAL'!$M$35&lt;'TAB FINAL'!$M$37,"x",""),IF('TAB FINAL'!$M$37&lt;'TAB FINAL'!$M$35,"x","")),""),IF(OR(A49='TAB 32'!$O$35,A49='TAB 32'!$O$37),IF(A49='TAB 32'!$O$35,IF('TAB 32'!$P$35&lt;'TAB 32'!$P$37,"x",""),IF('TAB 32'!$P$37&lt;'TAB 32'!$P$35,"x","")),"")),"")</f>
        <v/>
      </c>
      <c r="I49" t="str">
        <f>IF(A49&lt;&gt;0,IF($A$1&lt;49,IF(OR(A49='TAB FINAL'!$L$35,A49='TAB FINAL'!$L$37),IF(A49='TAB FINAL'!$L$35,IF('TAB FINAL'!$M$35&gt;'TAB FINAL'!$M$37,"x",""),IF('TAB FINAL'!$M$37&gt;'TAB FINAL'!$M$35,"x","")),""),IF(OR(A49='TAB 32'!$O$35,A49='TAB 32'!$O$37),IF(A49='TAB 32'!$O$35,IF('TAB 32'!$P$35&gt;'TAB 32'!$P$37,"x",""),IF('TAB 32'!$P$37&gt;'TAB 32'!$P$35,"x","")),"")),"")</f>
        <v/>
      </c>
    </row>
    <row r="50" spans="1:9">
      <c r="A50" s="113">
        <f>'Tirage Poule'!A50</f>
        <v>0</v>
      </c>
      <c r="B50" s="137">
        <f>'Tirage Poule'!B50</f>
        <v>0</v>
      </c>
      <c r="C50" s="231" t="str">
        <f>IF(A50&lt;&gt;0,IF($A$1&lt;49,IF(OR(A50='P1'!$T$34,A50='P2'!$T$34,A50='P3'!$T$34,A50='P4'!$T$34,A50='P5'!$T$34,A50='P6'!$T$34,A50='P7'!$T$34,A50='P8'!$T$34),"x",""),IF(OR(D50="x",E50="x",F50="x",G50="x",H50="x",I50="x"),"",IF(OR(A50='TAB 32'!$C$5,A50='TAB 32'!$C$7,A50='TAB 32'!$C$9,A50='TAB 32'!$C$11,A50='TAB 32'!$C$13,A50='TAB 32'!$C$15,A50='TAB 32'!$C$17,A50='TAB 32'!$C$19,A50='TAB 32'!$C$21,A50='TAB 32'!$C$23,A50='TAB 32'!$C$25,A50='TAB 32'!$C$27,A50='TAB 32'!$C$29,A50='TAB 32'!$C$31,A50='TAB 32'!$C$33,A50='TAB 32'!$C$35),"x",IF(OR(A50='TAB 32'!$C$37,A50='TAB 32'!$C$39,A50='TAB 32'!$C$41,A50='TAB 32'!$C$43,A50='TAB 32'!$C$45,A50='TAB 32'!$C$47,A50='TAB 32'!$C$49,A50='TAB 32'!$C$51,A50='TAB 32'!$C$53,A50='TAB 32'!$C$55,A50='TAB 32'!$C$57,A50='TAB 32'!$C$59,A50='TAB 32'!$C$61,A50='TAB 32'!$C$63,A50='TAB 32'!$C$65,A50='TAB 32'!$C$67),"x","")))),"")</f>
        <v/>
      </c>
      <c r="D50" t="str">
        <f>IF(A50&lt;&gt;0,IF(OR(E50="x",F50="x",G50="x",H50="x",I50="x"),"",IF($A$1&lt;49,IF(OR(A50='TAB FINAL'!$C$7,A50='TAB FINAL'!$C$9,A50='TAB FINAL'!$C$15,A50='TAB FINAL'!$C$17,A50='TAB FINAL'!$C$23,A50='TAB FINAL'!$C$25,A50='TAB FINAL'!$C$31,A50='TAB FINAL'!$C$33,A50='TAB FINAL'!$C$39,A50='TAB FINAL'!$C$41,A50='TAB FINAL'!$C$47,A50='TAB FINAL'!$C$49,A50='TAB FINAL'!$C$55,A50='TAB FINAL'!$C$57,A50='TAB FINAL'!$C$63,A50='TAB FINAL'!$C$65),"x",""),IF(OR(A50='TAB 32'!$F$7,A50='TAB 32'!$F$9,A50='TAB 32'!$F$15,A50='TAB 32'!$F$17,A50='TAB 32'!$F$23,A50='TAB 32'!$F$25,A50='TAB 32'!$F$31,A50='TAB 32'!$F$33,A50='TAB 32'!$F$39,A50='TAB 32'!$F$41,A50='TAB 32'!$F$47,A50='TAB 32'!$F$49,A50='TAB 32'!$F$55,A50='TAB 32'!$F$57,A50='TAB 32'!$F$63,A50='TAB 32'!$F$65),"x",""))),"")</f>
        <v/>
      </c>
      <c r="E50" t="str">
        <f>IF(A50&lt;&gt;0,IF(OR(F50="x",G50="x",H50="x",I50="x"),"",IF($A$1&lt;49,IF(OR(A50='TAB FINAL'!$F$11,A50='TAB FINAL'!$F$13,A50='TAB FINAL'!$F$27,A50='TAB FINAL'!$F$29,A50='TAB FINAL'!$F$43,A50='TAB FINAL'!$F$45,A50='TAB FINAL'!$F$59,A50='TAB FINAL'!$F$61),"x",""),IF(OR(A50='TAB 32'!$I$11,A50='TAB 32'!$I$13,A50='TAB 32'!$I$27,A50='TAB 32'!$I$29,A50='TAB 32'!$I$43,A50='TAB 32'!$I$45,A50='TAB 32'!$I$59,A50='TAB 32'!$I$61),"x",""))),"")</f>
        <v/>
      </c>
      <c r="F50" t="str">
        <f>IF(A50&lt;&gt;0,IF($A$1&lt;49,IF(OR(A50='TAB FINAL'!$L$47,A50='TAB FINAL'!$L$49),IF(A50='TAB FINAL'!$L$47,IF('TAB FINAL'!$M$47&lt;'TAB FINAL'!$M$49,"x",IF('TAB FINAL'!$M$47="","x","")),IF('TAB FINAL'!$M$49&lt;'TAB FINAL'!$M$47,"x",IF('TAB FINAL'!$M$49="","x",""))),""),IF(OR(A50='TAB 32'!$O$47,A50='TAB 32'!$O$49),IF(A50='TAB 32'!$O$47,IF('TAB 32'!$P$47&lt;'TAB 32'!$P$49,"x",""),IF('TAB 32'!$P$49&lt;'TAB 32'!$P$47,"x","")),"")),"")</f>
        <v/>
      </c>
      <c r="G50" s="116" t="str">
        <f>IF(A50&lt;&gt;0,IF($A$1&lt;49,IF(OR(A50='TAB FINAL'!$L$47,A50='TAB FINAL'!$L$49),IF(A50='TAB FINAL'!$L$47,IF('TAB FINAL'!$M$47&gt;'TAB FINAL'!$M$49,"x",IF('TAB FINAL'!$M$47="","x","")),IF('TAB FINAL'!$M$49&gt;'TAB FINAL'!$M$47,"x","")),""),IF(OR(A50='TAB 32'!$O$47,A50='TAB 32'!$O$49),IF(A50='TAB 32'!$O$47,IF('TAB 32'!$P$47&gt;'TAB 32'!$P$49,"x",""),IF('TAB 32'!$P$49&gt;'TAB 32'!$P$47,"x","")),"")),"")</f>
        <v/>
      </c>
      <c r="H50" t="str">
        <f>IF(A50&lt;&gt;0,IF($A$1&lt;49,IF(OR(A50='TAB FINAL'!$L$35,A50='TAB FINAL'!$L$37),IF(A50='TAB FINAL'!$L$35,IF('TAB FINAL'!$M$35&lt;'TAB FINAL'!$M$37,"x",""),IF('TAB FINAL'!$M$37&lt;'TAB FINAL'!$M$35,"x","")),""),IF(OR(A50='TAB 32'!$O$35,A50='TAB 32'!$O$37),IF(A50='TAB 32'!$O$35,IF('TAB 32'!$P$35&lt;'TAB 32'!$P$37,"x",""),IF('TAB 32'!$P$37&lt;'TAB 32'!$P$35,"x","")),"")),"")</f>
        <v/>
      </c>
      <c r="I50" t="str">
        <f>IF(A50&lt;&gt;0,IF($A$1&lt;49,IF(OR(A50='TAB FINAL'!$L$35,A50='TAB FINAL'!$L$37),IF(A50='TAB FINAL'!$L$35,IF('TAB FINAL'!$M$35&gt;'TAB FINAL'!$M$37,"x",""),IF('TAB FINAL'!$M$37&gt;'TAB FINAL'!$M$35,"x","")),""),IF(OR(A50='TAB 32'!$O$35,A50='TAB 32'!$O$37),IF(A50='TAB 32'!$O$35,IF('TAB 32'!$P$35&gt;'TAB 32'!$P$37,"x",""),IF('TAB 32'!$P$37&gt;'TAB 32'!$P$35,"x","")),"")),"")</f>
        <v/>
      </c>
    </row>
    <row r="51" spans="1:9">
      <c r="A51" s="113">
        <f>'Tirage Poule'!A51</f>
        <v>0</v>
      </c>
      <c r="B51" s="137">
        <f>'Tirage Poule'!B51</f>
        <v>0</v>
      </c>
      <c r="C51" s="231" t="str">
        <f>IF(A51&lt;&gt;0,IF($A$1&lt;49,IF(OR(A51='P1'!$T$34,A51='P2'!$T$34,A51='P3'!$T$34,A51='P4'!$T$34,A51='P5'!$T$34,A51='P6'!$T$34,A51='P7'!$T$34,A51='P8'!$T$34),"x",""),IF(OR(D51="x",E51="x",F51="x",G51="x",H51="x",I51="x"),"",IF(OR(A51='TAB 32'!$C$5,A51='TAB 32'!$C$7,A51='TAB 32'!$C$9,A51='TAB 32'!$C$11,A51='TAB 32'!$C$13,A51='TAB 32'!$C$15,A51='TAB 32'!$C$17,A51='TAB 32'!$C$19,A51='TAB 32'!$C$21,A51='TAB 32'!$C$23,A51='TAB 32'!$C$25,A51='TAB 32'!$C$27,A51='TAB 32'!$C$29,A51='TAB 32'!$C$31,A51='TAB 32'!$C$33,A51='TAB 32'!$C$35),"x",IF(OR(A51='TAB 32'!$C$37,A51='TAB 32'!$C$39,A51='TAB 32'!$C$41,A51='TAB 32'!$C$43,A51='TAB 32'!$C$45,A51='TAB 32'!$C$47,A51='TAB 32'!$C$49,A51='TAB 32'!$C$51,A51='TAB 32'!$C$53,A51='TAB 32'!$C$55,A51='TAB 32'!$C$57,A51='TAB 32'!$C$59,A51='TAB 32'!$C$61,A51='TAB 32'!$C$63,A51='TAB 32'!$C$65,A51='TAB 32'!$C$67),"x","")))),"")</f>
        <v/>
      </c>
      <c r="D51" t="str">
        <f>IF(A51&lt;&gt;0,IF(OR(E51="x",F51="x",G51="x",H51="x",I51="x"),"",IF($A$1&lt;49,IF(OR(A51='TAB FINAL'!$C$7,A51='TAB FINAL'!$C$9,A51='TAB FINAL'!$C$15,A51='TAB FINAL'!$C$17,A51='TAB FINAL'!$C$23,A51='TAB FINAL'!$C$25,A51='TAB FINAL'!$C$31,A51='TAB FINAL'!$C$33,A51='TAB FINAL'!$C$39,A51='TAB FINAL'!$C$41,A51='TAB FINAL'!$C$47,A51='TAB FINAL'!$C$49,A51='TAB FINAL'!$C$55,A51='TAB FINAL'!$C$57,A51='TAB FINAL'!$C$63,A51='TAB FINAL'!$C$65),"x",""),IF(OR(A51='TAB 32'!$F$7,A51='TAB 32'!$F$9,A51='TAB 32'!$F$15,A51='TAB 32'!$F$17,A51='TAB 32'!$F$23,A51='TAB 32'!$F$25,A51='TAB 32'!$F$31,A51='TAB 32'!$F$33,A51='TAB 32'!$F$39,A51='TAB 32'!$F$41,A51='TAB 32'!$F$47,A51='TAB 32'!$F$49,A51='TAB 32'!$F$55,A51='TAB 32'!$F$57,A51='TAB 32'!$F$63,A51='TAB 32'!$F$65),"x",""))),"")</f>
        <v/>
      </c>
      <c r="E51" t="str">
        <f>IF(A51&lt;&gt;0,IF(OR(F51="x",G51="x",H51="x",I51="x"),"",IF($A$1&lt;49,IF(OR(A51='TAB FINAL'!$F$11,A51='TAB FINAL'!$F$13,A51='TAB FINAL'!$F$27,A51='TAB FINAL'!$F$29,A51='TAB FINAL'!$F$43,A51='TAB FINAL'!$F$45,A51='TAB FINAL'!$F$59,A51='TAB FINAL'!$F$61),"x",""),IF(OR(A51='TAB 32'!$I$11,A51='TAB 32'!$I$13,A51='TAB 32'!$I$27,A51='TAB 32'!$I$29,A51='TAB 32'!$I$43,A51='TAB 32'!$I$45,A51='TAB 32'!$I$59,A51='TAB 32'!$I$61),"x",""))),"")</f>
        <v/>
      </c>
      <c r="F51" t="str">
        <f>IF(A51&lt;&gt;0,IF($A$1&lt;49,IF(OR(A51='TAB FINAL'!$L$47,A51='TAB FINAL'!$L$49),IF(A51='TAB FINAL'!$L$47,IF('TAB FINAL'!$M$47&lt;'TAB FINAL'!$M$49,"x",IF('TAB FINAL'!$M$47="","x","")),IF('TAB FINAL'!$M$49&lt;'TAB FINAL'!$M$47,"x",IF('TAB FINAL'!$M$49="","x",""))),""),IF(OR(A51='TAB 32'!$O$47,A51='TAB 32'!$O$49),IF(A51='TAB 32'!$O$47,IF('TAB 32'!$P$47&lt;'TAB 32'!$P$49,"x",""),IF('TAB 32'!$P$49&lt;'TAB 32'!$P$47,"x","")),"")),"")</f>
        <v/>
      </c>
      <c r="G51" s="116" t="str">
        <f>IF(A51&lt;&gt;0,IF($A$1&lt;49,IF(OR(A51='TAB FINAL'!$L$47,A51='TAB FINAL'!$L$49),IF(A51='TAB FINAL'!$L$47,IF('TAB FINAL'!$M$47&gt;'TAB FINAL'!$M$49,"x",IF('TAB FINAL'!$M$47="","x","")),IF('TAB FINAL'!$M$49&gt;'TAB FINAL'!$M$47,"x","")),""),IF(OR(A51='TAB 32'!$O$47,A51='TAB 32'!$O$49),IF(A51='TAB 32'!$O$47,IF('TAB 32'!$P$47&gt;'TAB 32'!$P$49,"x",""),IF('TAB 32'!$P$49&gt;'TAB 32'!$P$47,"x","")),"")),"")</f>
        <v/>
      </c>
      <c r="H51" t="str">
        <f>IF(A51&lt;&gt;0,IF($A$1&lt;49,IF(OR(A51='TAB FINAL'!$L$35,A51='TAB FINAL'!$L$37),IF(A51='TAB FINAL'!$L$35,IF('TAB FINAL'!$M$35&lt;'TAB FINAL'!$M$37,"x",""),IF('TAB FINAL'!$M$37&lt;'TAB FINAL'!$M$35,"x","")),""),IF(OR(A51='TAB 32'!$O$35,A51='TAB 32'!$O$37),IF(A51='TAB 32'!$O$35,IF('TAB 32'!$P$35&lt;'TAB 32'!$P$37,"x",""),IF('TAB 32'!$P$37&lt;'TAB 32'!$P$35,"x","")),"")),"")</f>
        <v/>
      </c>
      <c r="I51" t="str">
        <f>IF(A51&lt;&gt;0,IF($A$1&lt;49,IF(OR(A51='TAB FINAL'!$L$35,A51='TAB FINAL'!$L$37),IF(A51='TAB FINAL'!$L$35,IF('TAB FINAL'!$M$35&gt;'TAB FINAL'!$M$37,"x",""),IF('TAB FINAL'!$M$37&gt;'TAB FINAL'!$M$35,"x","")),""),IF(OR(A51='TAB 32'!$O$35,A51='TAB 32'!$O$37),IF(A51='TAB 32'!$O$35,IF('TAB 32'!$P$35&gt;'TAB 32'!$P$37,"x",""),IF('TAB 32'!$P$37&gt;'TAB 32'!$P$35,"x","")),"")),"")</f>
        <v/>
      </c>
    </row>
    <row r="52" spans="1:9">
      <c r="A52" s="113">
        <f>'Tirage Poule'!A52</f>
        <v>0</v>
      </c>
      <c r="B52" s="137">
        <f>'Tirage Poule'!B52</f>
        <v>0</v>
      </c>
      <c r="C52" s="231" t="str">
        <f>IF(A52&lt;&gt;0,IF($A$1&lt;49,IF(OR(A52='P1'!$T$34,A52='P2'!$T$34,A52='P3'!$T$34,A52='P4'!$T$34,A52='P5'!$T$34,A52='P6'!$T$34,A52='P7'!$T$34,A52='P8'!$T$34),"x",""),IF(OR(D52="x",E52="x",F52="x",G52="x",H52="x",I52="x"),"",IF(OR(A52='TAB 32'!$C$5,A52='TAB 32'!$C$7,A52='TAB 32'!$C$9,A52='TAB 32'!$C$11,A52='TAB 32'!$C$13,A52='TAB 32'!$C$15,A52='TAB 32'!$C$17,A52='TAB 32'!$C$19,A52='TAB 32'!$C$21,A52='TAB 32'!$C$23,A52='TAB 32'!$C$25,A52='TAB 32'!$C$27,A52='TAB 32'!$C$29,A52='TAB 32'!$C$31,A52='TAB 32'!$C$33,A52='TAB 32'!$C$35),"x",IF(OR(A52='TAB 32'!$C$37,A52='TAB 32'!$C$39,A52='TAB 32'!$C$41,A52='TAB 32'!$C$43,A52='TAB 32'!$C$45,A52='TAB 32'!$C$47,A52='TAB 32'!$C$49,A52='TAB 32'!$C$51,A52='TAB 32'!$C$53,A52='TAB 32'!$C$55,A52='TAB 32'!$C$57,A52='TAB 32'!$C$59,A52='TAB 32'!$C$61,A52='TAB 32'!$C$63,A52='TAB 32'!$C$65,A52='TAB 32'!$C$67),"x","")))),"")</f>
        <v/>
      </c>
      <c r="D52" t="str">
        <f>IF(A52&lt;&gt;0,IF(OR(E52="x",F52="x",G52="x",H52="x",I52="x"),"",IF($A$1&lt;49,IF(OR(A52='TAB FINAL'!$C$7,A52='TAB FINAL'!$C$9,A52='TAB FINAL'!$C$15,A52='TAB FINAL'!$C$17,A52='TAB FINAL'!$C$23,A52='TAB FINAL'!$C$25,A52='TAB FINAL'!$C$31,A52='TAB FINAL'!$C$33,A52='TAB FINAL'!$C$39,A52='TAB FINAL'!$C$41,A52='TAB FINAL'!$C$47,A52='TAB FINAL'!$C$49,A52='TAB FINAL'!$C$55,A52='TAB FINAL'!$C$57,A52='TAB FINAL'!$C$63,A52='TAB FINAL'!$C$65),"x",""),IF(OR(A52='TAB 32'!$F$7,A52='TAB 32'!$F$9,A52='TAB 32'!$F$15,A52='TAB 32'!$F$17,A52='TAB 32'!$F$23,A52='TAB 32'!$F$25,A52='TAB 32'!$F$31,A52='TAB 32'!$F$33,A52='TAB 32'!$F$39,A52='TAB 32'!$F$41,A52='TAB 32'!$F$47,A52='TAB 32'!$F$49,A52='TAB 32'!$F$55,A52='TAB 32'!$F$57,A52='TAB 32'!$F$63,A52='TAB 32'!$F$65),"x",""))),"")</f>
        <v/>
      </c>
      <c r="E52" t="str">
        <f>IF(A52&lt;&gt;0,IF(OR(F52="x",G52="x",H52="x",I52="x"),"",IF($A$1&lt;49,IF(OR(A52='TAB FINAL'!$F$11,A52='TAB FINAL'!$F$13,A52='TAB FINAL'!$F$27,A52='TAB FINAL'!$F$29,A52='TAB FINAL'!$F$43,A52='TAB FINAL'!$F$45,A52='TAB FINAL'!$F$59,A52='TAB FINAL'!$F$61),"x",""),IF(OR(A52='TAB 32'!$I$11,A52='TAB 32'!$I$13,A52='TAB 32'!$I$27,A52='TAB 32'!$I$29,A52='TAB 32'!$I$43,A52='TAB 32'!$I$45,A52='TAB 32'!$I$59,A52='TAB 32'!$I$61),"x",""))),"")</f>
        <v/>
      </c>
      <c r="F52" t="str">
        <f>IF(A52&lt;&gt;0,IF($A$1&lt;49,IF(OR(A52='TAB FINAL'!$L$47,A52='TAB FINAL'!$L$49),IF(A52='TAB FINAL'!$L$47,IF('TAB FINAL'!$M$47&lt;'TAB FINAL'!$M$49,"x",IF('TAB FINAL'!$M$47="","x","")),IF('TAB FINAL'!$M$49&lt;'TAB FINAL'!$M$47,"x",IF('TAB FINAL'!$M$49="","x",""))),""),IF(OR(A52='TAB 32'!$O$47,A52='TAB 32'!$O$49),IF(A52='TAB 32'!$O$47,IF('TAB 32'!$P$47&lt;'TAB 32'!$P$49,"x",""),IF('TAB 32'!$P$49&lt;'TAB 32'!$P$47,"x","")),"")),"")</f>
        <v/>
      </c>
      <c r="G52" s="116" t="str">
        <f>IF(A52&lt;&gt;0,IF($A$1&lt;49,IF(OR(A52='TAB FINAL'!$L$47,A52='TAB FINAL'!$L$49),IF(A52='TAB FINAL'!$L$47,IF('TAB FINAL'!$M$47&gt;'TAB FINAL'!$M$49,"x",IF('TAB FINAL'!$M$47="","x","")),IF('TAB FINAL'!$M$49&gt;'TAB FINAL'!$M$47,"x","")),""),IF(OR(A52='TAB 32'!$O$47,A52='TAB 32'!$O$49),IF(A52='TAB 32'!$O$47,IF('TAB 32'!$P$47&gt;'TAB 32'!$P$49,"x",""),IF('TAB 32'!$P$49&gt;'TAB 32'!$P$47,"x","")),"")),"")</f>
        <v/>
      </c>
      <c r="H52" t="str">
        <f>IF(A52&lt;&gt;0,IF($A$1&lt;49,IF(OR(A52='TAB FINAL'!$L$35,A52='TAB FINAL'!$L$37),IF(A52='TAB FINAL'!$L$35,IF('TAB FINAL'!$M$35&lt;'TAB FINAL'!$M$37,"x",""),IF('TAB FINAL'!$M$37&lt;'TAB FINAL'!$M$35,"x","")),""),IF(OR(A52='TAB 32'!$O$35,A52='TAB 32'!$O$37),IF(A52='TAB 32'!$O$35,IF('TAB 32'!$P$35&lt;'TAB 32'!$P$37,"x",""),IF('TAB 32'!$P$37&lt;'TAB 32'!$P$35,"x","")),"")),"")</f>
        <v/>
      </c>
      <c r="I52" t="str">
        <f>IF(A52&lt;&gt;0,IF($A$1&lt;49,IF(OR(A52='TAB FINAL'!$L$35,A52='TAB FINAL'!$L$37),IF(A52='TAB FINAL'!$L$35,IF('TAB FINAL'!$M$35&gt;'TAB FINAL'!$M$37,"x",""),IF('TAB FINAL'!$M$37&gt;'TAB FINAL'!$M$35,"x","")),""),IF(OR(A52='TAB 32'!$O$35,A52='TAB 32'!$O$37),IF(A52='TAB 32'!$O$35,IF('TAB 32'!$P$35&gt;'TAB 32'!$P$37,"x",""),IF('TAB 32'!$P$37&gt;'TAB 32'!$P$35,"x","")),"")),"")</f>
        <v/>
      </c>
    </row>
    <row r="53" spans="1:9">
      <c r="A53" s="113">
        <f>'Tirage Poule'!A53</f>
        <v>0</v>
      </c>
      <c r="B53" s="137">
        <f>'Tirage Poule'!B53</f>
        <v>0</v>
      </c>
      <c r="C53" s="231" t="str">
        <f>IF(A53&lt;&gt;0,IF($A$1&lt;49,IF(OR(A53='P1'!$T$34,A53='P2'!$T$34,A53='P3'!$T$34,A53='P4'!$T$34,A53='P5'!$T$34,A53='P6'!$T$34,A53='P7'!$T$34,A53='P8'!$T$34),"x",""),IF(OR(D53="x",E53="x",F53="x",G53="x",H53="x",I53="x"),"",IF(OR(A53='TAB 32'!$C$5,A53='TAB 32'!$C$7,A53='TAB 32'!$C$9,A53='TAB 32'!$C$11,A53='TAB 32'!$C$13,A53='TAB 32'!$C$15,A53='TAB 32'!$C$17,A53='TAB 32'!$C$19,A53='TAB 32'!$C$21,A53='TAB 32'!$C$23,A53='TAB 32'!$C$25,A53='TAB 32'!$C$27,A53='TAB 32'!$C$29,A53='TAB 32'!$C$31,A53='TAB 32'!$C$33,A53='TAB 32'!$C$35),"x",IF(OR(A53='TAB 32'!$C$37,A53='TAB 32'!$C$39,A53='TAB 32'!$C$41,A53='TAB 32'!$C$43,A53='TAB 32'!$C$45,A53='TAB 32'!$C$47,A53='TAB 32'!$C$49,A53='TAB 32'!$C$51,A53='TAB 32'!$C$53,A53='TAB 32'!$C$55,A53='TAB 32'!$C$57,A53='TAB 32'!$C$59,A53='TAB 32'!$C$61,A53='TAB 32'!$C$63,A53='TAB 32'!$C$65,A53='TAB 32'!$C$67),"x","")))),"")</f>
        <v/>
      </c>
      <c r="D53" t="str">
        <f>IF(A53&lt;&gt;0,IF(OR(E53="x",F53="x",G53="x",H53="x",I53="x"),"",IF($A$1&lt;49,IF(OR(A53='TAB FINAL'!$C$7,A53='TAB FINAL'!$C$9,A53='TAB FINAL'!$C$15,A53='TAB FINAL'!$C$17,A53='TAB FINAL'!$C$23,A53='TAB FINAL'!$C$25,A53='TAB FINAL'!$C$31,A53='TAB FINAL'!$C$33,A53='TAB FINAL'!$C$39,A53='TAB FINAL'!$C$41,A53='TAB FINAL'!$C$47,A53='TAB FINAL'!$C$49,A53='TAB FINAL'!$C$55,A53='TAB FINAL'!$C$57,A53='TAB FINAL'!$C$63,A53='TAB FINAL'!$C$65),"x",""),IF(OR(A53='TAB 32'!$F$7,A53='TAB 32'!$F$9,A53='TAB 32'!$F$15,A53='TAB 32'!$F$17,A53='TAB 32'!$F$23,A53='TAB 32'!$F$25,A53='TAB 32'!$F$31,A53='TAB 32'!$F$33,A53='TAB 32'!$F$39,A53='TAB 32'!$F$41,A53='TAB 32'!$F$47,A53='TAB 32'!$F$49,A53='TAB 32'!$F$55,A53='TAB 32'!$F$57,A53='TAB 32'!$F$63,A53='TAB 32'!$F$65),"x",""))),"")</f>
        <v/>
      </c>
      <c r="E53" t="str">
        <f>IF(A53&lt;&gt;0,IF(OR(F53="x",G53="x",H53="x",I53="x"),"",IF($A$1&lt;49,IF(OR(A53='TAB FINAL'!$F$11,A53='TAB FINAL'!$F$13,A53='TAB FINAL'!$F$27,A53='TAB FINAL'!$F$29,A53='TAB FINAL'!$F$43,A53='TAB FINAL'!$F$45,A53='TAB FINAL'!$F$59,A53='TAB FINAL'!$F$61),"x",""),IF(OR(A53='TAB 32'!$I$11,A53='TAB 32'!$I$13,A53='TAB 32'!$I$27,A53='TAB 32'!$I$29,A53='TAB 32'!$I$43,A53='TAB 32'!$I$45,A53='TAB 32'!$I$59,A53='TAB 32'!$I$61),"x",""))),"")</f>
        <v/>
      </c>
      <c r="F53" t="str">
        <f>IF(A53&lt;&gt;0,IF($A$1&lt;49,IF(OR(A53='TAB FINAL'!$L$47,A53='TAB FINAL'!$L$49),IF(A53='TAB FINAL'!$L$47,IF('TAB FINAL'!$M$47&lt;'TAB FINAL'!$M$49,"x",IF('TAB FINAL'!$M$47="","x","")),IF('TAB FINAL'!$M$49&lt;'TAB FINAL'!$M$47,"x",IF('TAB FINAL'!$M$49="","x",""))),""),IF(OR(A53='TAB 32'!$O$47,A53='TAB 32'!$O$49),IF(A53='TAB 32'!$O$47,IF('TAB 32'!$P$47&lt;'TAB 32'!$P$49,"x",""),IF('TAB 32'!$P$49&lt;'TAB 32'!$P$47,"x","")),"")),"")</f>
        <v/>
      </c>
      <c r="G53" s="116" t="str">
        <f>IF(A53&lt;&gt;0,IF($A$1&lt;49,IF(OR(A53='TAB FINAL'!$L$47,A53='TAB FINAL'!$L$49),IF(A53='TAB FINAL'!$L$47,IF('TAB FINAL'!$M$47&gt;'TAB FINAL'!$M$49,"x",IF('TAB FINAL'!$M$47="","x","")),IF('TAB FINAL'!$M$49&gt;'TAB FINAL'!$M$47,"x","")),""),IF(OR(A53='TAB 32'!$O$47,A53='TAB 32'!$O$49),IF(A53='TAB 32'!$O$47,IF('TAB 32'!$P$47&gt;'TAB 32'!$P$49,"x",""),IF('TAB 32'!$P$49&gt;'TAB 32'!$P$47,"x","")),"")),"")</f>
        <v/>
      </c>
      <c r="H53" t="str">
        <f>IF(A53&lt;&gt;0,IF($A$1&lt;49,IF(OR(A53='TAB FINAL'!$L$35,A53='TAB FINAL'!$L$37),IF(A53='TAB FINAL'!$L$35,IF('TAB FINAL'!$M$35&lt;'TAB FINAL'!$M$37,"x",""),IF('TAB FINAL'!$M$37&lt;'TAB FINAL'!$M$35,"x","")),""),IF(OR(A53='TAB 32'!$O$35,A53='TAB 32'!$O$37),IF(A53='TAB 32'!$O$35,IF('TAB 32'!$P$35&lt;'TAB 32'!$P$37,"x",""),IF('TAB 32'!$P$37&lt;'TAB 32'!$P$35,"x","")),"")),"")</f>
        <v/>
      </c>
      <c r="I53" t="str">
        <f>IF(A53&lt;&gt;0,IF($A$1&lt;49,IF(OR(A53='TAB FINAL'!$L$35,A53='TAB FINAL'!$L$37),IF(A53='TAB FINAL'!$L$35,IF('TAB FINAL'!$M$35&gt;'TAB FINAL'!$M$37,"x",""),IF('TAB FINAL'!$M$37&gt;'TAB FINAL'!$M$35,"x","")),""),IF(OR(A53='TAB 32'!$O$35,A53='TAB 32'!$O$37),IF(A53='TAB 32'!$O$35,IF('TAB 32'!$P$35&gt;'TAB 32'!$P$37,"x",""),IF('TAB 32'!$P$37&gt;'TAB 32'!$P$35,"x","")),"")),"")</f>
        <v/>
      </c>
    </row>
    <row r="54" spans="1:9">
      <c r="A54" s="113">
        <f>'Tirage Poule'!A54</f>
        <v>0</v>
      </c>
      <c r="B54" s="137">
        <f>'Tirage Poule'!B54</f>
        <v>0</v>
      </c>
      <c r="C54" s="231" t="str">
        <f>IF(A54&lt;&gt;0,IF($A$1&lt;49,IF(OR(A54='P1'!$T$34,A54='P2'!$T$34,A54='P3'!$T$34,A54='P4'!$T$34,A54='P5'!$T$34,A54='P6'!$T$34,A54='P7'!$T$34,A54='P8'!$T$34),"x",""),IF(OR(D54="x",E54="x",F54="x",G54="x",H54="x",I54="x"),"",IF(OR(A54='TAB 32'!$C$5,A54='TAB 32'!$C$7,A54='TAB 32'!$C$9,A54='TAB 32'!$C$11,A54='TAB 32'!$C$13,A54='TAB 32'!$C$15,A54='TAB 32'!$C$17,A54='TAB 32'!$C$19,A54='TAB 32'!$C$21,A54='TAB 32'!$C$23,A54='TAB 32'!$C$25,A54='TAB 32'!$C$27,A54='TAB 32'!$C$29,A54='TAB 32'!$C$31,A54='TAB 32'!$C$33,A54='TAB 32'!$C$35),"x",IF(OR(A54='TAB 32'!$C$37,A54='TAB 32'!$C$39,A54='TAB 32'!$C$41,A54='TAB 32'!$C$43,A54='TAB 32'!$C$45,A54='TAB 32'!$C$47,A54='TAB 32'!$C$49,A54='TAB 32'!$C$51,A54='TAB 32'!$C$53,A54='TAB 32'!$C$55,A54='TAB 32'!$C$57,A54='TAB 32'!$C$59,A54='TAB 32'!$C$61,A54='TAB 32'!$C$63,A54='TAB 32'!$C$65,A54='TAB 32'!$C$67),"x","")))),"")</f>
        <v/>
      </c>
      <c r="D54" t="str">
        <f>IF(A54&lt;&gt;0,IF(OR(E54="x",F54="x",G54="x",H54="x",I54="x"),"",IF($A$1&lt;49,IF(OR(A54='TAB FINAL'!$C$7,A54='TAB FINAL'!$C$9,A54='TAB FINAL'!$C$15,A54='TAB FINAL'!$C$17,A54='TAB FINAL'!$C$23,A54='TAB FINAL'!$C$25,A54='TAB FINAL'!$C$31,A54='TAB FINAL'!$C$33,A54='TAB FINAL'!$C$39,A54='TAB FINAL'!$C$41,A54='TAB FINAL'!$C$47,A54='TAB FINAL'!$C$49,A54='TAB FINAL'!$C$55,A54='TAB FINAL'!$C$57,A54='TAB FINAL'!$C$63,A54='TAB FINAL'!$C$65),"x",""),IF(OR(A54='TAB 32'!$F$7,A54='TAB 32'!$F$9,A54='TAB 32'!$F$15,A54='TAB 32'!$F$17,A54='TAB 32'!$F$23,A54='TAB 32'!$F$25,A54='TAB 32'!$F$31,A54='TAB 32'!$F$33,A54='TAB 32'!$F$39,A54='TAB 32'!$F$41,A54='TAB 32'!$F$47,A54='TAB 32'!$F$49,A54='TAB 32'!$F$55,A54='TAB 32'!$F$57,A54='TAB 32'!$F$63,A54='TAB 32'!$F$65),"x",""))),"")</f>
        <v/>
      </c>
      <c r="E54" t="str">
        <f>IF(A54&lt;&gt;0,IF(OR(F54="x",G54="x",H54="x",I54="x"),"",IF($A$1&lt;49,IF(OR(A54='TAB FINAL'!$F$11,A54='TAB FINAL'!$F$13,A54='TAB FINAL'!$F$27,A54='TAB FINAL'!$F$29,A54='TAB FINAL'!$F$43,A54='TAB FINAL'!$F$45,A54='TAB FINAL'!$F$59,A54='TAB FINAL'!$F$61),"x",""),IF(OR(A54='TAB 32'!$I$11,A54='TAB 32'!$I$13,A54='TAB 32'!$I$27,A54='TAB 32'!$I$29,A54='TAB 32'!$I$43,A54='TAB 32'!$I$45,A54='TAB 32'!$I$59,A54='TAB 32'!$I$61),"x",""))),"")</f>
        <v/>
      </c>
      <c r="F54" t="str">
        <f>IF(A54&lt;&gt;0,IF($A$1&lt;49,IF(OR(A54='TAB FINAL'!$L$47,A54='TAB FINAL'!$L$49),IF(A54='TAB FINAL'!$L$47,IF('TAB FINAL'!$M$47&lt;'TAB FINAL'!$M$49,"x",IF('TAB FINAL'!$M$47="","x","")),IF('TAB FINAL'!$M$49&lt;'TAB FINAL'!$M$47,"x",IF('TAB FINAL'!$M$49="","x",""))),""),IF(OR(A54='TAB 32'!$O$47,A54='TAB 32'!$O$49),IF(A54='TAB 32'!$O$47,IF('TAB 32'!$P$47&lt;'TAB 32'!$P$49,"x",""),IF('TAB 32'!$P$49&lt;'TAB 32'!$P$47,"x","")),"")),"")</f>
        <v/>
      </c>
      <c r="G54" s="116" t="str">
        <f>IF(A54&lt;&gt;0,IF($A$1&lt;49,IF(OR(A54='TAB FINAL'!$L$47,A54='TAB FINAL'!$L$49),IF(A54='TAB FINAL'!$L$47,IF('TAB FINAL'!$M$47&gt;'TAB FINAL'!$M$49,"x",IF('TAB FINAL'!$M$47="","x","")),IF('TAB FINAL'!$M$49&gt;'TAB FINAL'!$M$47,"x","")),""),IF(OR(A54='TAB 32'!$O$47,A54='TAB 32'!$O$49),IF(A54='TAB 32'!$O$47,IF('TAB 32'!$P$47&gt;'TAB 32'!$P$49,"x",""),IF('TAB 32'!$P$49&gt;'TAB 32'!$P$47,"x","")),"")),"")</f>
        <v/>
      </c>
      <c r="H54" t="str">
        <f>IF(A54&lt;&gt;0,IF($A$1&lt;49,IF(OR(A54='TAB FINAL'!$L$35,A54='TAB FINAL'!$L$37),IF(A54='TAB FINAL'!$L$35,IF('TAB FINAL'!$M$35&lt;'TAB FINAL'!$M$37,"x",""),IF('TAB FINAL'!$M$37&lt;'TAB FINAL'!$M$35,"x","")),""),IF(OR(A54='TAB 32'!$O$35,A54='TAB 32'!$O$37),IF(A54='TAB 32'!$O$35,IF('TAB 32'!$P$35&lt;'TAB 32'!$P$37,"x",""),IF('TAB 32'!$P$37&lt;'TAB 32'!$P$35,"x","")),"")),"")</f>
        <v/>
      </c>
      <c r="I54" t="str">
        <f>IF(A54&lt;&gt;0,IF($A$1&lt;49,IF(OR(A54='TAB FINAL'!$L$35,A54='TAB FINAL'!$L$37),IF(A54='TAB FINAL'!$L$35,IF('TAB FINAL'!$M$35&gt;'TAB FINAL'!$M$37,"x",""),IF('TAB FINAL'!$M$37&gt;'TAB FINAL'!$M$35,"x","")),""),IF(OR(A54='TAB 32'!$O$35,A54='TAB 32'!$O$37),IF(A54='TAB 32'!$O$35,IF('TAB 32'!$P$35&gt;'TAB 32'!$P$37,"x",""),IF('TAB 32'!$P$37&gt;'TAB 32'!$P$35,"x","")),"")),"")</f>
        <v/>
      </c>
    </row>
    <row r="55" spans="1:9">
      <c r="A55" s="113">
        <f>'Tirage Poule'!A55</f>
        <v>0</v>
      </c>
      <c r="B55" s="137">
        <f>'Tirage Poule'!B55</f>
        <v>0</v>
      </c>
      <c r="C55" s="231" t="str">
        <f>IF(A55&lt;&gt;0,IF($A$1&lt;49,IF(OR(A55='P1'!$T$34,A55='P2'!$T$34,A55='P3'!$T$34,A55='P4'!$T$34,A55='P5'!$T$34,A55='P6'!$T$34,A55='P7'!$T$34,A55='P8'!$T$34),"x",""),IF(OR(D55="x",E55="x",F55="x",G55="x",H55="x",I55="x"),"",IF(OR(A55='TAB 32'!$C$5,A55='TAB 32'!$C$7,A55='TAB 32'!$C$9,A55='TAB 32'!$C$11,A55='TAB 32'!$C$13,A55='TAB 32'!$C$15,A55='TAB 32'!$C$17,A55='TAB 32'!$C$19,A55='TAB 32'!$C$21,A55='TAB 32'!$C$23,A55='TAB 32'!$C$25,A55='TAB 32'!$C$27,A55='TAB 32'!$C$29,A55='TAB 32'!$C$31,A55='TAB 32'!$C$33,A55='TAB 32'!$C$35),"x",IF(OR(A55='TAB 32'!$C$37,A55='TAB 32'!$C$39,A55='TAB 32'!$C$41,A55='TAB 32'!$C$43,A55='TAB 32'!$C$45,A55='TAB 32'!$C$47,A55='TAB 32'!$C$49,A55='TAB 32'!$C$51,A55='TAB 32'!$C$53,A55='TAB 32'!$C$55,A55='TAB 32'!$C$57,A55='TAB 32'!$C$59,A55='TAB 32'!$C$61,A55='TAB 32'!$C$63,A55='TAB 32'!$C$65,A55='TAB 32'!$C$67),"x","")))),"")</f>
        <v/>
      </c>
      <c r="D55" t="str">
        <f>IF(A55&lt;&gt;0,IF(OR(E55="x",F55="x",G55="x",H55="x",I55="x"),"",IF($A$1&lt;49,IF(OR(A55='TAB FINAL'!$C$7,A55='TAB FINAL'!$C$9,A55='TAB FINAL'!$C$15,A55='TAB FINAL'!$C$17,A55='TAB FINAL'!$C$23,A55='TAB FINAL'!$C$25,A55='TAB FINAL'!$C$31,A55='TAB FINAL'!$C$33,A55='TAB FINAL'!$C$39,A55='TAB FINAL'!$C$41,A55='TAB FINAL'!$C$47,A55='TAB FINAL'!$C$49,A55='TAB FINAL'!$C$55,A55='TAB FINAL'!$C$57,A55='TAB FINAL'!$C$63,A55='TAB FINAL'!$C$65),"x",""),IF(OR(A55='TAB 32'!$F$7,A55='TAB 32'!$F$9,A55='TAB 32'!$F$15,A55='TAB 32'!$F$17,A55='TAB 32'!$F$23,A55='TAB 32'!$F$25,A55='TAB 32'!$F$31,A55='TAB 32'!$F$33,A55='TAB 32'!$F$39,A55='TAB 32'!$F$41,A55='TAB 32'!$F$47,A55='TAB 32'!$F$49,A55='TAB 32'!$F$55,A55='TAB 32'!$F$57,A55='TAB 32'!$F$63,A55='TAB 32'!$F$65),"x",""))),"")</f>
        <v/>
      </c>
      <c r="E55" t="str">
        <f>IF(A55&lt;&gt;0,IF(OR(F55="x",G55="x",H55="x",I55="x"),"",IF($A$1&lt;49,IF(OR(A55='TAB FINAL'!$F$11,A55='TAB FINAL'!$F$13,A55='TAB FINAL'!$F$27,A55='TAB FINAL'!$F$29,A55='TAB FINAL'!$F$43,A55='TAB FINAL'!$F$45,A55='TAB FINAL'!$F$59,A55='TAB FINAL'!$F$61),"x",""),IF(OR(A55='TAB 32'!$I$11,A55='TAB 32'!$I$13,A55='TAB 32'!$I$27,A55='TAB 32'!$I$29,A55='TAB 32'!$I$43,A55='TAB 32'!$I$45,A55='TAB 32'!$I$59,A55='TAB 32'!$I$61),"x",""))),"")</f>
        <v/>
      </c>
      <c r="F55" t="str">
        <f>IF(A55&lt;&gt;0,IF($A$1&lt;49,IF(OR(A55='TAB FINAL'!$L$47,A55='TAB FINAL'!$L$49),IF(A55='TAB FINAL'!$L$47,IF('TAB FINAL'!$M$47&lt;'TAB FINAL'!$M$49,"x",IF('TAB FINAL'!$M$47="","x","")),IF('TAB FINAL'!$M$49&lt;'TAB FINAL'!$M$47,"x",IF('TAB FINAL'!$M$49="","x",""))),""),IF(OR(A55='TAB 32'!$O$47,A55='TAB 32'!$O$49),IF(A55='TAB 32'!$O$47,IF('TAB 32'!$P$47&lt;'TAB 32'!$P$49,"x",""),IF('TAB 32'!$P$49&lt;'TAB 32'!$P$47,"x","")),"")),"")</f>
        <v/>
      </c>
      <c r="G55" s="116" t="str">
        <f>IF(A55&lt;&gt;0,IF($A$1&lt;49,IF(OR(A55='TAB FINAL'!$L$47,A55='TAB FINAL'!$L$49),IF(A55='TAB FINAL'!$L$47,IF('TAB FINAL'!$M$47&gt;'TAB FINAL'!$M$49,"x",IF('TAB FINAL'!$M$47="","x","")),IF('TAB FINAL'!$M$49&gt;'TAB FINAL'!$M$47,"x","")),""),IF(OR(A55='TAB 32'!$O$47,A55='TAB 32'!$O$49),IF(A55='TAB 32'!$O$47,IF('TAB 32'!$P$47&gt;'TAB 32'!$P$49,"x",""),IF('TAB 32'!$P$49&gt;'TAB 32'!$P$47,"x","")),"")),"")</f>
        <v/>
      </c>
      <c r="H55" t="str">
        <f>IF(A55&lt;&gt;0,IF($A$1&lt;49,IF(OR(A55='TAB FINAL'!$L$35,A55='TAB FINAL'!$L$37),IF(A55='TAB FINAL'!$L$35,IF('TAB FINAL'!$M$35&lt;'TAB FINAL'!$M$37,"x",""),IF('TAB FINAL'!$M$37&lt;'TAB FINAL'!$M$35,"x","")),""),IF(OR(A55='TAB 32'!$O$35,A55='TAB 32'!$O$37),IF(A55='TAB 32'!$O$35,IF('TAB 32'!$P$35&lt;'TAB 32'!$P$37,"x",""),IF('TAB 32'!$P$37&lt;'TAB 32'!$P$35,"x","")),"")),"")</f>
        <v/>
      </c>
      <c r="I55" t="str">
        <f>IF(A55&lt;&gt;0,IF($A$1&lt;49,IF(OR(A55='TAB FINAL'!$L$35,A55='TAB FINAL'!$L$37),IF(A55='TAB FINAL'!$L$35,IF('TAB FINAL'!$M$35&gt;'TAB FINAL'!$M$37,"x",""),IF('TAB FINAL'!$M$37&gt;'TAB FINAL'!$M$35,"x","")),""),IF(OR(A55='TAB 32'!$O$35,A55='TAB 32'!$O$37),IF(A55='TAB 32'!$O$35,IF('TAB 32'!$P$35&gt;'TAB 32'!$P$37,"x",""),IF('TAB 32'!$P$37&gt;'TAB 32'!$P$35,"x","")),"")),"")</f>
        <v/>
      </c>
    </row>
    <row r="56" spans="1:9">
      <c r="A56" s="113">
        <f>'Tirage Poule'!A56</f>
        <v>0</v>
      </c>
      <c r="B56" s="137">
        <f>'Tirage Poule'!B56</f>
        <v>0</v>
      </c>
      <c r="C56" s="231" t="str">
        <f>IF(A56&lt;&gt;0,IF($A$1&lt;49,IF(OR(A56='P1'!$T$34,A56='P2'!$T$34,A56='P3'!$T$34,A56='P4'!$T$34,A56='P5'!$T$34,A56='P6'!$T$34,A56='P7'!$T$34,A56='P8'!$T$34),"x",""),IF(OR(D56="x",E56="x",F56="x",G56="x",H56="x",I56="x"),"",IF(OR(A56='TAB 32'!$C$5,A56='TAB 32'!$C$7,A56='TAB 32'!$C$9,A56='TAB 32'!$C$11,A56='TAB 32'!$C$13,A56='TAB 32'!$C$15,A56='TAB 32'!$C$17,A56='TAB 32'!$C$19,A56='TAB 32'!$C$21,A56='TAB 32'!$C$23,A56='TAB 32'!$C$25,A56='TAB 32'!$C$27,A56='TAB 32'!$C$29,A56='TAB 32'!$C$31,A56='TAB 32'!$C$33,A56='TAB 32'!$C$35),"x",IF(OR(A56='TAB 32'!$C$37,A56='TAB 32'!$C$39,A56='TAB 32'!$C$41,A56='TAB 32'!$C$43,A56='TAB 32'!$C$45,A56='TAB 32'!$C$47,A56='TAB 32'!$C$49,A56='TAB 32'!$C$51,A56='TAB 32'!$C$53,A56='TAB 32'!$C$55,A56='TAB 32'!$C$57,A56='TAB 32'!$C$59,A56='TAB 32'!$C$61,A56='TAB 32'!$C$63,A56='TAB 32'!$C$65,A56='TAB 32'!$C$67),"x","")))),"")</f>
        <v/>
      </c>
      <c r="D56" t="str">
        <f>IF(A56&lt;&gt;0,IF(OR(E56="x",F56="x",G56="x",H56="x",I56="x"),"",IF($A$1&lt;49,IF(OR(A56='TAB FINAL'!$C$7,A56='TAB FINAL'!$C$9,A56='TAB FINAL'!$C$15,A56='TAB FINAL'!$C$17,A56='TAB FINAL'!$C$23,A56='TAB FINAL'!$C$25,A56='TAB FINAL'!$C$31,A56='TAB FINAL'!$C$33,A56='TAB FINAL'!$C$39,A56='TAB FINAL'!$C$41,A56='TAB FINAL'!$C$47,A56='TAB FINAL'!$C$49,A56='TAB FINAL'!$C$55,A56='TAB FINAL'!$C$57,A56='TAB FINAL'!$C$63,A56='TAB FINAL'!$C$65),"x",""),IF(OR(A56='TAB 32'!$F$7,A56='TAB 32'!$F$9,A56='TAB 32'!$F$15,A56='TAB 32'!$F$17,A56='TAB 32'!$F$23,A56='TAB 32'!$F$25,A56='TAB 32'!$F$31,A56='TAB 32'!$F$33,A56='TAB 32'!$F$39,A56='TAB 32'!$F$41,A56='TAB 32'!$F$47,A56='TAB 32'!$F$49,A56='TAB 32'!$F$55,A56='TAB 32'!$F$57,A56='TAB 32'!$F$63,A56='TAB 32'!$F$65),"x",""))),"")</f>
        <v/>
      </c>
      <c r="E56" t="str">
        <f>IF(A56&lt;&gt;0,IF(OR(F56="x",G56="x",H56="x",I56="x"),"",IF($A$1&lt;49,IF(OR(A56='TAB FINAL'!$F$11,A56='TAB FINAL'!$F$13,A56='TAB FINAL'!$F$27,A56='TAB FINAL'!$F$29,A56='TAB FINAL'!$F$43,A56='TAB FINAL'!$F$45,A56='TAB FINAL'!$F$59,A56='TAB FINAL'!$F$61),"x",""),IF(OR(A56='TAB 32'!$I$11,A56='TAB 32'!$I$13,A56='TAB 32'!$I$27,A56='TAB 32'!$I$29,A56='TAB 32'!$I$43,A56='TAB 32'!$I$45,A56='TAB 32'!$I$59,A56='TAB 32'!$I$61),"x",""))),"")</f>
        <v/>
      </c>
      <c r="F56" t="str">
        <f>IF(A56&lt;&gt;0,IF($A$1&lt;49,IF(OR(A56='TAB FINAL'!$L$47,A56='TAB FINAL'!$L$49),IF(A56='TAB FINAL'!$L$47,IF('TAB FINAL'!$M$47&lt;'TAB FINAL'!$M$49,"x",IF('TAB FINAL'!$M$47="","x","")),IF('TAB FINAL'!$M$49&lt;'TAB FINAL'!$M$47,"x",IF('TAB FINAL'!$M$49="","x",""))),""),IF(OR(A56='TAB 32'!$O$47,A56='TAB 32'!$O$49),IF(A56='TAB 32'!$O$47,IF('TAB 32'!$P$47&lt;'TAB 32'!$P$49,"x",""),IF('TAB 32'!$P$49&lt;'TAB 32'!$P$47,"x","")),"")),"")</f>
        <v/>
      </c>
      <c r="G56" s="116" t="str">
        <f>IF(A56&lt;&gt;0,IF($A$1&lt;49,IF(OR(A56='TAB FINAL'!$L$47,A56='TAB FINAL'!$L$49),IF(A56='TAB FINAL'!$L$47,IF('TAB FINAL'!$M$47&gt;'TAB FINAL'!$M$49,"x",IF('TAB FINAL'!$M$47="","x","")),IF('TAB FINAL'!$M$49&gt;'TAB FINAL'!$M$47,"x","")),""),IF(OR(A56='TAB 32'!$O$47,A56='TAB 32'!$O$49),IF(A56='TAB 32'!$O$47,IF('TAB 32'!$P$47&gt;'TAB 32'!$P$49,"x",""),IF('TAB 32'!$P$49&gt;'TAB 32'!$P$47,"x","")),"")),"")</f>
        <v/>
      </c>
      <c r="H56" t="str">
        <f>IF(A56&lt;&gt;0,IF($A$1&lt;49,IF(OR(A56='TAB FINAL'!$L$35,A56='TAB FINAL'!$L$37),IF(A56='TAB FINAL'!$L$35,IF('TAB FINAL'!$M$35&lt;'TAB FINAL'!$M$37,"x",""),IF('TAB FINAL'!$M$37&lt;'TAB FINAL'!$M$35,"x","")),""),IF(OR(A56='TAB 32'!$O$35,A56='TAB 32'!$O$37),IF(A56='TAB 32'!$O$35,IF('TAB 32'!$P$35&lt;'TAB 32'!$P$37,"x",""),IF('TAB 32'!$P$37&lt;'TAB 32'!$P$35,"x","")),"")),"")</f>
        <v/>
      </c>
      <c r="I56" t="str">
        <f>IF(A56&lt;&gt;0,IF($A$1&lt;49,IF(OR(A56='TAB FINAL'!$L$35,A56='TAB FINAL'!$L$37),IF(A56='TAB FINAL'!$L$35,IF('TAB FINAL'!$M$35&gt;'TAB FINAL'!$M$37,"x",""),IF('TAB FINAL'!$M$37&gt;'TAB FINAL'!$M$35,"x","")),""),IF(OR(A56='TAB 32'!$O$35,A56='TAB 32'!$O$37),IF(A56='TAB 32'!$O$35,IF('TAB 32'!$P$35&gt;'TAB 32'!$P$37,"x",""),IF('TAB 32'!$P$37&gt;'TAB 32'!$P$35,"x","")),"")),"")</f>
        <v/>
      </c>
    </row>
    <row r="57" spans="1:9">
      <c r="A57" s="113">
        <f>'Tirage Poule'!A57</f>
        <v>0</v>
      </c>
      <c r="B57" s="137">
        <f>'Tirage Poule'!B57</f>
        <v>0</v>
      </c>
      <c r="C57" s="231" t="str">
        <f>IF(A57&lt;&gt;0,IF($A$1&lt;49,IF(OR(A57='P1'!$T$34,A57='P2'!$T$34,A57='P3'!$T$34,A57='P4'!$T$34,A57='P5'!$T$34,A57='P6'!$T$34,A57='P7'!$T$34,A57='P8'!$T$34),"x",""),IF(OR(D57="x",E57="x",F57="x",G57="x",H57="x",I57="x"),"",IF(OR(A57='TAB 32'!$C$5,A57='TAB 32'!$C$7,A57='TAB 32'!$C$9,A57='TAB 32'!$C$11,A57='TAB 32'!$C$13,A57='TAB 32'!$C$15,A57='TAB 32'!$C$17,A57='TAB 32'!$C$19,A57='TAB 32'!$C$21,A57='TAB 32'!$C$23,A57='TAB 32'!$C$25,A57='TAB 32'!$C$27,A57='TAB 32'!$C$29,A57='TAB 32'!$C$31,A57='TAB 32'!$C$33,A57='TAB 32'!$C$35),"x",IF(OR(A57='TAB 32'!$C$37,A57='TAB 32'!$C$39,A57='TAB 32'!$C$41,A57='TAB 32'!$C$43,A57='TAB 32'!$C$45,A57='TAB 32'!$C$47,A57='TAB 32'!$C$49,A57='TAB 32'!$C$51,A57='TAB 32'!$C$53,A57='TAB 32'!$C$55,A57='TAB 32'!$C$57,A57='TAB 32'!$C$59,A57='TAB 32'!$C$61,A57='TAB 32'!$C$63,A57='TAB 32'!$C$65,A57='TAB 32'!$C$67),"x","")))),"")</f>
        <v/>
      </c>
      <c r="D57" t="str">
        <f>IF(A57&lt;&gt;0,IF(OR(E57="x",F57="x",G57="x",H57="x",I57="x"),"",IF($A$1&lt;49,IF(OR(A57='TAB FINAL'!$C$7,A57='TAB FINAL'!$C$9,A57='TAB FINAL'!$C$15,A57='TAB FINAL'!$C$17,A57='TAB FINAL'!$C$23,A57='TAB FINAL'!$C$25,A57='TAB FINAL'!$C$31,A57='TAB FINAL'!$C$33,A57='TAB FINAL'!$C$39,A57='TAB FINAL'!$C$41,A57='TAB FINAL'!$C$47,A57='TAB FINAL'!$C$49,A57='TAB FINAL'!$C$55,A57='TAB FINAL'!$C$57,A57='TAB FINAL'!$C$63,A57='TAB FINAL'!$C$65),"x",""),IF(OR(A57='TAB 32'!$F$7,A57='TAB 32'!$F$9,A57='TAB 32'!$F$15,A57='TAB 32'!$F$17,A57='TAB 32'!$F$23,A57='TAB 32'!$F$25,A57='TAB 32'!$F$31,A57='TAB 32'!$F$33,A57='TAB 32'!$F$39,A57='TAB 32'!$F$41,A57='TAB 32'!$F$47,A57='TAB 32'!$F$49,A57='TAB 32'!$F$55,A57='TAB 32'!$F$57,A57='TAB 32'!$F$63,A57='TAB 32'!$F$65),"x",""))),"")</f>
        <v/>
      </c>
      <c r="E57" t="str">
        <f>IF(A57&lt;&gt;0,IF(OR(F57="x",G57="x",H57="x",I57="x"),"",IF($A$1&lt;49,IF(OR(A57='TAB FINAL'!$F$11,A57='TAB FINAL'!$F$13,A57='TAB FINAL'!$F$27,A57='TAB FINAL'!$F$29,A57='TAB FINAL'!$F$43,A57='TAB FINAL'!$F$45,A57='TAB FINAL'!$F$59,A57='TAB FINAL'!$F$61),"x",""),IF(OR(A57='TAB 32'!$I$11,A57='TAB 32'!$I$13,A57='TAB 32'!$I$27,A57='TAB 32'!$I$29,A57='TAB 32'!$I$43,A57='TAB 32'!$I$45,A57='TAB 32'!$I$59,A57='TAB 32'!$I$61),"x",""))),"")</f>
        <v/>
      </c>
      <c r="F57" t="str">
        <f>IF(A57&lt;&gt;0,IF($A$1&lt;49,IF(OR(A57='TAB FINAL'!$L$47,A57='TAB FINAL'!$L$49),IF(A57='TAB FINAL'!$L$47,IF('TAB FINAL'!$M$47&lt;'TAB FINAL'!$M$49,"x",IF('TAB FINAL'!$M$47="","x","")),IF('TAB FINAL'!$M$49&lt;'TAB FINAL'!$M$47,"x",IF('TAB FINAL'!$M$49="","x",""))),""),IF(OR(A57='TAB 32'!$O$47,A57='TAB 32'!$O$49),IF(A57='TAB 32'!$O$47,IF('TAB 32'!$P$47&lt;'TAB 32'!$P$49,"x",""),IF('TAB 32'!$P$49&lt;'TAB 32'!$P$47,"x","")),"")),"")</f>
        <v/>
      </c>
      <c r="G57" s="116" t="str">
        <f>IF(A57&lt;&gt;0,IF($A$1&lt;49,IF(OR(A57='TAB FINAL'!$L$47,A57='TAB FINAL'!$L$49),IF(A57='TAB FINAL'!$L$47,IF('TAB FINAL'!$M$47&gt;'TAB FINAL'!$M$49,"x",IF('TAB FINAL'!$M$47="","x","")),IF('TAB FINAL'!$M$49&gt;'TAB FINAL'!$M$47,"x","")),""),IF(OR(A57='TAB 32'!$O$47,A57='TAB 32'!$O$49),IF(A57='TAB 32'!$O$47,IF('TAB 32'!$P$47&gt;'TAB 32'!$P$49,"x",""),IF('TAB 32'!$P$49&gt;'TAB 32'!$P$47,"x","")),"")),"")</f>
        <v/>
      </c>
      <c r="H57" t="str">
        <f>IF(A57&lt;&gt;0,IF($A$1&lt;49,IF(OR(A57='TAB FINAL'!$L$35,A57='TAB FINAL'!$L$37),IF(A57='TAB FINAL'!$L$35,IF('TAB FINAL'!$M$35&lt;'TAB FINAL'!$M$37,"x",""),IF('TAB FINAL'!$M$37&lt;'TAB FINAL'!$M$35,"x","")),""),IF(OR(A57='TAB 32'!$O$35,A57='TAB 32'!$O$37),IF(A57='TAB 32'!$O$35,IF('TAB 32'!$P$35&lt;'TAB 32'!$P$37,"x",""),IF('TAB 32'!$P$37&lt;'TAB 32'!$P$35,"x","")),"")),"")</f>
        <v/>
      </c>
      <c r="I57" t="str">
        <f>IF(A57&lt;&gt;0,IF($A$1&lt;49,IF(OR(A57='TAB FINAL'!$L$35,A57='TAB FINAL'!$L$37),IF(A57='TAB FINAL'!$L$35,IF('TAB FINAL'!$M$35&gt;'TAB FINAL'!$M$37,"x",""),IF('TAB FINAL'!$M$37&gt;'TAB FINAL'!$M$35,"x","")),""),IF(OR(A57='TAB 32'!$O$35,A57='TAB 32'!$O$37),IF(A57='TAB 32'!$O$35,IF('TAB 32'!$P$35&gt;'TAB 32'!$P$37,"x",""),IF('TAB 32'!$P$37&gt;'TAB 32'!$P$35,"x","")),"")),"")</f>
        <v/>
      </c>
    </row>
    <row r="58" spans="1:9">
      <c r="A58" s="113">
        <f>'Tirage Poule'!A58</f>
        <v>0</v>
      </c>
      <c r="B58" s="137">
        <f>'Tirage Poule'!B58</f>
        <v>0</v>
      </c>
      <c r="C58" s="231" t="str">
        <f>IF(A58&lt;&gt;0,IF($A$1&lt;49,IF(OR(A58='P1'!$T$34,A58='P2'!$T$34,A58='P3'!$T$34,A58='P4'!$T$34,A58='P5'!$T$34,A58='P6'!$T$34,A58='P7'!$T$34,A58='P8'!$T$34),"x",""),IF(OR(D58="x",E58="x",F58="x",G58="x",H58="x",I58="x"),"",IF(OR(A58='TAB 32'!$C$5,A58='TAB 32'!$C$7,A58='TAB 32'!$C$9,A58='TAB 32'!$C$11,A58='TAB 32'!$C$13,A58='TAB 32'!$C$15,A58='TAB 32'!$C$17,A58='TAB 32'!$C$19,A58='TAB 32'!$C$21,A58='TAB 32'!$C$23,A58='TAB 32'!$C$25,A58='TAB 32'!$C$27,A58='TAB 32'!$C$29,A58='TAB 32'!$C$31,A58='TAB 32'!$C$33,A58='TAB 32'!$C$35),"x",IF(OR(A58='TAB 32'!$C$37,A58='TAB 32'!$C$39,A58='TAB 32'!$C$41,A58='TAB 32'!$C$43,A58='TAB 32'!$C$45,A58='TAB 32'!$C$47,A58='TAB 32'!$C$49,A58='TAB 32'!$C$51,A58='TAB 32'!$C$53,A58='TAB 32'!$C$55,A58='TAB 32'!$C$57,A58='TAB 32'!$C$59,A58='TAB 32'!$C$61,A58='TAB 32'!$C$63,A58='TAB 32'!$C$65,A58='TAB 32'!$C$67),"x","")))),"")</f>
        <v/>
      </c>
      <c r="D58" t="str">
        <f>IF(A58&lt;&gt;0,IF(OR(E58="x",F58="x",G58="x",H58="x",I58="x"),"",IF($A$1&lt;49,IF(OR(A58='TAB FINAL'!$C$7,A58='TAB FINAL'!$C$9,A58='TAB FINAL'!$C$15,A58='TAB FINAL'!$C$17,A58='TAB FINAL'!$C$23,A58='TAB FINAL'!$C$25,A58='TAB FINAL'!$C$31,A58='TAB FINAL'!$C$33,A58='TAB FINAL'!$C$39,A58='TAB FINAL'!$C$41,A58='TAB FINAL'!$C$47,A58='TAB FINAL'!$C$49,A58='TAB FINAL'!$C$55,A58='TAB FINAL'!$C$57,A58='TAB FINAL'!$C$63,A58='TAB FINAL'!$C$65),"x",""),IF(OR(A58='TAB 32'!$F$7,A58='TAB 32'!$F$9,A58='TAB 32'!$F$15,A58='TAB 32'!$F$17,A58='TAB 32'!$F$23,A58='TAB 32'!$F$25,A58='TAB 32'!$F$31,A58='TAB 32'!$F$33,A58='TAB 32'!$F$39,A58='TAB 32'!$F$41,A58='TAB 32'!$F$47,A58='TAB 32'!$F$49,A58='TAB 32'!$F$55,A58='TAB 32'!$F$57,A58='TAB 32'!$F$63,A58='TAB 32'!$F$65),"x",""))),"")</f>
        <v/>
      </c>
      <c r="E58" t="str">
        <f>IF(A58&lt;&gt;0,IF(OR(F58="x",G58="x",H58="x",I58="x"),"",IF($A$1&lt;49,IF(OR(A58='TAB FINAL'!$F$11,A58='TAB FINAL'!$F$13,A58='TAB FINAL'!$F$27,A58='TAB FINAL'!$F$29,A58='TAB FINAL'!$F$43,A58='TAB FINAL'!$F$45,A58='TAB FINAL'!$F$59,A58='TAB FINAL'!$F$61),"x",""),IF(OR(A58='TAB 32'!$I$11,A58='TAB 32'!$I$13,A58='TAB 32'!$I$27,A58='TAB 32'!$I$29,A58='TAB 32'!$I$43,A58='TAB 32'!$I$45,A58='TAB 32'!$I$59,A58='TAB 32'!$I$61),"x",""))),"")</f>
        <v/>
      </c>
      <c r="F58" t="str">
        <f>IF(A58&lt;&gt;0,IF($A$1&lt;49,IF(OR(A58='TAB FINAL'!$L$47,A58='TAB FINAL'!$L$49),IF(A58='TAB FINAL'!$L$47,IF('TAB FINAL'!$M$47&lt;'TAB FINAL'!$M$49,"x",IF('TAB FINAL'!$M$47="","x","")),IF('TAB FINAL'!$M$49&lt;'TAB FINAL'!$M$47,"x",IF('TAB FINAL'!$M$49="","x",""))),""),IF(OR(A58='TAB 32'!$O$47,A58='TAB 32'!$O$49),IF(A58='TAB 32'!$O$47,IF('TAB 32'!$P$47&lt;'TAB 32'!$P$49,"x",""),IF('TAB 32'!$P$49&lt;'TAB 32'!$P$47,"x","")),"")),"")</f>
        <v/>
      </c>
      <c r="G58" s="116" t="str">
        <f>IF(A58&lt;&gt;0,IF($A$1&lt;49,IF(OR(A58='TAB FINAL'!$L$47,A58='TAB FINAL'!$L$49),IF(A58='TAB FINAL'!$L$47,IF('TAB FINAL'!$M$47&gt;'TAB FINAL'!$M$49,"x",IF('TAB FINAL'!$M$47="","x","")),IF('TAB FINAL'!$M$49&gt;'TAB FINAL'!$M$47,"x","")),""),IF(OR(A58='TAB 32'!$O$47,A58='TAB 32'!$O$49),IF(A58='TAB 32'!$O$47,IF('TAB 32'!$P$47&gt;'TAB 32'!$P$49,"x",""),IF('TAB 32'!$P$49&gt;'TAB 32'!$P$47,"x","")),"")),"")</f>
        <v/>
      </c>
      <c r="H58" t="str">
        <f>IF(A58&lt;&gt;0,IF($A$1&lt;49,IF(OR(A58='TAB FINAL'!$L$35,A58='TAB FINAL'!$L$37),IF(A58='TAB FINAL'!$L$35,IF('TAB FINAL'!$M$35&lt;'TAB FINAL'!$M$37,"x",""),IF('TAB FINAL'!$M$37&lt;'TAB FINAL'!$M$35,"x","")),""),IF(OR(A58='TAB 32'!$O$35,A58='TAB 32'!$O$37),IF(A58='TAB 32'!$O$35,IF('TAB 32'!$P$35&lt;'TAB 32'!$P$37,"x",""),IF('TAB 32'!$P$37&lt;'TAB 32'!$P$35,"x","")),"")),"")</f>
        <v/>
      </c>
      <c r="I58" t="str">
        <f>IF(A58&lt;&gt;0,IF($A$1&lt;49,IF(OR(A58='TAB FINAL'!$L$35,A58='TAB FINAL'!$L$37),IF(A58='TAB FINAL'!$L$35,IF('TAB FINAL'!$M$35&gt;'TAB FINAL'!$M$37,"x",""),IF('TAB FINAL'!$M$37&gt;'TAB FINAL'!$M$35,"x","")),""),IF(OR(A58='TAB 32'!$O$35,A58='TAB 32'!$O$37),IF(A58='TAB 32'!$O$35,IF('TAB 32'!$P$35&gt;'TAB 32'!$P$37,"x",""),IF('TAB 32'!$P$37&gt;'TAB 32'!$P$35,"x","")),"")),"")</f>
        <v/>
      </c>
    </row>
    <row r="59" spans="1:9">
      <c r="A59" s="113">
        <f>'Tirage Poule'!A59</f>
        <v>0</v>
      </c>
      <c r="B59" s="137">
        <f>'Tirage Poule'!B59</f>
        <v>0</v>
      </c>
      <c r="C59" s="231" t="str">
        <f>IF(A59&lt;&gt;0,IF($A$1&lt;49,IF(OR(A59='P1'!$T$34,A59='P2'!$T$34,A59='P3'!$T$34,A59='P4'!$T$34,A59='P5'!$T$34,A59='P6'!$T$34,A59='P7'!$T$34,A59='P8'!$T$34),"x",""),IF(OR(D59="x",E59="x",F59="x",G59="x",H59="x",I59="x"),"",IF(OR(A59='TAB 32'!$C$5,A59='TAB 32'!$C$7,A59='TAB 32'!$C$9,A59='TAB 32'!$C$11,A59='TAB 32'!$C$13,A59='TAB 32'!$C$15,A59='TAB 32'!$C$17,A59='TAB 32'!$C$19,A59='TAB 32'!$C$21,A59='TAB 32'!$C$23,A59='TAB 32'!$C$25,A59='TAB 32'!$C$27,A59='TAB 32'!$C$29,A59='TAB 32'!$C$31,A59='TAB 32'!$C$33,A59='TAB 32'!$C$35),"x",IF(OR(A59='TAB 32'!$C$37,A59='TAB 32'!$C$39,A59='TAB 32'!$C$41,A59='TAB 32'!$C$43,A59='TAB 32'!$C$45,A59='TAB 32'!$C$47,A59='TAB 32'!$C$49,A59='TAB 32'!$C$51,A59='TAB 32'!$C$53,A59='TAB 32'!$C$55,A59='TAB 32'!$C$57,A59='TAB 32'!$C$59,A59='TAB 32'!$C$61,A59='TAB 32'!$C$63,A59='TAB 32'!$C$65,A59='TAB 32'!$C$67),"x","")))),"")</f>
        <v/>
      </c>
      <c r="D59" t="str">
        <f>IF(A59&lt;&gt;0,IF(OR(E59="x",F59="x",G59="x",H59="x",I59="x"),"",IF($A$1&lt;49,IF(OR(A59='TAB FINAL'!$C$7,A59='TAB FINAL'!$C$9,A59='TAB FINAL'!$C$15,A59='TAB FINAL'!$C$17,A59='TAB FINAL'!$C$23,A59='TAB FINAL'!$C$25,A59='TAB FINAL'!$C$31,A59='TAB FINAL'!$C$33,A59='TAB FINAL'!$C$39,A59='TAB FINAL'!$C$41,A59='TAB FINAL'!$C$47,A59='TAB FINAL'!$C$49,A59='TAB FINAL'!$C$55,A59='TAB FINAL'!$C$57,A59='TAB FINAL'!$C$63,A59='TAB FINAL'!$C$65),"x",""),IF(OR(A59='TAB 32'!$F$7,A59='TAB 32'!$F$9,A59='TAB 32'!$F$15,A59='TAB 32'!$F$17,A59='TAB 32'!$F$23,A59='TAB 32'!$F$25,A59='TAB 32'!$F$31,A59='TAB 32'!$F$33,A59='TAB 32'!$F$39,A59='TAB 32'!$F$41,A59='TAB 32'!$F$47,A59='TAB 32'!$F$49,A59='TAB 32'!$F$55,A59='TAB 32'!$F$57,A59='TAB 32'!$F$63,A59='TAB 32'!$F$65),"x",""))),"")</f>
        <v/>
      </c>
      <c r="E59" t="str">
        <f>IF(A59&lt;&gt;0,IF(OR(F59="x",G59="x",H59="x",I59="x"),"",IF($A$1&lt;49,IF(OR(A59='TAB FINAL'!$F$11,A59='TAB FINAL'!$F$13,A59='TAB FINAL'!$F$27,A59='TAB FINAL'!$F$29,A59='TAB FINAL'!$F$43,A59='TAB FINAL'!$F$45,A59='TAB FINAL'!$F$59,A59='TAB FINAL'!$F$61),"x",""),IF(OR(A59='TAB 32'!$I$11,A59='TAB 32'!$I$13,A59='TAB 32'!$I$27,A59='TAB 32'!$I$29,A59='TAB 32'!$I$43,A59='TAB 32'!$I$45,A59='TAB 32'!$I$59,A59='TAB 32'!$I$61),"x",""))),"")</f>
        <v/>
      </c>
      <c r="F59" t="str">
        <f>IF(A59&lt;&gt;0,IF($A$1&lt;49,IF(OR(A59='TAB FINAL'!$L$47,A59='TAB FINAL'!$L$49),IF(A59='TAB FINAL'!$L$47,IF('TAB FINAL'!$M$47&lt;'TAB FINAL'!$M$49,"x",IF('TAB FINAL'!$M$47="","x","")),IF('TAB FINAL'!$M$49&lt;'TAB FINAL'!$M$47,"x",IF('TAB FINAL'!$M$49="","x",""))),""),IF(OR(A59='TAB 32'!$O$47,A59='TAB 32'!$O$49),IF(A59='TAB 32'!$O$47,IF('TAB 32'!$P$47&lt;'TAB 32'!$P$49,"x",""),IF('TAB 32'!$P$49&lt;'TAB 32'!$P$47,"x","")),"")),"")</f>
        <v/>
      </c>
      <c r="G59" s="116" t="str">
        <f>IF(A59&lt;&gt;0,IF($A$1&lt;49,IF(OR(A59='TAB FINAL'!$L$47,A59='TAB FINAL'!$L$49),IF(A59='TAB FINAL'!$L$47,IF('TAB FINAL'!$M$47&gt;'TAB FINAL'!$M$49,"x",IF('TAB FINAL'!$M$47="","x","")),IF('TAB FINAL'!$M$49&gt;'TAB FINAL'!$M$47,"x","")),""),IF(OR(A59='TAB 32'!$O$47,A59='TAB 32'!$O$49),IF(A59='TAB 32'!$O$47,IF('TAB 32'!$P$47&gt;'TAB 32'!$P$49,"x",""),IF('TAB 32'!$P$49&gt;'TAB 32'!$P$47,"x","")),"")),"")</f>
        <v/>
      </c>
      <c r="H59" t="str">
        <f>IF(A59&lt;&gt;0,IF($A$1&lt;49,IF(OR(A59='TAB FINAL'!$L$35,A59='TAB FINAL'!$L$37),IF(A59='TAB FINAL'!$L$35,IF('TAB FINAL'!$M$35&lt;'TAB FINAL'!$M$37,"x",""),IF('TAB FINAL'!$M$37&lt;'TAB FINAL'!$M$35,"x","")),""),IF(OR(A59='TAB 32'!$O$35,A59='TAB 32'!$O$37),IF(A59='TAB 32'!$O$35,IF('TAB 32'!$P$35&lt;'TAB 32'!$P$37,"x",""),IF('TAB 32'!$P$37&lt;'TAB 32'!$P$35,"x","")),"")),"")</f>
        <v/>
      </c>
      <c r="I59" t="str">
        <f>IF(A59&lt;&gt;0,IF($A$1&lt;49,IF(OR(A59='TAB FINAL'!$L$35,A59='TAB FINAL'!$L$37),IF(A59='TAB FINAL'!$L$35,IF('TAB FINAL'!$M$35&gt;'TAB FINAL'!$M$37,"x",""),IF('TAB FINAL'!$M$37&gt;'TAB FINAL'!$M$35,"x","")),""),IF(OR(A59='TAB 32'!$O$35,A59='TAB 32'!$O$37),IF(A59='TAB 32'!$O$35,IF('TAB 32'!$P$35&gt;'TAB 32'!$P$37,"x",""),IF('TAB 32'!$P$37&gt;'TAB 32'!$P$35,"x","")),"")),"")</f>
        <v/>
      </c>
    </row>
    <row r="60" spans="1:9">
      <c r="A60" s="113">
        <f>'Tirage Poule'!A60</f>
        <v>0</v>
      </c>
      <c r="B60" s="137">
        <f>'Tirage Poule'!B60</f>
        <v>0</v>
      </c>
      <c r="C60" s="231" t="str">
        <f>IF(A60&lt;&gt;0,IF($A$1&lt;49,IF(OR(A60='P1'!$T$34,A60='P2'!$T$34,A60='P3'!$T$34,A60='P4'!$T$34,A60='P5'!$T$34,A60='P6'!$T$34,A60='P7'!$T$34,A60='P8'!$T$34),"x",""),IF(OR(D60="x",E60="x",F60="x",G60="x",H60="x",I60="x"),"",IF(OR(A60='TAB 32'!$C$5,A60='TAB 32'!$C$7,A60='TAB 32'!$C$9,A60='TAB 32'!$C$11,A60='TAB 32'!$C$13,A60='TAB 32'!$C$15,A60='TAB 32'!$C$17,A60='TAB 32'!$C$19,A60='TAB 32'!$C$21,A60='TAB 32'!$C$23,A60='TAB 32'!$C$25,A60='TAB 32'!$C$27,A60='TAB 32'!$C$29,A60='TAB 32'!$C$31,A60='TAB 32'!$C$33,A60='TAB 32'!$C$35),"x",IF(OR(A60='TAB 32'!$C$37,A60='TAB 32'!$C$39,A60='TAB 32'!$C$41,A60='TAB 32'!$C$43,A60='TAB 32'!$C$45,A60='TAB 32'!$C$47,A60='TAB 32'!$C$49,A60='TAB 32'!$C$51,A60='TAB 32'!$C$53,A60='TAB 32'!$C$55,A60='TAB 32'!$C$57,A60='TAB 32'!$C$59,A60='TAB 32'!$C$61,A60='TAB 32'!$C$63,A60='TAB 32'!$C$65,A60='TAB 32'!$C$67),"x","")))),"")</f>
        <v/>
      </c>
      <c r="D60" t="str">
        <f>IF(A60&lt;&gt;0,IF(OR(E60="x",F60="x",G60="x",H60="x",I60="x"),"",IF($A$1&lt;49,IF(OR(A60='TAB FINAL'!$C$7,A60='TAB FINAL'!$C$9,A60='TAB FINAL'!$C$15,A60='TAB FINAL'!$C$17,A60='TAB FINAL'!$C$23,A60='TAB FINAL'!$C$25,A60='TAB FINAL'!$C$31,A60='TAB FINAL'!$C$33,A60='TAB FINAL'!$C$39,A60='TAB FINAL'!$C$41,A60='TAB FINAL'!$C$47,A60='TAB FINAL'!$C$49,A60='TAB FINAL'!$C$55,A60='TAB FINAL'!$C$57,A60='TAB FINAL'!$C$63,A60='TAB FINAL'!$C$65),"x",""),IF(OR(A60='TAB 32'!$F$7,A60='TAB 32'!$F$9,A60='TAB 32'!$F$15,A60='TAB 32'!$F$17,A60='TAB 32'!$F$23,A60='TAB 32'!$F$25,A60='TAB 32'!$F$31,A60='TAB 32'!$F$33,A60='TAB 32'!$F$39,A60='TAB 32'!$F$41,A60='TAB 32'!$F$47,A60='TAB 32'!$F$49,A60='TAB 32'!$F$55,A60='TAB 32'!$F$57,A60='TAB 32'!$F$63,A60='TAB 32'!$F$65),"x",""))),"")</f>
        <v/>
      </c>
      <c r="E60" t="str">
        <f>IF(A60&lt;&gt;0,IF(OR(F60="x",G60="x",H60="x",I60="x"),"",IF($A$1&lt;49,IF(OR(A60='TAB FINAL'!$F$11,A60='TAB FINAL'!$F$13,A60='TAB FINAL'!$F$27,A60='TAB FINAL'!$F$29,A60='TAB FINAL'!$F$43,A60='TAB FINAL'!$F$45,A60='TAB FINAL'!$F$59,A60='TAB FINAL'!$F$61),"x",""),IF(OR(A60='TAB 32'!$I$11,A60='TAB 32'!$I$13,A60='TAB 32'!$I$27,A60='TAB 32'!$I$29,A60='TAB 32'!$I$43,A60='TAB 32'!$I$45,A60='TAB 32'!$I$59,A60='TAB 32'!$I$61),"x",""))),"")</f>
        <v/>
      </c>
      <c r="F60" t="str">
        <f>IF(A60&lt;&gt;0,IF($A$1&lt;49,IF(OR(A60='TAB FINAL'!$L$47,A60='TAB FINAL'!$L$49),IF(A60='TAB FINAL'!$L$47,IF('TAB FINAL'!$M$47&lt;'TAB FINAL'!$M$49,"x",IF('TAB FINAL'!$M$47="","x","")),IF('TAB FINAL'!$M$49&lt;'TAB FINAL'!$M$47,"x",IF('TAB FINAL'!$M$49="","x",""))),""),IF(OR(A60='TAB 32'!$O$47,A60='TAB 32'!$O$49),IF(A60='TAB 32'!$O$47,IF('TAB 32'!$P$47&lt;'TAB 32'!$P$49,"x",""),IF('TAB 32'!$P$49&lt;'TAB 32'!$P$47,"x","")),"")),"")</f>
        <v/>
      </c>
      <c r="G60" s="116" t="str">
        <f>IF(A60&lt;&gt;0,IF($A$1&lt;49,IF(OR(A60='TAB FINAL'!$L$47,A60='TAB FINAL'!$L$49),IF(A60='TAB FINAL'!$L$47,IF('TAB FINAL'!$M$47&gt;'TAB FINAL'!$M$49,"x",IF('TAB FINAL'!$M$47="","x","")),IF('TAB FINAL'!$M$49&gt;'TAB FINAL'!$M$47,"x","")),""),IF(OR(A60='TAB 32'!$O$47,A60='TAB 32'!$O$49),IF(A60='TAB 32'!$O$47,IF('TAB 32'!$P$47&gt;'TAB 32'!$P$49,"x",""),IF('TAB 32'!$P$49&gt;'TAB 32'!$P$47,"x","")),"")),"")</f>
        <v/>
      </c>
      <c r="H60" t="str">
        <f>IF(A60&lt;&gt;0,IF($A$1&lt;49,IF(OR(A60='TAB FINAL'!$L$35,A60='TAB FINAL'!$L$37),IF(A60='TAB FINAL'!$L$35,IF('TAB FINAL'!$M$35&lt;'TAB FINAL'!$M$37,"x",""),IF('TAB FINAL'!$M$37&lt;'TAB FINAL'!$M$35,"x","")),""),IF(OR(A60='TAB 32'!$O$35,A60='TAB 32'!$O$37),IF(A60='TAB 32'!$O$35,IF('TAB 32'!$P$35&lt;'TAB 32'!$P$37,"x",""),IF('TAB 32'!$P$37&lt;'TAB 32'!$P$35,"x","")),"")),"")</f>
        <v/>
      </c>
      <c r="I60" t="str">
        <f>IF(A60&lt;&gt;0,IF($A$1&lt;49,IF(OR(A60='TAB FINAL'!$L$35,A60='TAB FINAL'!$L$37),IF(A60='TAB FINAL'!$L$35,IF('TAB FINAL'!$M$35&gt;'TAB FINAL'!$M$37,"x",""),IF('TAB FINAL'!$M$37&gt;'TAB FINAL'!$M$35,"x","")),""),IF(OR(A60='TAB 32'!$O$35,A60='TAB 32'!$O$37),IF(A60='TAB 32'!$O$35,IF('TAB 32'!$P$35&gt;'TAB 32'!$P$37,"x",""),IF('TAB 32'!$P$37&gt;'TAB 32'!$P$35,"x","")),"")),"")</f>
        <v/>
      </c>
    </row>
    <row r="61" spans="1:9">
      <c r="A61" s="113">
        <f>'Tirage Poule'!A61</f>
        <v>0</v>
      </c>
      <c r="B61" s="137">
        <f>'Tirage Poule'!B61</f>
        <v>0</v>
      </c>
      <c r="C61" s="231" t="str">
        <f>IF(A61&lt;&gt;0,IF($A$1&lt;49,IF(OR(A61='P1'!$T$34,A61='P2'!$T$34,A61='P3'!$T$34,A61='P4'!$T$34,A61='P5'!$T$34,A61='P6'!$T$34,A61='P7'!$T$34,A61='P8'!$T$34),"x",""),IF(OR(D61="x",E61="x",F61="x",G61="x",H61="x",I61="x"),"",IF(OR(A61='TAB 32'!$C$5,A61='TAB 32'!$C$7,A61='TAB 32'!$C$9,A61='TAB 32'!$C$11,A61='TAB 32'!$C$13,A61='TAB 32'!$C$15,A61='TAB 32'!$C$17,A61='TAB 32'!$C$19,A61='TAB 32'!$C$21,A61='TAB 32'!$C$23,A61='TAB 32'!$C$25,A61='TAB 32'!$C$27,A61='TAB 32'!$C$29,A61='TAB 32'!$C$31,A61='TAB 32'!$C$33,A61='TAB 32'!$C$35),"x",IF(OR(A61='TAB 32'!$C$37,A61='TAB 32'!$C$39,A61='TAB 32'!$C$41,A61='TAB 32'!$C$43,A61='TAB 32'!$C$45,A61='TAB 32'!$C$47,A61='TAB 32'!$C$49,A61='TAB 32'!$C$51,A61='TAB 32'!$C$53,A61='TAB 32'!$C$55,A61='TAB 32'!$C$57,A61='TAB 32'!$C$59,A61='TAB 32'!$C$61,A61='TAB 32'!$C$63,A61='TAB 32'!$C$65,A61='TAB 32'!$C$67),"x","")))),"")</f>
        <v/>
      </c>
      <c r="D61" t="str">
        <f>IF(A61&lt;&gt;0,IF(OR(E61="x",F61="x",G61="x",H61="x",I61="x"),"",IF($A$1&lt;49,IF(OR(A61='TAB FINAL'!$C$7,A61='TAB FINAL'!$C$9,A61='TAB FINAL'!$C$15,A61='TAB FINAL'!$C$17,A61='TAB FINAL'!$C$23,A61='TAB FINAL'!$C$25,A61='TAB FINAL'!$C$31,A61='TAB FINAL'!$C$33,A61='TAB FINAL'!$C$39,A61='TAB FINAL'!$C$41,A61='TAB FINAL'!$C$47,A61='TAB FINAL'!$C$49,A61='TAB FINAL'!$C$55,A61='TAB FINAL'!$C$57,A61='TAB FINAL'!$C$63,A61='TAB FINAL'!$C$65),"x",""),IF(OR(A61='TAB 32'!$F$7,A61='TAB 32'!$F$9,A61='TAB 32'!$F$15,A61='TAB 32'!$F$17,A61='TAB 32'!$F$23,A61='TAB 32'!$F$25,A61='TAB 32'!$F$31,A61='TAB 32'!$F$33,A61='TAB 32'!$F$39,A61='TAB 32'!$F$41,A61='TAB 32'!$F$47,A61='TAB 32'!$F$49,A61='TAB 32'!$F$55,A61='TAB 32'!$F$57,A61='TAB 32'!$F$63,A61='TAB 32'!$F$65),"x",""))),"")</f>
        <v/>
      </c>
      <c r="E61" t="str">
        <f>IF(A61&lt;&gt;0,IF(OR(F61="x",G61="x",H61="x",I61="x"),"",IF($A$1&lt;49,IF(OR(A61='TAB FINAL'!$F$11,A61='TAB FINAL'!$F$13,A61='TAB FINAL'!$F$27,A61='TAB FINAL'!$F$29,A61='TAB FINAL'!$F$43,A61='TAB FINAL'!$F$45,A61='TAB FINAL'!$F$59,A61='TAB FINAL'!$F$61),"x",""),IF(OR(A61='TAB 32'!$I$11,A61='TAB 32'!$I$13,A61='TAB 32'!$I$27,A61='TAB 32'!$I$29,A61='TAB 32'!$I$43,A61='TAB 32'!$I$45,A61='TAB 32'!$I$59,A61='TAB 32'!$I$61),"x",""))),"")</f>
        <v/>
      </c>
      <c r="F61" t="str">
        <f>IF(A61&lt;&gt;0,IF($A$1&lt;49,IF(OR(A61='TAB FINAL'!$L$47,A61='TAB FINAL'!$L$49),IF(A61='TAB FINAL'!$L$47,IF('TAB FINAL'!$M$47&lt;'TAB FINAL'!$M$49,"x",IF('TAB FINAL'!$M$47="","x","")),IF('TAB FINAL'!$M$49&lt;'TAB FINAL'!$M$47,"x",IF('TAB FINAL'!$M$49="","x",""))),""),IF(OR(A61='TAB 32'!$O$47,A61='TAB 32'!$O$49),IF(A61='TAB 32'!$O$47,IF('TAB 32'!$P$47&lt;'TAB 32'!$P$49,"x",""),IF('TAB 32'!$P$49&lt;'TAB 32'!$P$47,"x","")),"")),"")</f>
        <v/>
      </c>
      <c r="G61" s="116" t="str">
        <f>IF(A61&lt;&gt;0,IF($A$1&lt;49,IF(OR(A61='TAB FINAL'!$L$47,A61='TAB FINAL'!$L$49),IF(A61='TAB FINAL'!$L$47,IF('TAB FINAL'!$M$47&gt;'TAB FINAL'!$M$49,"x",IF('TAB FINAL'!$M$47="","x","")),IF('TAB FINAL'!$M$49&gt;'TAB FINAL'!$M$47,"x","")),""),IF(OR(A61='TAB 32'!$O$47,A61='TAB 32'!$O$49),IF(A61='TAB 32'!$O$47,IF('TAB 32'!$P$47&gt;'TAB 32'!$P$49,"x",""),IF('TAB 32'!$P$49&gt;'TAB 32'!$P$47,"x","")),"")),"")</f>
        <v/>
      </c>
      <c r="H61" t="str">
        <f>IF(A61&lt;&gt;0,IF($A$1&lt;49,IF(OR(A61='TAB FINAL'!$L$35,A61='TAB FINAL'!$L$37),IF(A61='TAB FINAL'!$L$35,IF('TAB FINAL'!$M$35&lt;'TAB FINAL'!$M$37,"x",""),IF('TAB FINAL'!$M$37&lt;'TAB FINAL'!$M$35,"x","")),""),IF(OR(A61='TAB 32'!$O$35,A61='TAB 32'!$O$37),IF(A61='TAB 32'!$O$35,IF('TAB 32'!$P$35&lt;'TAB 32'!$P$37,"x",""),IF('TAB 32'!$P$37&lt;'TAB 32'!$P$35,"x","")),"")),"")</f>
        <v/>
      </c>
      <c r="I61" t="str">
        <f>IF(A61&lt;&gt;0,IF($A$1&lt;49,IF(OR(A61='TAB FINAL'!$L$35,A61='TAB FINAL'!$L$37),IF(A61='TAB FINAL'!$L$35,IF('TAB FINAL'!$M$35&gt;'TAB FINAL'!$M$37,"x",""),IF('TAB FINAL'!$M$37&gt;'TAB FINAL'!$M$35,"x","")),""),IF(OR(A61='TAB 32'!$O$35,A61='TAB 32'!$O$37),IF(A61='TAB 32'!$O$35,IF('TAB 32'!$P$35&gt;'TAB 32'!$P$37,"x",""),IF('TAB 32'!$P$37&gt;'TAB 32'!$P$35,"x","")),"")),"")</f>
        <v/>
      </c>
    </row>
    <row r="62" spans="1:9">
      <c r="A62" s="113">
        <f>'Tirage Poule'!A62</f>
        <v>0</v>
      </c>
      <c r="B62" s="137">
        <f>'Tirage Poule'!B62</f>
        <v>0</v>
      </c>
      <c r="C62" s="231" t="str">
        <f>IF(A62&lt;&gt;0,IF($A$1&lt;49,IF(OR(A62='P1'!$T$34,A62='P2'!$T$34,A62='P3'!$T$34,A62='P4'!$T$34,A62='P5'!$T$34,A62='P6'!$T$34,A62='P7'!$T$34,A62='P8'!$T$34),"x",""),IF(OR(D62="x",E62="x",F62="x",G62="x",H62="x",I62="x"),"",IF(OR(A62='TAB 32'!$C$5,A62='TAB 32'!$C$7,A62='TAB 32'!$C$9,A62='TAB 32'!$C$11,A62='TAB 32'!$C$13,A62='TAB 32'!$C$15,A62='TAB 32'!$C$17,A62='TAB 32'!$C$19,A62='TAB 32'!$C$21,A62='TAB 32'!$C$23,A62='TAB 32'!$C$25,A62='TAB 32'!$C$27,A62='TAB 32'!$C$29,A62='TAB 32'!$C$31,A62='TAB 32'!$C$33,A62='TAB 32'!$C$35),"x",IF(OR(A62='TAB 32'!$C$37,A62='TAB 32'!$C$39,A62='TAB 32'!$C$41,A62='TAB 32'!$C$43,A62='TAB 32'!$C$45,A62='TAB 32'!$C$47,A62='TAB 32'!$C$49,A62='TAB 32'!$C$51,A62='TAB 32'!$C$53,A62='TAB 32'!$C$55,A62='TAB 32'!$C$57,A62='TAB 32'!$C$59,A62='TAB 32'!$C$61,A62='TAB 32'!$C$63,A62='TAB 32'!$C$65,A62='TAB 32'!$C$67),"x","")))),"")</f>
        <v/>
      </c>
      <c r="D62" t="str">
        <f>IF(A62&lt;&gt;0,IF(OR(E62="x",F62="x",G62="x",H62="x",I62="x"),"",IF($A$1&lt;49,IF(OR(A62='TAB FINAL'!$C$7,A62='TAB FINAL'!$C$9,A62='TAB FINAL'!$C$15,A62='TAB FINAL'!$C$17,A62='TAB FINAL'!$C$23,A62='TAB FINAL'!$C$25,A62='TAB FINAL'!$C$31,A62='TAB FINAL'!$C$33,A62='TAB FINAL'!$C$39,A62='TAB FINAL'!$C$41,A62='TAB FINAL'!$C$47,A62='TAB FINAL'!$C$49,A62='TAB FINAL'!$C$55,A62='TAB FINAL'!$C$57,A62='TAB FINAL'!$C$63,A62='TAB FINAL'!$C$65),"x",""),IF(OR(A62='TAB 32'!$F$7,A62='TAB 32'!$F$9,A62='TAB 32'!$F$15,A62='TAB 32'!$F$17,A62='TAB 32'!$F$23,A62='TAB 32'!$F$25,A62='TAB 32'!$F$31,A62='TAB 32'!$F$33,A62='TAB 32'!$F$39,A62='TAB 32'!$F$41,A62='TAB 32'!$F$47,A62='TAB 32'!$F$49,A62='TAB 32'!$F$55,A62='TAB 32'!$F$57,A62='TAB 32'!$F$63,A62='TAB 32'!$F$65),"x",""))),"")</f>
        <v/>
      </c>
      <c r="E62" t="str">
        <f>IF(A62&lt;&gt;0,IF(OR(F62="x",G62="x",H62="x",I62="x"),"",IF($A$1&lt;49,IF(OR(A62='TAB FINAL'!$F$11,A62='TAB FINAL'!$F$13,A62='TAB FINAL'!$F$27,A62='TAB FINAL'!$F$29,A62='TAB FINAL'!$F$43,A62='TAB FINAL'!$F$45,A62='TAB FINAL'!$F$59,A62='TAB FINAL'!$F$61),"x",""),IF(OR(A62='TAB 32'!$I$11,A62='TAB 32'!$I$13,A62='TAB 32'!$I$27,A62='TAB 32'!$I$29,A62='TAB 32'!$I$43,A62='TAB 32'!$I$45,A62='TAB 32'!$I$59,A62='TAB 32'!$I$61),"x",""))),"")</f>
        <v/>
      </c>
      <c r="F62" t="str">
        <f>IF(A62&lt;&gt;0,IF($A$1&lt;49,IF(OR(A62='TAB FINAL'!$L$47,A62='TAB FINAL'!$L$49),IF(A62='TAB FINAL'!$L$47,IF('TAB FINAL'!$M$47&lt;'TAB FINAL'!$M$49,"x",IF('TAB FINAL'!$M$47="","x","")),IF('TAB FINAL'!$M$49&lt;'TAB FINAL'!$M$47,"x",IF('TAB FINAL'!$M$49="","x",""))),""),IF(OR(A62='TAB 32'!$O$47,A62='TAB 32'!$O$49),IF(A62='TAB 32'!$O$47,IF('TAB 32'!$P$47&lt;'TAB 32'!$P$49,"x",""),IF('TAB 32'!$P$49&lt;'TAB 32'!$P$47,"x","")),"")),"")</f>
        <v/>
      </c>
      <c r="G62" s="116" t="str">
        <f>IF(A62&lt;&gt;0,IF($A$1&lt;49,IF(OR(A62='TAB FINAL'!$L$47,A62='TAB FINAL'!$L$49),IF(A62='TAB FINAL'!$L$47,IF('TAB FINAL'!$M$47&gt;'TAB FINAL'!$M$49,"x",IF('TAB FINAL'!$M$47="","x","")),IF('TAB FINAL'!$M$49&gt;'TAB FINAL'!$M$47,"x","")),""),IF(OR(A62='TAB 32'!$O$47,A62='TAB 32'!$O$49),IF(A62='TAB 32'!$O$47,IF('TAB 32'!$P$47&gt;'TAB 32'!$P$49,"x",""),IF('TAB 32'!$P$49&gt;'TAB 32'!$P$47,"x","")),"")),"")</f>
        <v/>
      </c>
      <c r="H62" t="str">
        <f>IF(A62&lt;&gt;0,IF($A$1&lt;49,IF(OR(A62='TAB FINAL'!$L$35,A62='TAB FINAL'!$L$37),IF(A62='TAB FINAL'!$L$35,IF('TAB FINAL'!$M$35&lt;'TAB FINAL'!$M$37,"x",""),IF('TAB FINAL'!$M$37&lt;'TAB FINAL'!$M$35,"x","")),""),IF(OR(A62='TAB 32'!$O$35,A62='TAB 32'!$O$37),IF(A62='TAB 32'!$O$35,IF('TAB 32'!$P$35&lt;'TAB 32'!$P$37,"x",""),IF('TAB 32'!$P$37&lt;'TAB 32'!$P$35,"x","")),"")),"")</f>
        <v/>
      </c>
      <c r="I62" t="str">
        <f>IF(A62&lt;&gt;0,IF($A$1&lt;49,IF(OR(A62='TAB FINAL'!$L$35,A62='TAB FINAL'!$L$37),IF(A62='TAB FINAL'!$L$35,IF('TAB FINAL'!$M$35&gt;'TAB FINAL'!$M$37,"x",""),IF('TAB FINAL'!$M$37&gt;'TAB FINAL'!$M$35,"x","")),""),IF(OR(A62='TAB 32'!$O$35,A62='TAB 32'!$O$37),IF(A62='TAB 32'!$O$35,IF('TAB 32'!$P$35&gt;'TAB 32'!$P$37,"x",""),IF('TAB 32'!$P$37&gt;'TAB 32'!$P$35,"x","")),"")),"")</f>
        <v/>
      </c>
    </row>
    <row r="63" spans="1:9">
      <c r="A63" s="113">
        <f>'Tirage Poule'!A63</f>
        <v>0</v>
      </c>
      <c r="B63" s="137">
        <f>'Tirage Poule'!B63</f>
        <v>0</v>
      </c>
      <c r="C63" s="231" t="str">
        <f>IF(A63&lt;&gt;0,IF($A$1&lt;49,IF(OR(A63='P1'!$T$34,A63='P2'!$T$34,A63='P3'!$T$34,A63='P4'!$T$34,A63='P5'!$T$34,A63='P6'!$T$34,A63='P7'!$T$34,A63='P8'!$T$34),"x",""),IF(OR(D63="x",E63="x",F63="x",G63="x",H63="x",I63="x"),"",IF(OR(A63='TAB 32'!$C$5,A63='TAB 32'!$C$7,A63='TAB 32'!$C$9,A63='TAB 32'!$C$11,A63='TAB 32'!$C$13,A63='TAB 32'!$C$15,A63='TAB 32'!$C$17,A63='TAB 32'!$C$19,A63='TAB 32'!$C$21,A63='TAB 32'!$C$23,A63='TAB 32'!$C$25,A63='TAB 32'!$C$27,A63='TAB 32'!$C$29,A63='TAB 32'!$C$31,A63='TAB 32'!$C$33,A63='TAB 32'!$C$35),"x",IF(OR(A63='TAB 32'!$C$37,A63='TAB 32'!$C$39,A63='TAB 32'!$C$41,A63='TAB 32'!$C$43,A63='TAB 32'!$C$45,A63='TAB 32'!$C$47,A63='TAB 32'!$C$49,A63='TAB 32'!$C$51,A63='TAB 32'!$C$53,A63='TAB 32'!$C$55,A63='TAB 32'!$C$57,A63='TAB 32'!$C$59,A63='TAB 32'!$C$61,A63='TAB 32'!$C$63,A63='TAB 32'!$C$65,A63='TAB 32'!$C$67),"x","")))),"")</f>
        <v/>
      </c>
      <c r="D63" t="str">
        <f>IF(A63&lt;&gt;0,IF(OR(E63="x",F63="x",G63="x",H63="x",I63="x"),"",IF($A$1&lt;49,IF(OR(A63='TAB FINAL'!$C$7,A63='TAB FINAL'!$C$9,A63='TAB FINAL'!$C$15,A63='TAB FINAL'!$C$17,A63='TAB FINAL'!$C$23,A63='TAB FINAL'!$C$25,A63='TAB FINAL'!$C$31,A63='TAB FINAL'!$C$33,A63='TAB FINAL'!$C$39,A63='TAB FINAL'!$C$41,A63='TAB FINAL'!$C$47,A63='TAB FINAL'!$C$49,A63='TAB FINAL'!$C$55,A63='TAB FINAL'!$C$57,A63='TAB FINAL'!$C$63,A63='TAB FINAL'!$C$65),"x",""),IF(OR(A63='TAB 32'!$F$7,A63='TAB 32'!$F$9,A63='TAB 32'!$F$15,A63='TAB 32'!$F$17,A63='TAB 32'!$F$23,A63='TAB 32'!$F$25,A63='TAB 32'!$F$31,A63='TAB 32'!$F$33,A63='TAB 32'!$F$39,A63='TAB 32'!$F$41,A63='TAB 32'!$F$47,A63='TAB 32'!$F$49,A63='TAB 32'!$F$55,A63='TAB 32'!$F$57,A63='TAB 32'!$F$63,A63='TAB 32'!$F$65),"x",""))),"")</f>
        <v/>
      </c>
      <c r="E63" t="str">
        <f>IF(A63&lt;&gt;0,IF(OR(F63="x",G63="x",H63="x",I63="x"),"",IF($A$1&lt;49,IF(OR(A63='TAB FINAL'!$F$11,A63='TAB FINAL'!$F$13,A63='TAB FINAL'!$F$27,A63='TAB FINAL'!$F$29,A63='TAB FINAL'!$F$43,A63='TAB FINAL'!$F$45,A63='TAB FINAL'!$F$59,A63='TAB FINAL'!$F$61),"x",""),IF(OR(A63='TAB 32'!$I$11,A63='TAB 32'!$I$13,A63='TAB 32'!$I$27,A63='TAB 32'!$I$29,A63='TAB 32'!$I$43,A63='TAB 32'!$I$45,A63='TAB 32'!$I$59,A63='TAB 32'!$I$61),"x",""))),"")</f>
        <v/>
      </c>
      <c r="F63" t="str">
        <f>IF(A63&lt;&gt;0,IF($A$1&lt;49,IF(OR(A63='TAB FINAL'!$L$47,A63='TAB FINAL'!$L$49),IF(A63='TAB FINAL'!$L$47,IF('TAB FINAL'!$M$47&lt;'TAB FINAL'!$M$49,"x",IF('TAB FINAL'!$M$47="","x","")),IF('TAB FINAL'!$M$49&lt;'TAB FINAL'!$M$47,"x",IF('TAB FINAL'!$M$49="","x",""))),""),IF(OR(A63='TAB 32'!$O$47,A63='TAB 32'!$O$49),IF(A63='TAB 32'!$O$47,IF('TAB 32'!$P$47&lt;'TAB 32'!$P$49,"x",""),IF('TAB 32'!$P$49&lt;'TAB 32'!$P$47,"x","")),"")),"")</f>
        <v/>
      </c>
      <c r="G63" s="116" t="str">
        <f>IF(A63&lt;&gt;0,IF($A$1&lt;49,IF(OR(A63='TAB FINAL'!$L$47,A63='TAB FINAL'!$L$49),IF(A63='TAB FINAL'!$L$47,IF('TAB FINAL'!$M$47&gt;'TAB FINAL'!$M$49,"x",IF('TAB FINAL'!$M$47="","x","")),IF('TAB FINAL'!$M$49&gt;'TAB FINAL'!$M$47,"x","")),""),IF(OR(A63='TAB 32'!$O$47,A63='TAB 32'!$O$49),IF(A63='TAB 32'!$O$47,IF('TAB 32'!$P$47&gt;'TAB 32'!$P$49,"x",""),IF('TAB 32'!$P$49&gt;'TAB 32'!$P$47,"x","")),"")),"")</f>
        <v/>
      </c>
      <c r="H63" t="str">
        <f>IF(A63&lt;&gt;0,IF($A$1&lt;49,IF(OR(A63='TAB FINAL'!$L$35,A63='TAB FINAL'!$L$37),IF(A63='TAB FINAL'!$L$35,IF('TAB FINAL'!$M$35&lt;'TAB FINAL'!$M$37,"x",""),IF('TAB FINAL'!$M$37&lt;'TAB FINAL'!$M$35,"x","")),""),IF(OR(A63='TAB 32'!$O$35,A63='TAB 32'!$O$37),IF(A63='TAB 32'!$O$35,IF('TAB 32'!$P$35&lt;'TAB 32'!$P$37,"x",""),IF('TAB 32'!$P$37&lt;'TAB 32'!$P$35,"x","")),"")),"")</f>
        <v/>
      </c>
      <c r="I63" t="str">
        <f>IF(A63&lt;&gt;0,IF($A$1&lt;49,IF(OR(A63='TAB FINAL'!$L$35,A63='TAB FINAL'!$L$37),IF(A63='TAB FINAL'!$L$35,IF('TAB FINAL'!$M$35&gt;'TAB FINAL'!$M$37,"x",""),IF('TAB FINAL'!$M$37&gt;'TAB FINAL'!$M$35,"x","")),""),IF(OR(A63='TAB 32'!$O$35,A63='TAB 32'!$O$37),IF(A63='TAB 32'!$O$35,IF('TAB 32'!$P$35&gt;'TAB 32'!$P$37,"x",""),IF('TAB 32'!$P$37&gt;'TAB 32'!$P$35,"x","")),"")),"")</f>
        <v/>
      </c>
    </row>
    <row r="64" spans="1:9">
      <c r="A64" s="113">
        <f>'Tirage Poule'!A64</f>
        <v>0</v>
      </c>
      <c r="B64" s="137">
        <f>'Tirage Poule'!B64</f>
        <v>0</v>
      </c>
      <c r="C64" s="231" t="str">
        <f>IF(A64&lt;&gt;0,IF($A$1&lt;49,IF(OR(A64='P1'!$T$34,A64='P2'!$T$34,A64='P3'!$T$34,A64='P4'!$T$34,A64='P5'!$T$34,A64='P6'!$T$34,A64='P7'!$T$34,A64='P8'!$T$34),"x",""),IF(OR(D64="x",E64="x",F64="x",G64="x",H64="x",I64="x"),"",IF(OR(A64='TAB 32'!$C$5,A64='TAB 32'!$C$7,A64='TAB 32'!$C$9,A64='TAB 32'!$C$11,A64='TAB 32'!$C$13,A64='TAB 32'!$C$15,A64='TAB 32'!$C$17,A64='TAB 32'!$C$19,A64='TAB 32'!$C$21,A64='TAB 32'!$C$23,A64='TAB 32'!$C$25,A64='TAB 32'!$C$27,A64='TAB 32'!$C$29,A64='TAB 32'!$C$31,A64='TAB 32'!$C$33,A64='TAB 32'!$C$35),"x",IF(OR(A64='TAB 32'!$C$37,A64='TAB 32'!$C$39,A64='TAB 32'!$C$41,A64='TAB 32'!$C$43,A64='TAB 32'!$C$45,A64='TAB 32'!$C$47,A64='TAB 32'!$C$49,A64='TAB 32'!$C$51,A64='TAB 32'!$C$53,A64='TAB 32'!$C$55,A64='TAB 32'!$C$57,A64='TAB 32'!$C$59,A64='TAB 32'!$C$61,A64='TAB 32'!$C$63,A64='TAB 32'!$C$65,A64='TAB 32'!$C$67),"x","")))),"")</f>
        <v/>
      </c>
      <c r="D64" t="str">
        <f>IF(A64&lt;&gt;0,IF(OR(E64="x",F64="x",G64="x",H64="x",I64="x"),"",IF($A$1&lt;49,IF(OR(A64='TAB FINAL'!$C$7,A64='TAB FINAL'!$C$9,A64='TAB FINAL'!$C$15,A64='TAB FINAL'!$C$17,A64='TAB FINAL'!$C$23,A64='TAB FINAL'!$C$25,A64='TAB FINAL'!$C$31,A64='TAB FINAL'!$C$33,A64='TAB FINAL'!$C$39,A64='TAB FINAL'!$C$41,A64='TAB FINAL'!$C$47,A64='TAB FINAL'!$C$49,A64='TAB FINAL'!$C$55,A64='TAB FINAL'!$C$57,A64='TAB FINAL'!$C$63,A64='TAB FINAL'!$C$65),"x",""),IF(OR(A64='TAB 32'!$F$7,A64='TAB 32'!$F$9,A64='TAB 32'!$F$15,A64='TAB 32'!$F$17,A64='TAB 32'!$F$23,A64='TAB 32'!$F$25,A64='TAB 32'!$F$31,A64='TAB 32'!$F$33,A64='TAB 32'!$F$39,A64='TAB 32'!$F$41,A64='TAB 32'!$F$47,A64='TAB 32'!$F$49,A64='TAB 32'!$F$55,A64='TAB 32'!$F$57,A64='TAB 32'!$F$63,A64='TAB 32'!$F$65),"x",""))),"")</f>
        <v/>
      </c>
      <c r="E64" t="str">
        <f>IF(A64&lt;&gt;0,IF(OR(F64="x",G64="x",H64="x",I64="x"),"",IF($A$1&lt;49,IF(OR(A64='TAB FINAL'!$F$11,A64='TAB FINAL'!$F$13,A64='TAB FINAL'!$F$27,A64='TAB FINAL'!$F$29,A64='TAB FINAL'!$F$43,A64='TAB FINAL'!$F$45,A64='TAB FINAL'!$F$59,A64='TAB FINAL'!$F$61),"x",""),IF(OR(A64='TAB 32'!$I$11,A64='TAB 32'!$I$13,A64='TAB 32'!$I$27,A64='TAB 32'!$I$29,A64='TAB 32'!$I$43,A64='TAB 32'!$I$45,A64='TAB 32'!$I$59,A64='TAB 32'!$I$61),"x",""))),"")</f>
        <v/>
      </c>
      <c r="F64" t="str">
        <f>IF(A64&lt;&gt;0,IF($A$1&lt;49,IF(OR(A64='TAB FINAL'!$L$47,A64='TAB FINAL'!$L$49),IF(A64='TAB FINAL'!$L$47,IF('TAB FINAL'!$M$47&lt;'TAB FINAL'!$M$49,"x",IF('TAB FINAL'!$M$47="","x","")),IF('TAB FINAL'!$M$49&lt;'TAB FINAL'!$M$47,"x",IF('TAB FINAL'!$M$49="","x",""))),""),IF(OR(A64='TAB 32'!$O$47,A64='TAB 32'!$O$49),IF(A64='TAB 32'!$O$47,IF('TAB 32'!$P$47&lt;'TAB 32'!$P$49,"x",""),IF('TAB 32'!$P$49&lt;'TAB 32'!$P$47,"x","")),"")),"")</f>
        <v/>
      </c>
      <c r="G64" s="116" t="str">
        <f>IF(A64&lt;&gt;0,IF($A$1&lt;49,IF(OR(A64='TAB FINAL'!$L$47,A64='TAB FINAL'!$L$49),IF(A64='TAB FINAL'!$L$47,IF('TAB FINAL'!$M$47&gt;'TAB FINAL'!$M$49,"x",IF('TAB FINAL'!$M$47="","x","")),IF('TAB FINAL'!$M$49&gt;'TAB FINAL'!$M$47,"x","")),""),IF(OR(A64='TAB 32'!$O$47,A64='TAB 32'!$O$49),IF(A64='TAB 32'!$O$47,IF('TAB 32'!$P$47&gt;'TAB 32'!$P$49,"x",""),IF('TAB 32'!$P$49&gt;'TAB 32'!$P$47,"x","")),"")),"")</f>
        <v/>
      </c>
      <c r="H64" t="str">
        <f>IF(A64&lt;&gt;0,IF($A$1&lt;49,IF(OR(A64='TAB FINAL'!$L$35,A64='TAB FINAL'!$L$37),IF(A64='TAB FINAL'!$L$35,IF('TAB FINAL'!$M$35&lt;'TAB FINAL'!$M$37,"x",""),IF('TAB FINAL'!$M$37&lt;'TAB FINAL'!$M$35,"x","")),""),IF(OR(A64='TAB 32'!$O$35,A64='TAB 32'!$O$37),IF(A64='TAB 32'!$O$35,IF('TAB 32'!$P$35&lt;'TAB 32'!$P$37,"x",""),IF('TAB 32'!$P$37&lt;'TAB 32'!$P$35,"x","")),"")),"")</f>
        <v/>
      </c>
      <c r="I64" t="str">
        <f>IF(A64&lt;&gt;0,IF($A$1&lt;49,IF(OR(A64='TAB FINAL'!$L$35,A64='TAB FINAL'!$L$37),IF(A64='TAB FINAL'!$L$35,IF('TAB FINAL'!$M$35&gt;'TAB FINAL'!$M$37,"x",""),IF('TAB FINAL'!$M$37&gt;'TAB FINAL'!$M$35,"x","")),""),IF(OR(A64='TAB 32'!$O$35,A64='TAB 32'!$O$37),IF(A64='TAB 32'!$O$35,IF('TAB 32'!$P$35&gt;'TAB 32'!$P$37,"x",""),IF('TAB 32'!$P$37&gt;'TAB 32'!$P$35,"x","")),"")),"")</f>
        <v/>
      </c>
    </row>
    <row r="65" spans="1:9">
      <c r="A65" s="113">
        <f>'Tirage Poule'!A65</f>
        <v>0</v>
      </c>
      <c r="B65" s="137">
        <f>'Tirage Poule'!B65</f>
        <v>0</v>
      </c>
      <c r="C65" s="231" t="str">
        <f>IF(A65&lt;&gt;0,IF($A$1&lt;49,IF(OR(A65='P1'!$T$34,A65='P2'!$T$34,A65='P3'!$T$34,A65='P4'!$T$34,A65='P5'!$T$34,A65='P6'!$T$34,A65='P7'!$T$34,A65='P8'!$T$34),"x",""),IF(OR(D65="x",E65="x",F65="x",G65="x",H65="x",I65="x"),"",IF(OR(A65='TAB 32'!$C$5,A65='TAB 32'!$C$7,A65='TAB 32'!$C$9,A65='TAB 32'!$C$11,A65='TAB 32'!$C$13,A65='TAB 32'!$C$15,A65='TAB 32'!$C$17,A65='TAB 32'!$C$19,A65='TAB 32'!$C$21,A65='TAB 32'!$C$23,A65='TAB 32'!$C$25,A65='TAB 32'!$C$27,A65='TAB 32'!$C$29,A65='TAB 32'!$C$31,A65='TAB 32'!$C$33,A65='TAB 32'!$C$35),"x",IF(OR(A65='TAB 32'!$C$37,A65='TAB 32'!$C$39,A65='TAB 32'!$C$41,A65='TAB 32'!$C$43,A65='TAB 32'!$C$45,A65='TAB 32'!$C$47,A65='TAB 32'!$C$49,A65='TAB 32'!$C$51,A65='TAB 32'!$C$53,A65='TAB 32'!$C$55,A65='TAB 32'!$C$57,A65='TAB 32'!$C$59,A65='TAB 32'!$C$61,A65='TAB 32'!$C$63,A65='TAB 32'!$C$65,A65='TAB 32'!$C$67),"x","")))),"")</f>
        <v/>
      </c>
      <c r="D65" t="str">
        <f>IF(A65&lt;&gt;0,IF(OR(E65="x",F65="x",G65="x",H65="x",I65="x"),"",IF($A$1&lt;49,IF(OR(A65='TAB FINAL'!$C$7,A65='TAB FINAL'!$C$9,A65='TAB FINAL'!$C$15,A65='TAB FINAL'!$C$17,A65='TAB FINAL'!$C$23,A65='TAB FINAL'!$C$25,A65='TAB FINAL'!$C$31,A65='TAB FINAL'!$C$33,A65='TAB FINAL'!$C$39,A65='TAB FINAL'!$C$41,A65='TAB FINAL'!$C$47,A65='TAB FINAL'!$C$49,A65='TAB FINAL'!$C$55,A65='TAB FINAL'!$C$57,A65='TAB FINAL'!$C$63,A65='TAB FINAL'!$C$65),"x",""),IF(OR(A65='TAB 32'!$F$7,A65='TAB 32'!$F$9,A65='TAB 32'!$F$15,A65='TAB 32'!$F$17,A65='TAB 32'!$F$23,A65='TAB 32'!$F$25,A65='TAB 32'!$F$31,A65='TAB 32'!$F$33,A65='TAB 32'!$F$39,A65='TAB 32'!$F$41,A65='TAB 32'!$F$47,A65='TAB 32'!$F$49,A65='TAB 32'!$F$55,A65='TAB 32'!$F$57,A65='TAB 32'!$F$63,A65='TAB 32'!$F$65),"x",""))),"")</f>
        <v/>
      </c>
      <c r="E65" t="str">
        <f>IF(A65&lt;&gt;0,IF(OR(F65="x",G65="x",H65="x",I65="x"),"",IF($A$1&lt;49,IF(OR(A65='TAB FINAL'!$F$11,A65='TAB FINAL'!$F$13,A65='TAB FINAL'!$F$27,A65='TAB FINAL'!$F$29,A65='TAB FINAL'!$F$43,A65='TAB FINAL'!$F$45,A65='TAB FINAL'!$F$59,A65='TAB FINAL'!$F$61),"x",""),IF(OR(A65='TAB 32'!$I$11,A65='TAB 32'!$I$13,A65='TAB 32'!$I$27,A65='TAB 32'!$I$29,A65='TAB 32'!$I$43,A65='TAB 32'!$I$45,A65='TAB 32'!$I$59,A65='TAB 32'!$I$61),"x",""))),"")</f>
        <v/>
      </c>
      <c r="F65" t="str">
        <f>IF(A65&lt;&gt;0,IF($A$1&lt;49,IF(OR(A65='TAB FINAL'!$L$47,A65='TAB FINAL'!$L$49),IF(A65='TAB FINAL'!$L$47,IF('TAB FINAL'!$M$47&lt;'TAB FINAL'!$M$49,"x",IF('TAB FINAL'!$M$47="","x","")),IF('TAB FINAL'!$M$49&lt;'TAB FINAL'!$M$47,"x",IF('TAB FINAL'!$M$49="","x",""))),""),IF(OR(A65='TAB 32'!$O$47,A65='TAB 32'!$O$49),IF(A65='TAB 32'!$O$47,IF('TAB 32'!$P$47&lt;'TAB 32'!$P$49,"x",""),IF('TAB 32'!$P$49&lt;'TAB 32'!$P$47,"x","")),"")),"")</f>
        <v/>
      </c>
      <c r="G65" s="116" t="str">
        <f>IF(A65&lt;&gt;0,IF($A$1&lt;49,IF(OR(A65='TAB FINAL'!$L$47,A65='TAB FINAL'!$L$49),IF(A65='TAB FINAL'!$L$47,IF('TAB FINAL'!$M$47&gt;'TAB FINAL'!$M$49,"x",IF('TAB FINAL'!$M$47="","x","")),IF('TAB FINAL'!$M$49&gt;'TAB FINAL'!$M$47,"x","")),""),IF(OR(A65='TAB 32'!$O$47,A65='TAB 32'!$O$49),IF(A65='TAB 32'!$O$47,IF('TAB 32'!$P$47&gt;'TAB 32'!$P$49,"x",""),IF('TAB 32'!$P$49&gt;'TAB 32'!$P$47,"x","")),"")),"")</f>
        <v/>
      </c>
      <c r="H65" t="str">
        <f>IF(A65&lt;&gt;0,IF($A$1&lt;49,IF(OR(A65='TAB FINAL'!$L$35,A65='TAB FINAL'!$L$37),IF(A65='TAB FINAL'!$L$35,IF('TAB FINAL'!$M$35&lt;'TAB FINAL'!$M$37,"x",""),IF('TAB FINAL'!$M$37&lt;'TAB FINAL'!$M$35,"x","")),""),IF(OR(A65='TAB 32'!$O$35,A65='TAB 32'!$O$37),IF(A65='TAB 32'!$O$35,IF('TAB 32'!$P$35&lt;'TAB 32'!$P$37,"x",""),IF('TAB 32'!$P$37&lt;'TAB 32'!$P$35,"x","")),"")),"")</f>
        <v/>
      </c>
      <c r="I65" t="str">
        <f>IF(A65&lt;&gt;0,IF($A$1&lt;49,IF(OR(A65='TAB FINAL'!$L$35,A65='TAB FINAL'!$L$37),IF(A65='TAB FINAL'!$L$35,IF('TAB FINAL'!$M$35&gt;'TAB FINAL'!$M$37,"x",""),IF('TAB FINAL'!$M$37&gt;'TAB FINAL'!$M$35,"x","")),""),IF(OR(A65='TAB 32'!$O$35,A65='TAB 32'!$O$37),IF(A65='TAB 32'!$O$35,IF('TAB 32'!$P$35&gt;'TAB 32'!$P$37,"x",""),IF('TAB 32'!$P$37&gt;'TAB 32'!$P$35,"x","")),"")),"")</f>
        <v/>
      </c>
    </row>
    <row r="66" spans="1:9">
      <c r="A66" s="113">
        <f>'Tirage Poule'!A66</f>
        <v>0</v>
      </c>
      <c r="B66" s="137">
        <f>'Tirage Poule'!B66</f>
        <v>0</v>
      </c>
      <c r="C66" s="231" t="str">
        <f>IF(A66&lt;&gt;0,IF($A$1&lt;49,IF(OR(A66='P1'!$T$34,A66='P2'!$T$34,A66='P3'!$T$34,A66='P4'!$T$34,A66='P5'!$T$34,A66='P6'!$T$34,A66='P7'!$T$34,A66='P8'!$T$34),"x",""),IF(OR(D66="x",E66="x",F66="x",G66="x",H66="x",I66="x"),"",IF(OR(A66='TAB 32'!$C$5,A66='TAB 32'!$C$7,A66='TAB 32'!$C$9,A66='TAB 32'!$C$11,A66='TAB 32'!$C$13,A66='TAB 32'!$C$15,A66='TAB 32'!$C$17,A66='TAB 32'!$C$19,A66='TAB 32'!$C$21,A66='TAB 32'!$C$23,A66='TAB 32'!$C$25,A66='TAB 32'!$C$27,A66='TAB 32'!$C$29,A66='TAB 32'!$C$31,A66='TAB 32'!$C$33,A66='TAB 32'!$C$35),"x",IF(OR(A66='TAB 32'!$C$37,A66='TAB 32'!$C$39,A66='TAB 32'!$C$41,A66='TAB 32'!$C$43,A66='TAB 32'!$C$45,A66='TAB 32'!$C$47,A66='TAB 32'!$C$49,A66='TAB 32'!$C$51,A66='TAB 32'!$C$53,A66='TAB 32'!$C$55,A66='TAB 32'!$C$57,A66='TAB 32'!$C$59,A66='TAB 32'!$C$61,A66='TAB 32'!$C$63,A66='TAB 32'!$C$65,A66='TAB 32'!$C$67),"x","")))),"")</f>
        <v/>
      </c>
      <c r="D66" t="str">
        <f>IF(A66&lt;&gt;0,IF(OR(E66="x",F66="x",G66="x",H66="x",I66="x"),"",IF($A$1&lt;49,IF(OR(A66='TAB FINAL'!$C$7,A66='TAB FINAL'!$C$9,A66='TAB FINAL'!$C$15,A66='TAB FINAL'!$C$17,A66='TAB FINAL'!$C$23,A66='TAB FINAL'!$C$25,A66='TAB FINAL'!$C$31,A66='TAB FINAL'!$C$33,A66='TAB FINAL'!$C$39,A66='TAB FINAL'!$C$41,A66='TAB FINAL'!$C$47,A66='TAB FINAL'!$C$49,A66='TAB FINAL'!$C$55,A66='TAB FINAL'!$C$57,A66='TAB FINAL'!$C$63,A66='TAB FINAL'!$C$65),"x",""),IF(OR(A66='TAB 32'!$F$7,A66='TAB 32'!$F$9,A66='TAB 32'!$F$15,A66='TAB 32'!$F$17,A66='TAB 32'!$F$23,A66='TAB 32'!$F$25,A66='TAB 32'!$F$31,A66='TAB 32'!$F$33,A66='TAB 32'!$F$39,A66='TAB 32'!$F$41,A66='TAB 32'!$F$47,A66='TAB 32'!$F$49,A66='TAB 32'!$F$55,A66='TAB 32'!$F$57,A66='TAB 32'!$F$63,A66='TAB 32'!$F$65),"x",""))),"")</f>
        <v/>
      </c>
      <c r="E66" t="str">
        <f>IF(A66&lt;&gt;0,IF(OR(F66="x",G66="x",H66="x",I66="x"),"",IF($A$1&lt;49,IF(OR(A66='TAB FINAL'!$F$11,A66='TAB FINAL'!$F$13,A66='TAB FINAL'!$F$27,A66='TAB FINAL'!$F$29,A66='TAB FINAL'!$F$43,A66='TAB FINAL'!$F$45,A66='TAB FINAL'!$F$59,A66='TAB FINAL'!$F$61),"x",""),IF(OR(A66='TAB 32'!$I$11,A66='TAB 32'!$I$13,A66='TAB 32'!$I$27,A66='TAB 32'!$I$29,A66='TAB 32'!$I$43,A66='TAB 32'!$I$45,A66='TAB 32'!$I$59,A66='TAB 32'!$I$61),"x",""))),"")</f>
        <v/>
      </c>
      <c r="F66" t="str">
        <f>IF(A66&lt;&gt;0,IF($A$1&lt;49,IF(OR(A66='TAB FINAL'!$L$47,A66='TAB FINAL'!$L$49),IF(A66='TAB FINAL'!$L$47,IF('TAB FINAL'!$M$47&lt;'TAB FINAL'!$M$49,"x",IF('TAB FINAL'!$M$47="","x","")),IF('TAB FINAL'!$M$49&lt;'TAB FINAL'!$M$47,"x",IF('TAB FINAL'!$M$49="","x",""))),""),IF(OR(A66='TAB 32'!$O$47,A66='TAB 32'!$O$49),IF(A66='TAB 32'!$O$47,IF('TAB 32'!$P$47&lt;'TAB 32'!$P$49,"x",""),IF('TAB 32'!$P$49&lt;'TAB 32'!$P$47,"x","")),"")),"")</f>
        <v/>
      </c>
      <c r="G66" s="116" t="str">
        <f>IF(A66&lt;&gt;0,IF($A$1&lt;49,IF(OR(A66='TAB FINAL'!$L$47,A66='TAB FINAL'!$L$49),IF(A66='TAB FINAL'!$L$47,IF('TAB FINAL'!$M$47&gt;'TAB FINAL'!$M$49,"x",IF('TAB FINAL'!$M$47="","x","")),IF('TAB FINAL'!$M$49&gt;'TAB FINAL'!$M$47,"x","")),""),IF(OR(A66='TAB 32'!$O$47,A66='TAB 32'!$O$49),IF(A66='TAB 32'!$O$47,IF('TAB 32'!$P$47&gt;'TAB 32'!$P$49,"x",""),IF('TAB 32'!$P$49&gt;'TAB 32'!$P$47,"x","")),"")),"")</f>
        <v/>
      </c>
      <c r="H66" t="str">
        <f>IF(A66&lt;&gt;0,IF($A$1&lt;49,IF(OR(A66='TAB FINAL'!$L$35,A66='TAB FINAL'!$L$37),IF(A66='TAB FINAL'!$L$35,IF('TAB FINAL'!$M$35&lt;'TAB FINAL'!$M$37,"x",""),IF('TAB FINAL'!$M$37&lt;'TAB FINAL'!$M$35,"x","")),""),IF(OR(A66='TAB 32'!$O$35,A66='TAB 32'!$O$37),IF(A66='TAB 32'!$O$35,IF('TAB 32'!$P$35&lt;'TAB 32'!$P$37,"x",""),IF('TAB 32'!$P$37&lt;'TAB 32'!$P$35,"x","")),"")),"")</f>
        <v/>
      </c>
      <c r="I66" t="str">
        <f>IF(A66&lt;&gt;0,IF($A$1&lt;49,IF(OR(A66='TAB FINAL'!$L$35,A66='TAB FINAL'!$L$37),IF(A66='TAB FINAL'!$L$35,IF('TAB FINAL'!$M$35&gt;'TAB FINAL'!$M$37,"x",""),IF('TAB FINAL'!$M$37&gt;'TAB FINAL'!$M$35,"x","")),""),IF(OR(A66='TAB 32'!$O$35,A66='TAB 32'!$O$37),IF(A66='TAB 32'!$O$35,IF('TAB 32'!$P$35&gt;'TAB 32'!$P$37,"x",""),IF('TAB 32'!$P$37&gt;'TAB 32'!$P$35,"x","")),"")),"")</f>
        <v/>
      </c>
    </row>
    <row r="67" spans="1:9">
      <c r="A67" s="113">
        <f>'Tirage Poule'!A67</f>
        <v>0</v>
      </c>
      <c r="B67" s="137">
        <f>'Tirage Poule'!B67</f>
        <v>0</v>
      </c>
      <c r="C67" s="231" t="str">
        <f>IF(A67&lt;&gt;0,IF($A$1&lt;49,IF(OR(A67='P1'!$T$34,A67='P2'!$T$34,A67='P3'!$T$34,A67='P4'!$T$34,A67='P5'!$T$34,A67='P6'!$T$34,A67='P7'!$T$34,A67='P8'!$T$34),"x",""),IF(OR(D67="x",E67="x",F67="x",G67="x",H67="x",I67="x"),"",IF(OR(A67='TAB 32'!$C$5,A67='TAB 32'!$C$7,A67='TAB 32'!$C$9,A67='TAB 32'!$C$11,A67='TAB 32'!$C$13,A67='TAB 32'!$C$15,A67='TAB 32'!$C$17,A67='TAB 32'!$C$19,A67='TAB 32'!$C$21,A67='TAB 32'!$C$23,A67='TAB 32'!$C$25,A67='TAB 32'!$C$27,A67='TAB 32'!$C$29,A67='TAB 32'!$C$31,A67='TAB 32'!$C$33,A67='TAB 32'!$C$35),"x",IF(OR(A67='TAB 32'!$C$37,A67='TAB 32'!$C$39,A67='TAB 32'!$C$41,A67='TAB 32'!$C$43,A67='TAB 32'!$C$45,A67='TAB 32'!$C$47,A67='TAB 32'!$C$49,A67='TAB 32'!$C$51,A67='TAB 32'!$C$53,A67='TAB 32'!$C$55,A67='TAB 32'!$C$57,A67='TAB 32'!$C$59,A67='TAB 32'!$C$61,A67='TAB 32'!$C$63,A67='TAB 32'!$C$65,A67='TAB 32'!$C$67),"x","")))),"")</f>
        <v/>
      </c>
      <c r="D67" t="str">
        <f>IF(A67&lt;&gt;0,IF(OR(E67="x",F67="x",G67="x",H67="x",I67="x"),"",IF($A$1&lt;49,IF(OR(A67='TAB FINAL'!$C$7,A67='TAB FINAL'!$C$9,A67='TAB FINAL'!$C$15,A67='TAB FINAL'!$C$17,A67='TAB FINAL'!$C$23,A67='TAB FINAL'!$C$25,A67='TAB FINAL'!$C$31,A67='TAB FINAL'!$C$33,A67='TAB FINAL'!$C$39,A67='TAB FINAL'!$C$41,A67='TAB FINAL'!$C$47,A67='TAB FINAL'!$C$49,A67='TAB FINAL'!$C$55,A67='TAB FINAL'!$C$57,A67='TAB FINAL'!$C$63,A67='TAB FINAL'!$C$65),"x",""),IF(OR(A67='TAB 32'!$F$7,A67='TAB 32'!$F$9,A67='TAB 32'!$F$15,A67='TAB 32'!$F$17,A67='TAB 32'!$F$23,A67='TAB 32'!$F$25,A67='TAB 32'!$F$31,A67='TAB 32'!$F$33,A67='TAB 32'!$F$39,A67='TAB 32'!$F$41,A67='TAB 32'!$F$47,A67='TAB 32'!$F$49,A67='TAB 32'!$F$55,A67='TAB 32'!$F$57,A67='TAB 32'!$F$63,A67='TAB 32'!$F$65),"x",""))),"")</f>
        <v/>
      </c>
      <c r="E67" t="str">
        <f>IF(A67&lt;&gt;0,IF(OR(F67="x",G67="x",H67="x",I67="x"),"",IF($A$1&lt;49,IF(OR(A67='TAB FINAL'!$F$11,A67='TAB FINAL'!$F$13,A67='TAB FINAL'!$F$27,A67='TAB FINAL'!$F$29,A67='TAB FINAL'!$F$43,A67='TAB FINAL'!$F$45,A67='TAB FINAL'!$F$59,A67='TAB FINAL'!$F$61),"x",""),IF(OR(A67='TAB 32'!$I$11,A67='TAB 32'!$I$13,A67='TAB 32'!$I$27,A67='TAB 32'!$I$29,A67='TAB 32'!$I$43,A67='TAB 32'!$I$45,A67='TAB 32'!$I$59,A67='TAB 32'!$I$61),"x",""))),"")</f>
        <v/>
      </c>
      <c r="F67" t="str">
        <f>IF(A67&lt;&gt;0,IF($A$1&lt;49,IF(OR(A67='TAB FINAL'!$L$47,A67='TAB FINAL'!$L$49),IF(A67='TAB FINAL'!$L$47,IF('TAB FINAL'!$M$47&lt;'TAB FINAL'!$M$49,"x",IF('TAB FINAL'!$M$47="","x","")),IF('TAB FINAL'!$M$49&lt;'TAB FINAL'!$M$47,"x",IF('TAB FINAL'!$M$49="","x",""))),""),IF(OR(A67='TAB 32'!$O$47,A67='TAB 32'!$O$49),IF(A67='TAB 32'!$O$47,IF('TAB 32'!$P$47&lt;'TAB 32'!$P$49,"x",""),IF('TAB 32'!$P$49&lt;'TAB 32'!$P$47,"x","")),"")),"")</f>
        <v/>
      </c>
      <c r="G67" s="116" t="str">
        <f>IF(A67&lt;&gt;0,IF($A$1&lt;49,IF(OR(A67='TAB FINAL'!$L$47,A67='TAB FINAL'!$L$49),IF(A67='TAB FINAL'!$L$47,IF('TAB FINAL'!$M$47&gt;'TAB FINAL'!$M$49,"x",IF('TAB FINAL'!$M$47="","x","")),IF('TAB FINAL'!$M$49&gt;'TAB FINAL'!$M$47,"x","")),""),IF(OR(A67='TAB 32'!$O$47,A67='TAB 32'!$O$49),IF(A67='TAB 32'!$O$47,IF('TAB 32'!$P$47&gt;'TAB 32'!$P$49,"x",""),IF('TAB 32'!$P$49&gt;'TAB 32'!$P$47,"x","")),"")),"")</f>
        <v/>
      </c>
      <c r="H67" t="str">
        <f>IF(A67&lt;&gt;0,IF($A$1&lt;49,IF(OR(A67='TAB FINAL'!$L$35,A67='TAB FINAL'!$L$37),IF(A67='TAB FINAL'!$L$35,IF('TAB FINAL'!$M$35&lt;'TAB FINAL'!$M$37,"x",""),IF('TAB FINAL'!$M$37&lt;'TAB FINAL'!$M$35,"x","")),""),IF(OR(A67='TAB 32'!$O$35,A67='TAB 32'!$O$37),IF(A67='TAB 32'!$O$35,IF('TAB 32'!$P$35&lt;'TAB 32'!$P$37,"x",""),IF('TAB 32'!$P$37&lt;'TAB 32'!$P$35,"x","")),"")),"")</f>
        <v/>
      </c>
      <c r="I67" t="str">
        <f>IF(A67&lt;&gt;0,IF($A$1&lt;49,IF(OR(A67='TAB FINAL'!$L$35,A67='TAB FINAL'!$L$37),IF(A67='TAB FINAL'!$L$35,IF('TAB FINAL'!$M$35&gt;'TAB FINAL'!$M$37,"x",""),IF('TAB FINAL'!$M$37&gt;'TAB FINAL'!$M$35,"x","")),""),IF(OR(A67='TAB 32'!$O$35,A67='TAB 32'!$O$37),IF(A67='TAB 32'!$O$35,IF('TAB 32'!$P$35&gt;'TAB 32'!$P$37,"x",""),IF('TAB 32'!$P$37&gt;'TAB 32'!$P$35,"x","")),"")),"")</f>
        <v/>
      </c>
    </row>
    <row r="68" spans="1:9">
      <c r="A68" s="113">
        <f>'Tirage Poule'!A68</f>
        <v>0</v>
      </c>
      <c r="B68" s="137">
        <f>'Tirage Poule'!B68</f>
        <v>0</v>
      </c>
      <c r="G68" s="116" t="str">
        <f>IF(A68&lt;&gt;0,IF($A$1&lt;49,IF(OR(A68='TAB FINAL'!$L$47,A68='TAB FINAL'!$L$49),IF(A68='TAB FINAL'!$L$47,IF('TAB FINAL'!$M$47&gt;'TAB FINAL'!$M$49,"x",IF('TAB FINAL'!$M$47="","x","")),IF('TAB FINAL'!$M$49&gt;'TAB FINAL'!$M$47,"x","")),""),IF(OR(A68='TAB 32'!$O$47,A68='TAB 32'!$O$49),IF(A68='TAB 32'!$O$47,IF('TAB 32'!$P$47&gt;'TAB 32'!$P$49,"x",""),IF('TAB 32'!$P$49&gt;'TAB 32'!$P$47,"x","")),"")),"")</f>
        <v/>
      </c>
    </row>
    <row r="69" spans="1:9">
      <c r="A69" s="113">
        <f>'Tirage Poule'!A69</f>
        <v>0</v>
      </c>
      <c r="B69" s="137">
        <f>'Tirage Poule'!B69</f>
        <v>0</v>
      </c>
      <c r="G69" s="116" t="str">
        <f>IF(A69&lt;&gt;0,IF($A$1&lt;49,IF(OR(A69='TAB FINAL'!$L$47,A69='TAB FINAL'!$L$49),IF(A69='TAB FINAL'!$L$47,IF('TAB FINAL'!$M$47&gt;'TAB FINAL'!$M$49,"x",IF('TAB FINAL'!$M$47="","x","")),IF('TAB FINAL'!$M$49&gt;'TAB FINAL'!$M$47,"x","")),""),IF(OR(A69='TAB 32'!$O$47,A69='TAB 32'!$O$49),IF(A69='TAB 32'!$O$47,IF('TAB 32'!$P$47&gt;'TAB 32'!$P$49,"x",""),IF('TAB 32'!$P$49&gt;'TAB 32'!$P$47,"x","")),"")),"")</f>
        <v/>
      </c>
    </row>
    <row r="70" spans="1:9">
      <c r="A70" s="113">
        <f>'Tirage Poule'!A70</f>
        <v>0</v>
      </c>
      <c r="B70" s="137">
        <f>'Tirage Poule'!B70</f>
        <v>0</v>
      </c>
      <c r="G70" s="116" t="str">
        <f>IF(A70&lt;&gt;0,IF($A$1&lt;49,IF(OR(A70='TAB FINAL'!$L$47,A70='TAB FINAL'!$L$49),IF(A70='TAB FINAL'!$L$47,IF('TAB FINAL'!$M$47&gt;'TAB FINAL'!$M$49,"x",IF('TAB FINAL'!$M$47="","x","")),IF('TAB FINAL'!$M$49&gt;'TAB FINAL'!$M$47,"x","")),""),IF(OR(A70='TAB 32'!$O$47,A70='TAB 32'!$O$49),IF(A70='TAB 32'!$O$47,IF('TAB 32'!$P$47&gt;'TAB 32'!$P$49,"x",""),IF('TAB 32'!$P$49&gt;'TAB 32'!$P$47,"x","")),"")),"")</f>
        <v/>
      </c>
    </row>
    <row r="71" spans="1:9">
      <c r="A71" s="113">
        <f>'Tirage Poule'!A71</f>
        <v>0</v>
      </c>
      <c r="B71" s="137">
        <f>'Tirage Poule'!B71</f>
        <v>0</v>
      </c>
      <c r="G71" s="116" t="str">
        <f>IF(A71&lt;&gt;0,IF($A$1&lt;49,IF(OR(A71='TAB FINAL'!$L$47,A71='TAB FINAL'!$L$49),IF(A71='TAB FINAL'!$L$47,IF('TAB FINAL'!$M$47&gt;'TAB FINAL'!$M$49,"x",IF('TAB FINAL'!$M$47="","x","")),IF('TAB FINAL'!$M$49&gt;'TAB FINAL'!$M$47,"x","")),""),IF(OR(A71='TAB 32'!$O$47,A71='TAB 32'!$O$49),IF(A71='TAB 32'!$O$47,IF('TAB 32'!$P$47&gt;'TAB 32'!$P$49,"x",""),IF('TAB 32'!$P$49&gt;'TAB 32'!$P$47,"x","")),"")),"")</f>
        <v/>
      </c>
    </row>
    <row r="72" spans="1:9">
      <c r="A72" s="113">
        <f>'Tirage Poule'!A72</f>
        <v>0</v>
      </c>
      <c r="B72" s="137">
        <f>'Tirage Poule'!B72</f>
        <v>0</v>
      </c>
      <c r="G72" s="116" t="str">
        <f>IF(A72&lt;&gt;0,IF($A$1&lt;49,IF(OR(A72='TAB FINAL'!$L$47,A72='TAB FINAL'!$L$49),IF(A72='TAB FINAL'!$L$47,IF('TAB FINAL'!$M$47&gt;'TAB FINAL'!$M$49,"x",IF('TAB FINAL'!$M$47="","x","")),IF('TAB FINAL'!$M$49&gt;'TAB FINAL'!$M$47,"x","")),""),IF(OR(A72='TAB 32'!$O$47,A72='TAB 32'!$O$49),IF(A72='TAB 32'!$O$47,IF('TAB 32'!$P$47&gt;'TAB 32'!$P$49,"x",""),IF('TAB 32'!$P$49&gt;'TAB 32'!$P$47,"x","")),"")),"")</f>
        <v/>
      </c>
    </row>
    <row r="73" spans="1:9">
      <c r="A73" s="113">
        <f>'Tirage Poule'!A73</f>
        <v>0</v>
      </c>
      <c r="B73" s="137">
        <f>'Tirage Poule'!B73</f>
        <v>0</v>
      </c>
      <c r="G73" s="116" t="str">
        <f>IF(A73&lt;&gt;0,IF($A$1&lt;49,IF(OR(A73='TAB FINAL'!$L$47,A73='TAB FINAL'!$L$49),IF(A73='TAB FINAL'!$L$47,IF('TAB FINAL'!$M$47&gt;'TAB FINAL'!$M$49,"x",IF('TAB FINAL'!$M$47="","x","")),IF('TAB FINAL'!$M$49&gt;'TAB FINAL'!$M$47,"x","")),""),IF(OR(A73='TAB 32'!$O$47,A73='TAB 32'!$O$49),IF(A73='TAB 32'!$O$47,IF('TAB 32'!$P$47&gt;'TAB 32'!$P$49,"x",""),IF('TAB 32'!$P$49&gt;'TAB 32'!$P$47,"x","")),"")),"")</f>
        <v/>
      </c>
    </row>
    <row r="74" spans="1:9">
      <c r="A74" s="113">
        <f>'Tirage Poule'!A74</f>
        <v>0</v>
      </c>
      <c r="B74" s="137">
        <f>'Tirage Poule'!B74</f>
        <v>0</v>
      </c>
      <c r="G74" s="116" t="str">
        <f>IF(A74&lt;&gt;0,IF($A$1&lt;49,IF(OR(A74='TAB FINAL'!$L$47,A74='TAB FINAL'!$L$49),IF(A74='TAB FINAL'!$L$47,IF('TAB FINAL'!$M$47&gt;'TAB FINAL'!$M$49,"x",IF('TAB FINAL'!$M$47="","x","")),IF('TAB FINAL'!$M$49&gt;'TAB FINAL'!$M$47,"x","")),""),IF(OR(A74='TAB 32'!$O$47,A74='TAB 32'!$O$49),IF(A74='TAB 32'!$O$47,IF('TAB 32'!$P$47&gt;'TAB 32'!$P$49,"x",""),IF('TAB 32'!$P$49&gt;'TAB 32'!$P$47,"x","")),"")),"")</f>
        <v/>
      </c>
    </row>
    <row r="75" spans="1:9">
      <c r="A75" s="113">
        <f>'Tirage Poule'!A75</f>
        <v>0</v>
      </c>
      <c r="B75" s="137">
        <f>'Tirage Poule'!B75</f>
        <v>0</v>
      </c>
      <c r="G75" s="116" t="str">
        <f>IF(A75&lt;&gt;0,IF($A$1&lt;49,IF(OR(A75='TAB FINAL'!$L$47,A75='TAB FINAL'!$L$49),IF(A75='TAB FINAL'!$L$47,IF('TAB FINAL'!$M$47&gt;'TAB FINAL'!$M$49,"x",IF('TAB FINAL'!$M$47="","x","")),IF('TAB FINAL'!$M$49&gt;'TAB FINAL'!$M$47,"x","")),""),IF(OR(A75='TAB 32'!$O$47,A75='TAB 32'!$O$49),IF(A75='TAB 32'!$O$47,IF('TAB 32'!$P$47&gt;'TAB 32'!$P$49,"x",""),IF('TAB 32'!$P$49&gt;'TAB 32'!$P$47,"x","")),"")),"")</f>
        <v/>
      </c>
    </row>
    <row r="76" spans="1:9">
      <c r="A76" s="113">
        <f>'Tirage Poule'!A76</f>
        <v>0</v>
      </c>
      <c r="B76" s="137">
        <f>'Tirage Poule'!B76</f>
        <v>0</v>
      </c>
      <c r="G76" s="116" t="str">
        <f>IF(A76&lt;&gt;0,IF($A$1&lt;49,IF(OR(A76='TAB FINAL'!$L$47,A76='TAB FINAL'!$L$49),IF(A76='TAB FINAL'!$L$47,IF('TAB FINAL'!$M$47&gt;'TAB FINAL'!$M$49,"x",IF('TAB FINAL'!$M$47="","x","")),IF('TAB FINAL'!$M$49&gt;'TAB FINAL'!$M$47,"x","")),""),IF(OR(A76='TAB 32'!$O$47,A76='TAB 32'!$O$49),IF(A76='TAB 32'!$O$47,IF('TAB 32'!$P$47&gt;'TAB 32'!$P$49,"x",""),IF('TAB 32'!$P$49&gt;'TAB 32'!$P$47,"x","")),"")),"")</f>
        <v/>
      </c>
    </row>
    <row r="77" spans="1:9">
      <c r="A77" s="113">
        <f>'Tirage Poule'!A77</f>
        <v>0</v>
      </c>
      <c r="B77" s="137">
        <f>'Tirage Poule'!B77</f>
        <v>0</v>
      </c>
      <c r="G77" s="116" t="str">
        <f>IF(A77&lt;&gt;0,IF($A$1&lt;49,IF(OR(A77='TAB FINAL'!$L$47,A77='TAB FINAL'!$L$49),IF(A77='TAB FINAL'!$L$47,IF('TAB FINAL'!$M$47&gt;'TAB FINAL'!$M$49,"x",IF('TAB FINAL'!$M$47="","x","")),IF('TAB FINAL'!$M$49&gt;'TAB FINAL'!$M$47,"x","")),""),IF(OR(A77='TAB 32'!$O$47,A77='TAB 32'!$O$49),IF(A77='TAB 32'!$O$47,IF('TAB 32'!$P$47&gt;'TAB 32'!$P$49,"x",""),IF('TAB 32'!$P$49&gt;'TAB 32'!$P$47,"x","")),"")),"")</f>
        <v/>
      </c>
    </row>
    <row r="78" spans="1:9">
      <c r="A78" s="113">
        <f>'Tirage Poule'!A78</f>
        <v>0</v>
      </c>
      <c r="B78" s="137">
        <f>'Tirage Poule'!B78</f>
        <v>0</v>
      </c>
      <c r="G78" s="116" t="str">
        <f>IF(A78&lt;&gt;0,IF($A$1&lt;49,IF(OR(A78='TAB FINAL'!$L$47,A78='TAB FINAL'!$L$49),IF(A78='TAB FINAL'!$L$47,IF('TAB FINAL'!$M$47&gt;'TAB FINAL'!$M$49,"x",IF('TAB FINAL'!$M$47="","x","")),IF('TAB FINAL'!$M$49&gt;'TAB FINAL'!$M$47,"x","")),""),IF(OR(A78='TAB 32'!$O$47,A78='TAB 32'!$O$49),IF(A78='TAB 32'!$O$47,IF('TAB 32'!$P$47&gt;'TAB 32'!$P$49,"x",""),IF('TAB 32'!$P$49&gt;'TAB 32'!$P$47,"x","")),"")),"")</f>
        <v/>
      </c>
    </row>
    <row r="79" spans="1:9">
      <c r="A79" s="113">
        <f>'Tirage Poule'!A79</f>
        <v>0</v>
      </c>
      <c r="B79" s="137">
        <f>'Tirage Poule'!B79</f>
        <v>0</v>
      </c>
      <c r="G79" s="116" t="str">
        <f>IF(A79&lt;&gt;0,IF($A$1&lt;49,IF(OR(A79='TAB FINAL'!$L$47,A79='TAB FINAL'!$L$49),IF(A79='TAB FINAL'!$L$47,IF('TAB FINAL'!$M$47&gt;'TAB FINAL'!$M$49,"x",IF('TAB FINAL'!$M$47="","x","")),IF('TAB FINAL'!$M$49&gt;'TAB FINAL'!$M$47,"x","")),""),IF(OR(A79='TAB 32'!$O$47,A79='TAB 32'!$O$49),IF(A79='TAB 32'!$O$47,IF('TAB 32'!$P$47&gt;'TAB 32'!$P$49,"x",""),IF('TAB 32'!$P$49&gt;'TAB 32'!$P$47,"x","")),"")),"")</f>
        <v/>
      </c>
    </row>
    <row r="80" spans="1:9">
      <c r="A80" s="113">
        <f>'Tirage Poule'!A80</f>
        <v>0</v>
      </c>
      <c r="B80" s="137">
        <f>'Tirage Poule'!B80</f>
        <v>0</v>
      </c>
      <c r="G80" s="116" t="str">
        <f>IF(A80&lt;&gt;0,IF($A$1&lt;49,IF(OR(A80='TAB FINAL'!$L$47,A80='TAB FINAL'!$L$49),IF(A80='TAB FINAL'!$L$47,IF('TAB FINAL'!$M$47&gt;'TAB FINAL'!$M$49,"x",IF('TAB FINAL'!$M$47="","x","")),IF('TAB FINAL'!$M$49&gt;'TAB FINAL'!$M$47,"x","")),""),IF(OR(A80='TAB 32'!$O$47,A80='TAB 32'!$O$49),IF(A80='TAB 32'!$O$47,IF('TAB 32'!$P$47&gt;'TAB 32'!$P$49,"x",""),IF('TAB 32'!$P$49&gt;'TAB 32'!$P$47,"x","")),"")),"")</f>
        <v/>
      </c>
    </row>
    <row r="81" spans="1:7">
      <c r="A81" s="113">
        <f>'Tirage Poule'!A81</f>
        <v>0</v>
      </c>
      <c r="B81" s="137">
        <f>'Tirage Poule'!B81</f>
        <v>0</v>
      </c>
      <c r="G81" s="116" t="str">
        <f>IF(A81&lt;&gt;0,IF($A$1&lt;49,IF(OR(A81='TAB FINAL'!$L$47,A81='TAB FINAL'!$L$49),IF(A81='TAB FINAL'!$L$47,IF('TAB FINAL'!$M$47&gt;'TAB FINAL'!$M$49,"x",IF('TAB FINAL'!$M$47="","x","")),IF('TAB FINAL'!$M$49&gt;'TAB FINAL'!$M$47,"x","")),""),IF(OR(A81='TAB 32'!$O$47,A81='TAB 32'!$O$49),IF(A81='TAB 32'!$O$47,IF('TAB 32'!$P$47&gt;'TAB 32'!$P$49,"x",""),IF('TAB 32'!$P$49&gt;'TAB 32'!$P$47,"x","")),"")),"")</f>
        <v/>
      </c>
    </row>
    <row r="82" spans="1:7">
      <c r="A82" s="113">
        <f>'Tirage Poule'!A82</f>
        <v>0</v>
      </c>
      <c r="B82" s="137">
        <f>'Tirage Poule'!B82</f>
        <v>0</v>
      </c>
      <c r="G82" s="116" t="str">
        <f>IF(A82&lt;&gt;0,IF($A$1&lt;49,IF(OR(A82='TAB FINAL'!$L$47,A82='TAB FINAL'!$L$49),IF(A82='TAB FINAL'!$L$47,IF('TAB FINAL'!$M$47&gt;'TAB FINAL'!$M$49,"x",IF('TAB FINAL'!$M$47="","x","")),IF('TAB FINAL'!$M$49&gt;'TAB FINAL'!$M$47,"x","")),""),IF(OR(A82='TAB 32'!$O$47,A82='TAB 32'!$O$49),IF(A82='TAB 32'!$O$47,IF('TAB 32'!$P$47&gt;'TAB 32'!$P$49,"x",""),IF('TAB 32'!$P$49&gt;'TAB 32'!$P$47,"x","")),"")),"")</f>
        <v/>
      </c>
    </row>
    <row r="83" spans="1:7">
      <c r="A83" s="113">
        <f>'Tirage Poule'!A83</f>
        <v>0</v>
      </c>
      <c r="B83" s="137">
        <f>'Tirage Poule'!B83</f>
        <v>0</v>
      </c>
      <c r="G83" s="116" t="str">
        <f>IF(A83&lt;&gt;0,IF($A$1&lt;49,IF(OR(A83='TAB FINAL'!$L$47,A83='TAB FINAL'!$L$49),IF(A83='TAB FINAL'!$L$47,IF('TAB FINAL'!$M$47&gt;'TAB FINAL'!$M$49,"x",IF('TAB FINAL'!$M$47="","x","")),IF('TAB FINAL'!$M$49&gt;'TAB FINAL'!$M$47,"x","")),""),IF(OR(A83='TAB 32'!$O$47,A83='TAB 32'!$O$49),IF(A83='TAB 32'!$O$47,IF('TAB 32'!$P$47&gt;'TAB 32'!$P$49,"x",""),IF('TAB 32'!$P$49&gt;'TAB 32'!$P$47,"x","")),"")),"")</f>
        <v/>
      </c>
    </row>
    <row r="84" spans="1:7">
      <c r="A84" s="113">
        <f>'Tirage Poule'!A84</f>
        <v>0</v>
      </c>
      <c r="B84" s="137">
        <f>'Tirage Poule'!B84</f>
        <v>0</v>
      </c>
      <c r="G84" s="116" t="str">
        <f>IF(A84&lt;&gt;0,IF($A$1&lt;49,IF(OR(A84='TAB FINAL'!$L$47,A84='TAB FINAL'!$L$49),IF(A84='TAB FINAL'!$L$47,IF('TAB FINAL'!$M$47&gt;'TAB FINAL'!$M$49,"x",IF('TAB FINAL'!$M$47="","x","")),IF('TAB FINAL'!$M$49&gt;'TAB FINAL'!$M$47,"x","")),""),IF(OR(A84='TAB 32'!$O$47,A84='TAB 32'!$O$49),IF(A84='TAB 32'!$O$47,IF('TAB 32'!$P$47&gt;'TAB 32'!$P$49,"x",""),IF('TAB 32'!$P$49&gt;'TAB 32'!$P$47,"x","")),"")),"")</f>
        <v/>
      </c>
    </row>
    <row r="85" spans="1:7">
      <c r="A85" s="113">
        <f>'Tirage Poule'!A85</f>
        <v>0</v>
      </c>
      <c r="B85" s="137">
        <f>'Tirage Poule'!B85</f>
        <v>0</v>
      </c>
      <c r="G85" s="116" t="str">
        <f>IF(A85&lt;&gt;0,IF($A$1&lt;49,IF(OR(A85='TAB FINAL'!$L$47,A85='TAB FINAL'!$L$49),IF(A85='TAB FINAL'!$L$47,IF('TAB FINAL'!$M$47&gt;'TAB FINAL'!$M$49,"x",IF('TAB FINAL'!$M$47="","x","")),IF('TAB FINAL'!$M$49&gt;'TAB FINAL'!$M$47,"x","")),""),IF(OR(A85='TAB 32'!$O$47,A85='TAB 32'!$O$49),IF(A85='TAB 32'!$O$47,IF('TAB 32'!$P$47&gt;'TAB 32'!$P$49,"x",""),IF('TAB 32'!$P$49&gt;'TAB 32'!$P$47,"x","")),"")),"")</f>
        <v/>
      </c>
    </row>
    <row r="86" spans="1:7">
      <c r="A86" s="113">
        <f>'Tirage Poule'!A86</f>
        <v>0</v>
      </c>
      <c r="B86" s="137">
        <f>'Tirage Poule'!B86</f>
        <v>0</v>
      </c>
      <c r="G86" s="116" t="str">
        <f>IF(A86&lt;&gt;0,IF($A$1&lt;49,IF(OR(A86='TAB FINAL'!$L$47,A86='TAB FINAL'!$L$49),IF(A86='TAB FINAL'!$L$47,IF('TAB FINAL'!$M$47&gt;'TAB FINAL'!$M$49,"x",IF('TAB FINAL'!$M$47="","x","")),IF('TAB FINAL'!$M$49&gt;'TAB FINAL'!$M$47,"x","")),""),IF(OR(A86='TAB 32'!$O$47,A86='TAB 32'!$O$49),IF(A86='TAB 32'!$O$47,IF('TAB 32'!$P$47&gt;'TAB 32'!$P$49,"x",""),IF('TAB 32'!$P$49&gt;'TAB 32'!$P$47,"x","")),"")),"")</f>
        <v/>
      </c>
    </row>
    <row r="87" spans="1:7">
      <c r="A87" s="113">
        <f>'Tirage Poule'!A87</f>
        <v>0</v>
      </c>
      <c r="B87" s="137">
        <f>'Tirage Poule'!B87</f>
        <v>0</v>
      </c>
      <c r="G87" s="116" t="str">
        <f>IF(A87&lt;&gt;0,IF($A$1&lt;49,IF(OR(A87='TAB FINAL'!$L$47,A87='TAB FINAL'!$L$49),IF(A87='TAB FINAL'!$L$47,IF('TAB FINAL'!$M$47&gt;'TAB FINAL'!$M$49,"x",IF('TAB FINAL'!$M$47="","x","")),IF('TAB FINAL'!$M$49&gt;'TAB FINAL'!$M$47,"x","")),""),IF(OR(A87='TAB 32'!$O$47,A87='TAB 32'!$O$49),IF(A87='TAB 32'!$O$47,IF('TAB 32'!$P$47&gt;'TAB 32'!$P$49,"x",""),IF('TAB 32'!$P$49&gt;'TAB 32'!$P$47,"x","")),"")),"")</f>
        <v/>
      </c>
    </row>
    <row r="88" spans="1:7">
      <c r="A88" s="113">
        <f>'Tirage Poule'!A88</f>
        <v>0</v>
      </c>
      <c r="B88" s="137">
        <f>'Tirage Poule'!B88</f>
        <v>0</v>
      </c>
      <c r="G88" s="116" t="str">
        <f>IF(A88&lt;&gt;0,IF($A$1&lt;49,IF(OR(A88='TAB FINAL'!$L$47,A88='TAB FINAL'!$L$49),IF(A88='TAB FINAL'!$L$47,IF('TAB FINAL'!$M$47&gt;'TAB FINAL'!$M$49,"x",IF('TAB FINAL'!$M$47="","x","")),IF('TAB FINAL'!$M$49&gt;'TAB FINAL'!$M$47,"x","")),""),IF(OR(A88='TAB 32'!$O$47,A88='TAB 32'!$O$49),IF(A88='TAB 32'!$O$47,IF('TAB 32'!$P$47&gt;'TAB 32'!$P$49,"x",""),IF('TAB 32'!$P$49&gt;'TAB 32'!$P$47,"x","")),"")),"")</f>
        <v/>
      </c>
    </row>
    <row r="89" spans="1:7">
      <c r="A89" s="113">
        <f>'Tirage Poule'!A89</f>
        <v>0</v>
      </c>
      <c r="B89" s="137">
        <f>'Tirage Poule'!B89</f>
        <v>0</v>
      </c>
      <c r="G89" s="116" t="str">
        <f>IF(A89&lt;&gt;0,IF($A$1&lt;49,IF(OR(A89='TAB FINAL'!$L$47,A89='TAB FINAL'!$L$49),IF(A89='TAB FINAL'!$L$47,IF('TAB FINAL'!$M$47&gt;'TAB FINAL'!$M$49,"x",IF('TAB FINAL'!$M$47="","x","")),IF('TAB FINAL'!$M$49&gt;'TAB FINAL'!$M$47,"x","")),""),IF(OR(A89='TAB 32'!$O$47,A89='TAB 32'!$O$49),IF(A89='TAB 32'!$O$47,IF('TAB 32'!$P$47&gt;'TAB 32'!$P$49,"x",""),IF('TAB 32'!$P$49&gt;'TAB 32'!$P$47,"x","")),"")),"")</f>
        <v/>
      </c>
    </row>
    <row r="90" spans="1:7">
      <c r="A90" s="113">
        <f>'Tirage Poule'!A90</f>
        <v>0</v>
      </c>
      <c r="B90" s="137">
        <f>'Tirage Poule'!B90</f>
        <v>0</v>
      </c>
      <c r="G90" s="116" t="str">
        <f>IF(A90&lt;&gt;0,IF($A$1&lt;49,IF(OR(A90='TAB FINAL'!$L$47,A90='TAB FINAL'!$L$49),IF(A90='TAB FINAL'!$L$47,IF('TAB FINAL'!$M$47&gt;'TAB FINAL'!$M$49,"x",IF('TAB FINAL'!$M$47="","x","")),IF('TAB FINAL'!$M$49&gt;'TAB FINAL'!$M$47,"x","")),""),IF(OR(A90='TAB 32'!$O$47,A90='TAB 32'!$O$49),IF(A90='TAB 32'!$O$47,IF('TAB 32'!$P$47&gt;'TAB 32'!$P$49,"x",""),IF('TAB 32'!$P$49&gt;'TAB 32'!$P$47,"x","")),"")),"")</f>
        <v/>
      </c>
    </row>
    <row r="91" spans="1:7">
      <c r="A91" s="113">
        <f>'Tirage Poule'!A91</f>
        <v>0</v>
      </c>
      <c r="B91" s="137">
        <f>'Tirage Poule'!B91</f>
        <v>0</v>
      </c>
      <c r="G91" s="116" t="str">
        <f>IF(A91&lt;&gt;0,IF($A$1&lt;49,IF(OR(A91='TAB FINAL'!$L$47,A91='TAB FINAL'!$L$49),IF(A91='TAB FINAL'!$L$47,IF('TAB FINAL'!$M$47&gt;'TAB FINAL'!$M$49,"x",IF('TAB FINAL'!$M$47="","x","")),IF('TAB FINAL'!$M$49&gt;'TAB FINAL'!$M$47,"x","")),""),IF(OR(A91='TAB 32'!$O$47,A91='TAB 32'!$O$49),IF(A91='TAB 32'!$O$47,IF('TAB 32'!$P$47&gt;'TAB 32'!$P$49,"x",""),IF('TAB 32'!$P$49&gt;'TAB 32'!$P$47,"x","")),"")),"")</f>
        <v/>
      </c>
    </row>
    <row r="92" spans="1:7">
      <c r="A92" s="113">
        <f>'Tirage Poule'!A92</f>
        <v>0</v>
      </c>
      <c r="B92" s="137">
        <f>'Tirage Poule'!B92</f>
        <v>0</v>
      </c>
      <c r="G92" s="116" t="str">
        <f>IF(A92&lt;&gt;0,IF($A$1&lt;49,IF(OR(A92='TAB FINAL'!$L$47,A92='TAB FINAL'!$L$49),IF(A92='TAB FINAL'!$L$47,IF('TAB FINAL'!$M$47&gt;'TAB FINAL'!$M$49,"x",IF('TAB FINAL'!$M$47="","x","")),IF('TAB FINAL'!$M$49&gt;'TAB FINAL'!$M$47,"x","")),""),IF(OR(A92='TAB 32'!$O$47,A92='TAB 32'!$O$49),IF(A92='TAB 32'!$O$47,IF('TAB 32'!$P$47&gt;'TAB 32'!$P$49,"x",""),IF('TAB 32'!$P$49&gt;'TAB 32'!$P$47,"x","")),"")),"")</f>
        <v/>
      </c>
    </row>
    <row r="93" spans="1:7">
      <c r="A93" s="113">
        <f>'Tirage Poule'!A93</f>
        <v>0</v>
      </c>
      <c r="B93" s="137">
        <f>'Tirage Poule'!B93</f>
        <v>0</v>
      </c>
      <c r="G93" s="116" t="str">
        <f>IF(A93&lt;&gt;0,IF($A$1&lt;49,IF(OR(A93='TAB FINAL'!$L$47,A93='TAB FINAL'!$L$49),IF(A93='TAB FINAL'!$L$47,IF('TAB FINAL'!$M$47&gt;'TAB FINAL'!$M$49,"x",IF('TAB FINAL'!$M$47="","x","")),IF('TAB FINAL'!$M$49&gt;'TAB FINAL'!$M$47,"x","")),""),IF(OR(A93='TAB 32'!$O$47,A93='TAB 32'!$O$49),IF(A93='TAB 32'!$O$47,IF('TAB 32'!$P$47&gt;'TAB 32'!$P$49,"x",""),IF('TAB 32'!$P$49&gt;'TAB 32'!$P$47,"x","")),"")),"")</f>
        <v/>
      </c>
    </row>
    <row r="94" spans="1:7">
      <c r="A94" s="113">
        <f>'Tirage Poule'!A94</f>
        <v>0</v>
      </c>
      <c r="B94" s="137">
        <f>'Tirage Poule'!B94</f>
        <v>0</v>
      </c>
      <c r="G94" s="116" t="str">
        <f>IF(A94&lt;&gt;0,IF($A$1&lt;49,IF(OR(A94='TAB FINAL'!$L$47,A94='TAB FINAL'!$L$49),IF(A94='TAB FINAL'!$L$47,IF('TAB FINAL'!$M$47&gt;'TAB FINAL'!$M$49,"x",IF('TAB FINAL'!$M$47="","x","")),IF('TAB FINAL'!$M$49&gt;'TAB FINAL'!$M$47,"x","")),""),IF(OR(A94='TAB 32'!$O$47,A94='TAB 32'!$O$49),IF(A94='TAB 32'!$O$47,IF('TAB 32'!$P$47&gt;'TAB 32'!$P$49,"x",""),IF('TAB 32'!$P$49&gt;'TAB 32'!$P$47,"x","")),"")),"")</f>
        <v/>
      </c>
    </row>
    <row r="95" spans="1:7">
      <c r="A95" s="113">
        <f>'Tirage Poule'!A95</f>
        <v>0</v>
      </c>
      <c r="B95" s="137">
        <f>'Tirage Poule'!B95</f>
        <v>0</v>
      </c>
      <c r="G95" s="116" t="str">
        <f>IF(A95&lt;&gt;0,IF($A$1&lt;49,IF(OR(A95='TAB FINAL'!$L$47,A95='TAB FINAL'!$L$49),IF(A95='TAB FINAL'!$L$47,IF('TAB FINAL'!$M$47&gt;'TAB FINAL'!$M$49,"x",IF('TAB FINAL'!$M$47="","x","")),IF('TAB FINAL'!$M$49&gt;'TAB FINAL'!$M$47,"x","")),""),IF(OR(A95='TAB 32'!$O$47,A95='TAB 32'!$O$49),IF(A95='TAB 32'!$O$47,IF('TAB 32'!$P$47&gt;'TAB 32'!$P$49,"x",""),IF('TAB 32'!$P$49&gt;'TAB 32'!$P$47,"x","")),"")),"")</f>
        <v/>
      </c>
    </row>
    <row r="96" spans="1:7">
      <c r="A96" s="113">
        <f>'Tirage Poule'!A96</f>
        <v>0</v>
      </c>
      <c r="B96" s="137">
        <f>'Tirage Poule'!B96</f>
        <v>0</v>
      </c>
      <c r="G96" s="116" t="str">
        <f>IF(A96&lt;&gt;0,IF($A$1&lt;49,IF(OR(A96='TAB FINAL'!$L$47,A96='TAB FINAL'!$L$49),IF(A96='TAB FINAL'!$L$47,IF('TAB FINAL'!$M$47&gt;'TAB FINAL'!$M$49,"x",IF('TAB FINAL'!$M$47="","x","")),IF('TAB FINAL'!$M$49&gt;'TAB FINAL'!$M$47,"x","")),""),IF(OR(A96='TAB 32'!$O$47,A96='TAB 32'!$O$49),IF(A96='TAB 32'!$O$47,IF('TAB 32'!$P$47&gt;'TAB 32'!$P$49,"x",""),IF('TAB 32'!$P$49&gt;'TAB 32'!$P$47,"x","")),"")),"")</f>
        <v/>
      </c>
    </row>
    <row r="97" spans="1:7">
      <c r="A97" s="113">
        <f>'Tirage Poule'!A97</f>
        <v>0</v>
      </c>
      <c r="B97" s="137">
        <f>'Tirage Poule'!B97</f>
        <v>0</v>
      </c>
      <c r="G97" s="116" t="str">
        <f>IF(A97&lt;&gt;0,IF($A$1&lt;49,IF(OR(A97='TAB FINAL'!$L$47,A97='TAB FINAL'!$L$49),IF(A97='TAB FINAL'!$L$47,IF('TAB FINAL'!$M$47&gt;'TAB FINAL'!$M$49,"x",IF('TAB FINAL'!$M$47="","x","")),IF('TAB FINAL'!$M$49&gt;'TAB FINAL'!$M$47,"x","")),""),IF(OR(A97='TAB 32'!$O$47,A97='TAB 32'!$O$49),IF(A97='TAB 32'!$O$47,IF('TAB 32'!$P$47&gt;'TAB 32'!$P$49,"x",""),IF('TAB 32'!$P$49&gt;'TAB 32'!$P$47,"x","")),"")),"")</f>
        <v/>
      </c>
    </row>
    <row r="98" spans="1:7">
      <c r="A98" s="113">
        <f>'Tirage Poule'!A98</f>
        <v>0</v>
      </c>
      <c r="B98" s="137">
        <f>'Tirage Poule'!B98</f>
        <v>0</v>
      </c>
      <c r="G98" s="116" t="str">
        <f>IF(A98&lt;&gt;0,IF($A$1&lt;49,IF(OR(A98='TAB FINAL'!$L$47,A98='TAB FINAL'!$L$49),IF(A98='TAB FINAL'!$L$47,IF('TAB FINAL'!$M$47&gt;'TAB FINAL'!$M$49,"x",IF('TAB FINAL'!$M$47="","x","")),IF('TAB FINAL'!$M$49&gt;'TAB FINAL'!$M$47,"x","")),""),IF(OR(A98='TAB 32'!$O$47,A98='TAB 32'!$O$49),IF(A98='TAB 32'!$O$47,IF('TAB 32'!$P$47&gt;'TAB 32'!$P$49,"x",""),IF('TAB 32'!$P$49&gt;'TAB 32'!$P$47,"x","")),"")),"")</f>
        <v/>
      </c>
    </row>
    <row r="99" spans="1:7">
      <c r="A99" s="113">
        <f>'Tirage Poule'!A99</f>
        <v>0</v>
      </c>
      <c r="B99" s="137">
        <f>'Tirage Poule'!B99</f>
        <v>0</v>
      </c>
      <c r="G99" s="116" t="str">
        <f>IF(A99&lt;&gt;0,IF($A$1&lt;49,IF(OR(A99='TAB FINAL'!$L$47,A99='TAB FINAL'!$L$49),IF(A99='TAB FINAL'!$L$47,IF('TAB FINAL'!$M$47&gt;'TAB FINAL'!$M$49,"x",IF('TAB FINAL'!$M$47="","x","")),IF('TAB FINAL'!$M$49&gt;'TAB FINAL'!$M$47,"x","")),""),IF(OR(A99='TAB 32'!$O$47,A99='TAB 32'!$O$49),IF(A99='TAB 32'!$O$47,IF('TAB 32'!$P$47&gt;'TAB 32'!$P$49,"x",""),IF('TAB 32'!$P$49&gt;'TAB 32'!$P$47,"x","")),"")),"")</f>
        <v/>
      </c>
    </row>
    <row r="100" spans="1:7">
      <c r="A100" s="113">
        <f>'Tirage Poule'!A100</f>
        <v>0</v>
      </c>
      <c r="B100" s="137">
        <f>'Tirage Poule'!B100</f>
        <v>0</v>
      </c>
      <c r="G100" s="116" t="str">
        <f>IF(A100&lt;&gt;0,IF($A$1&lt;49,IF(OR(A100='TAB FINAL'!$L$47,A100='TAB FINAL'!$L$49),IF(A100='TAB FINAL'!$L$47,IF('TAB FINAL'!$M$47&gt;'TAB FINAL'!$M$49,"x",IF('TAB FINAL'!$M$47="","x","")),IF('TAB FINAL'!$M$49&gt;'TAB FINAL'!$M$47,"x","")),""),IF(OR(A100='TAB 32'!$O$47,A100='TAB 32'!$O$49),IF(A100='TAB 32'!$O$47,IF('TAB 32'!$P$47&gt;'TAB 32'!$P$49,"x",""),IF('TAB 32'!$P$49&gt;'TAB 32'!$P$47,"x","")),"")),"")</f>
        <v/>
      </c>
    </row>
  </sheetData>
  <phoneticPr fontId="2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sheetPr codeName="Feuil27"/>
  <dimension ref="A1:I67"/>
  <sheetViews>
    <sheetView workbookViewId="0">
      <selection activeCell="C4" sqref="C4"/>
    </sheetView>
  </sheetViews>
  <sheetFormatPr baseColWidth="10" defaultRowHeight="12.75"/>
  <cols>
    <col min="1" max="1" width="30.7109375" bestFit="1" customWidth="1"/>
    <col min="2" max="2" width="30.7109375" style="137" customWidth="1"/>
  </cols>
  <sheetData>
    <row r="1" spans="1:9">
      <c r="A1">
        <f>'Tirage Double'!B1</f>
        <v>0</v>
      </c>
    </row>
    <row r="3" spans="1:9">
      <c r="A3" t="s">
        <v>278</v>
      </c>
      <c r="C3" s="95" t="s">
        <v>286</v>
      </c>
      <c r="D3" s="94" t="s">
        <v>280</v>
      </c>
      <c r="E3" s="94" t="s">
        <v>281</v>
      </c>
      <c r="F3" t="s">
        <v>282</v>
      </c>
      <c r="G3" t="s">
        <v>283</v>
      </c>
      <c r="H3" t="s">
        <v>284</v>
      </c>
      <c r="I3" t="s">
        <v>285</v>
      </c>
    </row>
    <row r="4" spans="1:9">
      <c r="A4">
        <f>'Tirage Double'!C2</f>
        <v>0</v>
      </c>
      <c r="B4" s="137">
        <f>'Tirage Double'!D2</f>
        <v>0</v>
      </c>
      <c r="C4" t="str">
        <f>IF(A4&lt;&gt;0,IF(OR(D4="x",E4="x",F4="x",G4="x",H4="x",I4="x"),"","x"),"")</f>
        <v/>
      </c>
      <c r="D4" t="str">
        <f>IF(A4&lt;&gt;0,IF(OR(E4="x",F4="x",G4="x",H4="x",I4="x"),"",IF(OR(A4='TAB Double'!$F$7,A4='TAB Double'!$F$9,A4='TAB Double'!$F$15,A4='TAB Double'!$F$17,A4='TAB Double'!$F$23,A4='TAB Double'!$F$25,A4='TAB Double'!$F$31,A4='TAB Double'!$F$33,A4='TAB Double'!$F$39,A4='TAB Double'!$F$41,A4='TAB Double'!$F$47,A4='TAB Double'!$F$49,A4='TAB Double'!$F$55,A4='TAB Double'!$F$57,A4='TAB Double'!$F$63,A4='TAB Double'!$F$65),"x","")),"")</f>
        <v/>
      </c>
      <c r="E4" t="str">
        <f>IF(A4&lt;&gt;0,IF(OR(F4="x",G4="x",H4="x",I4="x"),"",IF(OR(A4='TAB Double'!$I$11,A4='TAB Double'!$I$13,A4='TAB Double'!$I$27,A4='TAB Double'!$I$29,A4='TAB Double'!$I$43,A4='TAB Double'!$I$45,A4='TAB Double'!$I$59,A4='TAB Double'!$I$61),"x","")),"")</f>
        <v/>
      </c>
      <c r="F4" t="str">
        <f>IF(A4&lt;&gt;0,IF(OR(A4='TAB Double'!$O$47,A4='TAB Double'!$O$49),IF(A4='TAB Double'!$O$47,IF('TAB Double'!$P$47&lt;'TAB Double'!$P$49,"x",""),IF('TAB Double'!$P$49&lt;'TAB Double'!$P$47,"x","")),""),"")</f>
        <v/>
      </c>
      <c r="G4" s="116" t="str">
        <f>IF(A4&lt;&gt;0,IF(F4="x","",IF(OR(A4='TAB Double'!$O$47,A4='TAB Double'!$O$49),IF(A4='TAB Double'!$O$47,IF('TAB Double'!$P$47&gt;'TAB Double'!$P$49,"x",IF('TAB Double'!$P$47="","x","")),IF('TAB Double'!$P$49&gt;'TAB Double'!$P$47,"x",IF('TAB Double'!$P$49="","x",""))),"")),"")</f>
        <v/>
      </c>
      <c r="H4" t="str">
        <f>IF(A4&lt;&gt;0,IF(OR(A4='TAB Double'!$O$35,A4='TAB Double'!$O$37),IF(A4='TAB Double'!$O$35,IF('TAB Double'!$P$35&lt;'TAB Double'!$P$37,"x",""),IF('TAB Double'!$P$37&lt;'TAB Double'!$P$35,"x","")),""),"")</f>
        <v/>
      </c>
      <c r="I4" t="str">
        <f>IF(A4&lt;&gt;0,IF(OR(A4='TAB Double'!$O$35,A4='TAB Double'!$O$37),IF(A4='TAB Double'!$O$35,IF('TAB Double'!$P$35&gt;'TAB Double'!$P$37,"x",""),IF('TAB Double'!$P$37&gt;'TAB Double'!$P$35,"x","")),""),"")</f>
        <v/>
      </c>
    </row>
    <row r="5" spans="1:9">
      <c r="A5" s="137">
        <f>'Tirage Double'!C3</f>
        <v>0</v>
      </c>
      <c r="B5" s="137">
        <f>'Tirage Double'!D3</f>
        <v>0</v>
      </c>
      <c r="C5" t="str">
        <f t="shared" ref="C5:C67" si="0">IF(A5&lt;&gt;0,IF(OR(D5="x",E5="x",F5="x",G5="x",H5="x",I5="x"),"","x"),"")</f>
        <v/>
      </c>
      <c r="D5" t="str">
        <f>IF(A5&lt;&gt;0,IF(OR(E5="x",F5="x",G5="x",H5="x",I5="x"),"",IF(OR(A5='TAB Double'!$F$7,A5='TAB Double'!$F$9,A5='TAB Double'!$F$15,A5='TAB Double'!$F$17,A5='TAB Double'!$F$23,A5='TAB Double'!$F$25,A5='TAB Double'!$F$31,A5='TAB Double'!$F$33,A5='TAB Double'!$F$39,A5='TAB Double'!$F$41,A5='TAB Double'!$F$47,A5='TAB Double'!$F$49,A5='TAB Double'!$F$55,A5='TAB Double'!$F$57,A5='TAB Double'!$F$63,A5='TAB Double'!$F$65),"x","")),"")</f>
        <v/>
      </c>
      <c r="E5" t="str">
        <f>IF(A5&lt;&gt;0,IF(OR(F5="x",G5="x",H5="x",I5="x"),"",IF(OR(A5='TAB Double'!$I$11,A5='TAB Double'!$I$13,A5='TAB Double'!$I$27,A5='TAB Double'!$I$29,A5='TAB Double'!$I$43,A5='TAB Double'!$I$45,A5='TAB Double'!$I$59,A5='TAB Double'!$I$61),"x","")),"")</f>
        <v/>
      </c>
      <c r="F5" t="str">
        <f>IF(A5&lt;&gt;0,IF(OR(A5='TAB Double'!$O$47,A5='TAB Double'!$O$49),IF(A5='TAB Double'!$O$47,IF('TAB Double'!$P$47&lt;'TAB Double'!$P$49,"x",""),IF('TAB Double'!$P$49&lt;'TAB Double'!$P$47,"x","")),""),"")</f>
        <v/>
      </c>
      <c r="G5" s="116" t="str">
        <f>IF(A5&lt;&gt;0,IF(F5="x","",IF(OR(A5='TAB Double'!$O$47,A5='TAB Double'!$O$49),IF(A5='TAB Double'!$O$47,IF('TAB Double'!$P$47&gt;'TAB Double'!$P$49,"x",IF('TAB Double'!$P$47="","x","")),IF('TAB Double'!$P$49&gt;'TAB Double'!$P$47,"x",IF('TAB Double'!$P$49="","x",""))),"")),"")</f>
        <v/>
      </c>
      <c r="H5" t="str">
        <f>IF(A5&lt;&gt;0,IF(OR(A5='TAB Double'!$O$35,A5='TAB Double'!$O$37),IF(A5='TAB Double'!$O$35,IF('TAB Double'!$P$35&lt;'TAB Double'!$P$37,"x",""),IF('TAB Double'!$P$37&lt;'TAB Double'!$P$35,"x","")),""),"")</f>
        <v/>
      </c>
      <c r="I5" t="str">
        <f>IF(A5&lt;&gt;0,IF(OR(A5='TAB Double'!$O$35,A5='TAB Double'!$O$37),IF(A5='TAB Double'!$O$35,IF('TAB Double'!$P$35&gt;'TAB Double'!$P$37,"x",""),IF('TAB Double'!$P$37&gt;'TAB Double'!$P$35,"x","")),""),"")</f>
        <v/>
      </c>
    </row>
    <row r="6" spans="1:9">
      <c r="A6" s="137">
        <f>'Tirage Double'!C4</f>
        <v>0</v>
      </c>
      <c r="B6" s="137">
        <f>'Tirage Double'!D4</f>
        <v>0</v>
      </c>
      <c r="C6" t="str">
        <f t="shared" si="0"/>
        <v/>
      </c>
      <c r="D6" t="str">
        <f>IF(A6&lt;&gt;0,IF(OR(E6="x",F6="x",G6="x",H6="x",I6="x"),"",IF(OR(A6='TAB Double'!$F$7,A6='TAB Double'!$F$9,A6='TAB Double'!$F$15,A6='TAB Double'!$F$17,A6='TAB Double'!$F$23,A6='TAB Double'!$F$25,A6='TAB Double'!$F$31,A6='TAB Double'!$F$33,A6='TAB Double'!$F$39,A6='TAB Double'!$F$41,A6='TAB Double'!$F$47,A6='TAB Double'!$F$49,A6='TAB Double'!$F$55,A6='TAB Double'!$F$57,A6='TAB Double'!$F$63,A6='TAB Double'!$F$65),"x","")),"")</f>
        <v/>
      </c>
      <c r="E6" t="str">
        <f>IF(A6&lt;&gt;0,IF(OR(F6="x",G6="x",H6="x",I6="x"),"",IF(OR(A6='TAB Double'!$I$11,A6='TAB Double'!$I$13,A6='TAB Double'!$I$27,A6='TAB Double'!$I$29,A6='TAB Double'!$I$43,A6='TAB Double'!$I$45,A6='TAB Double'!$I$59,A6='TAB Double'!$I$61),"x","")),"")</f>
        <v/>
      </c>
      <c r="F6" t="str">
        <f>IF(A6&lt;&gt;0,IF(OR(A6='TAB Double'!$O$47,A6='TAB Double'!$O$49),IF(A6='TAB Double'!$O$47,IF('TAB Double'!$P$47&lt;'TAB Double'!$P$49,"x",""),IF('TAB Double'!$P$49&lt;'TAB Double'!$P$47,"x","")),""),"")</f>
        <v/>
      </c>
      <c r="G6" s="116" t="str">
        <f>IF(A6&lt;&gt;0,IF(F6="x","",IF(OR(A6='TAB Double'!$O$47,A6='TAB Double'!$O$49),IF(A6='TAB Double'!$O$47,IF('TAB Double'!$P$47&gt;'TAB Double'!$P$49,"x",IF('TAB Double'!$P$47="","x","")),IF('TAB Double'!$P$49&gt;'TAB Double'!$P$47,"x",IF('TAB Double'!$P$49="","x",""))),"")),"")</f>
        <v/>
      </c>
      <c r="H6" t="str">
        <f>IF(A6&lt;&gt;0,IF(OR(A6='TAB Double'!$O$35,A6='TAB Double'!$O$37),IF(A6='TAB Double'!$O$35,IF('TAB Double'!$P$35&lt;'TAB Double'!$P$37,"x",""),IF('TAB Double'!$P$37&lt;'TAB Double'!$P$35,"x","")),""),"")</f>
        <v/>
      </c>
      <c r="I6" t="str">
        <f>IF(A6&lt;&gt;0,IF(OR(A6='TAB Double'!$O$35,A6='TAB Double'!$O$37),IF(A6='TAB Double'!$O$35,IF('TAB Double'!$P$35&gt;'TAB Double'!$P$37,"x",""),IF('TAB Double'!$P$37&gt;'TAB Double'!$P$35,"x","")),""),"")</f>
        <v/>
      </c>
    </row>
    <row r="7" spans="1:9">
      <c r="A7" s="137">
        <f>'Tirage Double'!C5</f>
        <v>0</v>
      </c>
      <c r="B7" s="137">
        <f>'Tirage Double'!D5</f>
        <v>0</v>
      </c>
      <c r="C7" t="str">
        <f t="shared" si="0"/>
        <v/>
      </c>
      <c r="D7" t="str">
        <f>IF(A7&lt;&gt;0,IF(OR(E7="x",F7="x",G7="x",H7="x",I7="x"),"",IF(OR(A7='TAB Double'!$F$7,A7='TAB Double'!$F$9,A7='TAB Double'!$F$15,A7='TAB Double'!$F$17,A7='TAB Double'!$F$23,A7='TAB Double'!$F$25,A7='TAB Double'!$F$31,A7='TAB Double'!$F$33,A7='TAB Double'!$F$39,A7='TAB Double'!$F$41,A7='TAB Double'!$F$47,A7='TAB Double'!$F$49,A7='TAB Double'!$F$55,A7='TAB Double'!$F$57,A7='TAB Double'!$F$63,A7='TAB Double'!$F$65),"x","")),"")</f>
        <v/>
      </c>
      <c r="E7" t="str">
        <f>IF(A7&lt;&gt;0,IF(OR(F7="x",G7="x",H7="x",I7="x"),"",IF(OR(A7='TAB Double'!$I$11,A7='TAB Double'!$I$13,A7='TAB Double'!$I$27,A7='TAB Double'!$I$29,A7='TAB Double'!$I$43,A7='TAB Double'!$I$45,A7='TAB Double'!$I$59,A7='TAB Double'!$I$61),"x","")),"")</f>
        <v/>
      </c>
      <c r="F7" t="str">
        <f>IF(A7&lt;&gt;0,IF(OR(A7='TAB Double'!$O$47,A7='TAB Double'!$O$49),IF(A7='TAB Double'!$O$47,IF('TAB Double'!$P$47&lt;'TAB Double'!$P$49,"x",""),IF('TAB Double'!$P$49&lt;'TAB Double'!$P$47,"x","")),""),"")</f>
        <v/>
      </c>
      <c r="G7" s="116" t="str">
        <f>IF(A7&lt;&gt;0,IF(F7="x","",IF(OR(A7='TAB Double'!$O$47,A7='TAB Double'!$O$49),IF(A7='TAB Double'!$O$47,IF('TAB Double'!$P$47&gt;'TAB Double'!$P$49,"x",IF('TAB Double'!$P$47="","x","")),IF('TAB Double'!$P$49&gt;'TAB Double'!$P$47,"x",IF('TAB Double'!$P$49="","x",""))),"")),"")</f>
        <v/>
      </c>
      <c r="H7" t="str">
        <f>IF(A7&lt;&gt;0,IF(OR(A7='TAB Double'!$O$35,A7='TAB Double'!$O$37),IF(A7='TAB Double'!$O$35,IF('TAB Double'!$P$35&lt;'TAB Double'!$P$37,"x",""),IF('TAB Double'!$P$37&lt;'TAB Double'!$P$35,"x","")),""),"")</f>
        <v/>
      </c>
      <c r="I7" t="str">
        <f>IF(A7&lt;&gt;0,IF(OR(A7='TAB Double'!$O$35,A7='TAB Double'!$O$37),IF(A7='TAB Double'!$O$35,IF('TAB Double'!$P$35&gt;'TAB Double'!$P$37,"x",""),IF('TAB Double'!$P$37&gt;'TAB Double'!$P$35,"x","")),""),"")</f>
        <v/>
      </c>
    </row>
    <row r="8" spans="1:9">
      <c r="A8" s="137">
        <f>'Tirage Double'!C6</f>
        <v>0</v>
      </c>
      <c r="B8" s="137">
        <f>'Tirage Double'!D6</f>
        <v>0</v>
      </c>
      <c r="C8" t="str">
        <f t="shared" si="0"/>
        <v/>
      </c>
      <c r="D8" t="str">
        <f>IF(A8&lt;&gt;0,IF(OR(E8="x",F8="x",G8="x",H8="x",I8="x"),"",IF(OR(A8='TAB Double'!$F$7,A8='TAB Double'!$F$9,A8='TAB Double'!$F$15,A8='TAB Double'!$F$17,A8='TAB Double'!$F$23,A8='TAB Double'!$F$25,A8='TAB Double'!$F$31,A8='TAB Double'!$F$33,A8='TAB Double'!$F$39,A8='TAB Double'!$F$41,A8='TAB Double'!$F$47,A8='TAB Double'!$F$49,A8='TAB Double'!$F$55,A8='TAB Double'!$F$57,A8='TAB Double'!$F$63,A8='TAB Double'!$F$65),"x","")),"")</f>
        <v/>
      </c>
      <c r="E8" t="str">
        <f>IF(A8&lt;&gt;0,IF(OR(F8="x",G8="x",H8="x",I8="x"),"",IF(OR(A8='TAB Double'!$I$11,A8='TAB Double'!$I$13,A8='TAB Double'!$I$27,A8='TAB Double'!$I$29,A8='TAB Double'!$I$43,A8='TAB Double'!$I$45,A8='TAB Double'!$I$59,A8='TAB Double'!$I$61),"x","")),"")</f>
        <v/>
      </c>
      <c r="F8" t="str">
        <f>IF(A8&lt;&gt;0,IF(OR(A8='TAB Double'!$O$47,A8='TAB Double'!$O$49),IF(A8='TAB Double'!$O$47,IF('TAB Double'!$P$47&lt;'TAB Double'!$P$49,"x",""),IF('TAB Double'!$P$49&lt;'TAB Double'!$P$47,"x","")),""),"")</f>
        <v/>
      </c>
      <c r="G8" s="116" t="str">
        <f>IF(A8&lt;&gt;0,IF(F8="x","",IF(OR(A8='TAB Double'!$O$47,A8='TAB Double'!$O$49),IF(A8='TAB Double'!$O$47,IF('TAB Double'!$P$47&gt;'TAB Double'!$P$49,"x",IF('TAB Double'!$P$47="","x","")),IF('TAB Double'!$P$49&gt;'TAB Double'!$P$47,"x",IF('TAB Double'!$P$49="","x",""))),"")),"")</f>
        <v/>
      </c>
      <c r="H8" t="str">
        <f>IF(A8&lt;&gt;0,IF(OR(A8='TAB Double'!$O$35,A8='TAB Double'!$O$37),IF(A8='TAB Double'!$O$35,IF('TAB Double'!$P$35&lt;'TAB Double'!$P$37,"x",""),IF('TAB Double'!$P$37&lt;'TAB Double'!$P$35,"x","")),""),"")</f>
        <v/>
      </c>
      <c r="I8" t="str">
        <f>IF(A8&lt;&gt;0,IF(OR(A8='TAB Double'!$O$35,A8='TAB Double'!$O$37),IF(A8='TAB Double'!$O$35,IF('TAB Double'!$P$35&gt;'TAB Double'!$P$37,"x",""),IF('TAB Double'!$P$37&gt;'TAB Double'!$P$35,"x","")),""),"")</f>
        <v/>
      </c>
    </row>
    <row r="9" spans="1:9">
      <c r="A9" s="137">
        <f>'Tirage Double'!C7</f>
        <v>0</v>
      </c>
      <c r="B9" s="137">
        <f>'Tirage Double'!D7</f>
        <v>0</v>
      </c>
      <c r="C9" t="str">
        <f t="shared" si="0"/>
        <v/>
      </c>
      <c r="D9" t="str">
        <f>IF(A9&lt;&gt;0,IF(OR(E9="x",F9="x",G9="x",H9="x",I9="x"),"",IF(OR(A9='TAB Double'!$F$7,A9='TAB Double'!$F$9,A9='TAB Double'!$F$15,A9='TAB Double'!$F$17,A9='TAB Double'!$F$23,A9='TAB Double'!$F$25,A9='TAB Double'!$F$31,A9='TAB Double'!$F$33,A9='TAB Double'!$F$39,A9='TAB Double'!$F$41,A9='TAB Double'!$F$47,A9='TAB Double'!$F$49,A9='TAB Double'!$F$55,A9='TAB Double'!$F$57,A9='TAB Double'!$F$63,A9='TAB Double'!$F$65),"x","")),"")</f>
        <v/>
      </c>
      <c r="E9" t="str">
        <f>IF(A9&lt;&gt;0,IF(OR(F9="x",G9="x",H9="x",I9="x"),"",IF(OR(A9='TAB Double'!$I$11,A9='TAB Double'!$I$13,A9='TAB Double'!$I$27,A9='TAB Double'!$I$29,A9='TAB Double'!$I$43,A9='TAB Double'!$I$45,A9='TAB Double'!$I$59,A9='TAB Double'!$I$61),"x","")),"")</f>
        <v/>
      </c>
      <c r="F9" t="str">
        <f>IF(A9&lt;&gt;0,IF(OR(A9='TAB Double'!$O$47,A9='TAB Double'!$O$49),IF(A9='TAB Double'!$O$47,IF('TAB Double'!$P$47&lt;'TAB Double'!$P$49,"x",""),IF('TAB Double'!$P$49&lt;'TAB Double'!$P$47,"x","")),""),"")</f>
        <v/>
      </c>
      <c r="G9" s="116" t="str">
        <f>IF(A9&lt;&gt;0,IF(F9="x","",IF(OR(A9='TAB Double'!$O$47,A9='TAB Double'!$O$49),IF(A9='TAB Double'!$O$47,IF('TAB Double'!$P$47&gt;'TAB Double'!$P$49,"x",IF('TAB Double'!$P$47="","x","")),IF('TAB Double'!$P$49&gt;'TAB Double'!$P$47,"x",IF('TAB Double'!$P$49="","x",""))),"")),"")</f>
        <v/>
      </c>
      <c r="H9" t="str">
        <f>IF(A9&lt;&gt;0,IF(OR(A9='TAB Double'!$O$35,A9='TAB Double'!$O$37),IF(A9='TAB Double'!$O$35,IF('TAB Double'!$P$35&lt;'TAB Double'!$P$37,"x",""),IF('TAB Double'!$P$37&lt;'TAB Double'!$P$35,"x","")),""),"")</f>
        <v/>
      </c>
      <c r="I9" t="str">
        <f>IF(A9&lt;&gt;0,IF(OR(A9='TAB Double'!$O$35,A9='TAB Double'!$O$37),IF(A9='TAB Double'!$O$35,IF('TAB Double'!$P$35&gt;'TAB Double'!$P$37,"x",""),IF('TAB Double'!$P$37&gt;'TAB Double'!$P$35,"x","")),""),"")</f>
        <v/>
      </c>
    </row>
    <row r="10" spans="1:9">
      <c r="A10" s="137">
        <f>'Tirage Double'!C8</f>
        <v>0</v>
      </c>
      <c r="B10" s="137">
        <f>'Tirage Double'!D8</f>
        <v>0</v>
      </c>
      <c r="C10" t="str">
        <f t="shared" si="0"/>
        <v/>
      </c>
      <c r="D10" t="str">
        <f>IF(A10&lt;&gt;0,IF(OR(E10="x",F10="x",G10="x",H10="x",I10="x"),"",IF(OR(A10='TAB Double'!$F$7,A10='TAB Double'!$F$9,A10='TAB Double'!$F$15,A10='TAB Double'!$F$17,A10='TAB Double'!$F$23,A10='TAB Double'!$F$25,A10='TAB Double'!$F$31,A10='TAB Double'!$F$33,A10='TAB Double'!$F$39,A10='TAB Double'!$F$41,A10='TAB Double'!$F$47,A10='TAB Double'!$F$49,A10='TAB Double'!$F$55,A10='TAB Double'!$F$57,A10='TAB Double'!$F$63,A10='TAB Double'!$F$65),"x","")),"")</f>
        <v/>
      </c>
      <c r="E10" t="str">
        <f>IF(A10&lt;&gt;0,IF(OR(F10="x",G10="x",H10="x",I10="x"),"",IF(OR(A10='TAB Double'!$I$11,A10='TAB Double'!$I$13,A10='TAB Double'!$I$27,A10='TAB Double'!$I$29,A10='TAB Double'!$I$43,A10='TAB Double'!$I$45,A10='TAB Double'!$I$59,A10='TAB Double'!$I$61),"x","")),"")</f>
        <v/>
      </c>
      <c r="F10" t="str">
        <f>IF(A10&lt;&gt;0,IF(OR(A10='TAB Double'!$O$47,A10='TAB Double'!$O$49),IF(A10='TAB Double'!$O$47,IF('TAB Double'!$P$47&lt;'TAB Double'!$P$49,"x",""),IF('TAB Double'!$P$49&lt;'TAB Double'!$P$47,"x","")),""),"")</f>
        <v/>
      </c>
      <c r="G10" s="116" t="str">
        <f>IF(A10&lt;&gt;0,IF(F10="x","",IF(OR(A10='TAB Double'!$O$47,A10='TAB Double'!$O$49),IF(A10='TAB Double'!$O$47,IF('TAB Double'!$P$47&gt;'TAB Double'!$P$49,"x",IF('TAB Double'!$P$47="","x","")),IF('TAB Double'!$P$49&gt;'TAB Double'!$P$47,"x",IF('TAB Double'!$P$49="","x",""))),"")),"")</f>
        <v/>
      </c>
      <c r="H10" t="str">
        <f>IF(A10&lt;&gt;0,IF(OR(A10='TAB Double'!$O$35,A10='TAB Double'!$O$37),IF(A10='TAB Double'!$O$35,IF('TAB Double'!$P$35&lt;'TAB Double'!$P$37,"x",""),IF('TAB Double'!$P$37&lt;'TAB Double'!$P$35,"x","")),""),"")</f>
        <v/>
      </c>
      <c r="I10" t="str">
        <f>IF(A10&lt;&gt;0,IF(OR(A10='TAB Double'!$O$35,A10='TAB Double'!$O$37),IF(A10='TAB Double'!$O$35,IF('TAB Double'!$P$35&gt;'TAB Double'!$P$37,"x",""),IF('TAB Double'!$P$37&gt;'TAB Double'!$P$35,"x","")),""),"")</f>
        <v/>
      </c>
    </row>
    <row r="11" spans="1:9">
      <c r="A11" s="137">
        <f>'Tirage Double'!C9</f>
        <v>0</v>
      </c>
      <c r="B11" s="137">
        <f>'Tirage Double'!D9</f>
        <v>0</v>
      </c>
      <c r="C11" t="str">
        <f t="shared" si="0"/>
        <v/>
      </c>
      <c r="D11" t="str">
        <f>IF(A11&lt;&gt;0,IF(OR(E11="x",F11="x",G11="x",H11="x",I11="x"),"",IF(OR(A11='TAB Double'!$F$7,A11='TAB Double'!$F$9,A11='TAB Double'!$F$15,A11='TAB Double'!$F$17,A11='TAB Double'!$F$23,A11='TAB Double'!$F$25,A11='TAB Double'!$F$31,A11='TAB Double'!$F$33,A11='TAB Double'!$F$39,A11='TAB Double'!$F$41,A11='TAB Double'!$F$47,A11='TAB Double'!$F$49,A11='TAB Double'!$F$55,A11='TAB Double'!$F$57,A11='TAB Double'!$F$63,A11='TAB Double'!$F$65),"x","")),"")</f>
        <v/>
      </c>
      <c r="E11" t="str">
        <f>IF(A11&lt;&gt;0,IF(OR(F11="x",G11="x",H11="x",I11="x"),"",IF(OR(A11='TAB Double'!$I$11,A11='TAB Double'!$I$13,A11='TAB Double'!$I$27,A11='TAB Double'!$I$29,A11='TAB Double'!$I$43,A11='TAB Double'!$I$45,A11='TAB Double'!$I$59,A11='TAB Double'!$I$61),"x","")),"")</f>
        <v/>
      </c>
      <c r="F11" t="str">
        <f>IF(A11&lt;&gt;0,IF(OR(A11='TAB Double'!$O$47,A11='TAB Double'!$O$49),IF(A11='TAB Double'!$O$47,IF('TAB Double'!$P$47&lt;'TAB Double'!$P$49,"x",""),IF('TAB Double'!$P$49&lt;'TAB Double'!$P$47,"x","")),""),"")</f>
        <v/>
      </c>
      <c r="G11" s="116" t="str">
        <f>IF(A11&lt;&gt;0,IF(F11="x","",IF(OR(A11='TAB Double'!$O$47,A11='TAB Double'!$O$49),IF(A11='TAB Double'!$O$47,IF('TAB Double'!$P$47&gt;'TAB Double'!$P$49,"x",IF('TAB Double'!$P$47="","x","")),IF('TAB Double'!$P$49&gt;'TAB Double'!$P$47,"x",IF('TAB Double'!$P$49="","x",""))),"")),"")</f>
        <v/>
      </c>
      <c r="H11" t="str">
        <f>IF(A11&lt;&gt;0,IF(OR(A11='TAB Double'!$O$35,A11='TAB Double'!$O$37),IF(A11='TAB Double'!$O$35,IF('TAB Double'!$P$35&lt;'TAB Double'!$P$37,"x",""),IF('TAB Double'!$P$37&lt;'TAB Double'!$P$35,"x","")),""),"")</f>
        <v/>
      </c>
      <c r="I11" t="str">
        <f>IF(A11&lt;&gt;0,IF(OR(A11='TAB Double'!$O$35,A11='TAB Double'!$O$37),IF(A11='TAB Double'!$O$35,IF('TAB Double'!$P$35&gt;'TAB Double'!$P$37,"x",""),IF('TAB Double'!$P$37&gt;'TAB Double'!$P$35,"x","")),""),"")</f>
        <v/>
      </c>
    </row>
    <row r="12" spans="1:9">
      <c r="A12" s="137">
        <f>'Tirage Double'!C10</f>
        <v>0</v>
      </c>
      <c r="B12" s="137">
        <f>'Tirage Double'!D10</f>
        <v>0</v>
      </c>
      <c r="C12" t="str">
        <f t="shared" si="0"/>
        <v/>
      </c>
      <c r="D12" t="str">
        <f>IF(A12&lt;&gt;0,IF(OR(E12="x",F12="x",G12="x",H12="x",I12="x"),"",IF(OR(A12='TAB Double'!$F$7,A12='TAB Double'!$F$9,A12='TAB Double'!$F$15,A12='TAB Double'!$F$17,A12='TAB Double'!$F$23,A12='TAB Double'!$F$25,A12='TAB Double'!$F$31,A12='TAB Double'!$F$33,A12='TAB Double'!$F$39,A12='TAB Double'!$F$41,A12='TAB Double'!$F$47,A12='TAB Double'!$F$49,A12='TAB Double'!$F$55,A12='TAB Double'!$F$57,A12='TAB Double'!$F$63,A12='TAB Double'!$F$65),"x","")),"")</f>
        <v/>
      </c>
      <c r="E12" t="str">
        <f>IF(A12&lt;&gt;0,IF(OR(F12="x",G12="x",H12="x",I12="x"),"",IF(OR(A12='TAB Double'!$I$11,A12='TAB Double'!$I$13,A12='TAB Double'!$I$27,A12='TAB Double'!$I$29,A12='TAB Double'!$I$43,A12='TAB Double'!$I$45,A12='TAB Double'!$I$59,A12='TAB Double'!$I$61),"x","")),"")</f>
        <v/>
      </c>
      <c r="F12" t="str">
        <f>IF(A12&lt;&gt;0,IF(OR(A12='TAB Double'!$O$47,A12='TAB Double'!$O$49),IF(A12='TAB Double'!$O$47,IF('TAB Double'!$P$47&lt;'TAB Double'!$P$49,"x",""),IF('TAB Double'!$P$49&lt;'TAB Double'!$P$47,"x","")),""),"")</f>
        <v/>
      </c>
      <c r="G12" s="116" t="str">
        <f>IF(A12&lt;&gt;0,IF(F12="x","",IF(OR(A12='TAB Double'!$O$47,A12='TAB Double'!$O$49),IF(A12='TAB Double'!$O$47,IF('TAB Double'!$P$47&gt;'TAB Double'!$P$49,"x",IF('TAB Double'!$P$47="","x","")),IF('TAB Double'!$P$49&gt;'TAB Double'!$P$47,"x",IF('TAB Double'!$P$49="","x",""))),"")),"")</f>
        <v/>
      </c>
      <c r="H12" t="str">
        <f>IF(A12&lt;&gt;0,IF(OR(A12='TAB Double'!$O$35,A12='TAB Double'!$O$37),IF(A12='TAB Double'!$O$35,IF('TAB Double'!$P$35&lt;'TAB Double'!$P$37,"x",""),IF('TAB Double'!$P$37&lt;'TAB Double'!$P$35,"x","")),""),"")</f>
        <v/>
      </c>
      <c r="I12" t="str">
        <f>IF(A12&lt;&gt;0,IF(OR(A12='TAB Double'!$O$35,A12='TAB Double'!$O$37),IF(A12='TAB Double'!$O$35,IF('TAB Double'!$P$35&gt;'TAB Double'!$P$37,"x",""),IF('TAB Double'!$P$37&gt;'TAB Double'!$P$35,"x","")),""),"")</f>
        <v/>
      </c>
    </row>
    <row r="13" spans="1:9">
      <c r="A13" s="137">
        <f>'Tirage Double'!C11</f>
        <v>0</v>
      </c>
      <c r="B13" s="137">
        <f>'Tirage Double'!D11</f>
        <v>0</v>
      </c>
      <c r="C13" t="str">
        <f t="shared" si="0"/>
        <v/>
      </c>
      <c r="D13" t="str">
        <f>IF(A13&lt;&gt;0,IF(OR(E13="x",F13="x",G13="x",H13="x",I13="x"),"",IF(OR(A13='TAB Double'!$F$7,A13='TAB Double'!$F$9,A13='TAB Double'!$F$15,A13='TAB Double'!$F$17,A13='TAB Double'!$F$23,A13='TAB Double'!$F$25,A13='TAB Double'!$F$31,A13='TAB Double'!$F$33,A13='TAB Double'!$F$39,A13='TAB Double'!$F$41,A13='TAB Double'!$F$47,A13='TAB Double'!$F$49,A13='TAB Double'!$F$55,A13='TAB Double'!$F$57,A13='TAB Double'!$F$63,A13='TAB Double'!$F$65),"x","")),"")</f>
        <v/>
      </c>
      <c r="E13" t="str">
        <f>IF(A13&lt;&gt;0,IF(OR(F13="x",G13="x",H13="x",I13="x"),"",IF(OR(A13='TAB Double'!$I$11,A13='TAB Double'!$I$13,A13='TAB Double'!$I$27,A13='TAB Double'!$I$29,A13='TAB Double'!$I$43,A13='TAB Double'!$I$45,A13='TAB Double'!$I$59,A13='TAB Double'!$I$61),"x","")),"")</f>
        <v/>
      </c>
      <c r="F13" t="str">
        <f>IF(A13&lt;&gt;0,IF(OR(A13='TAB Double'!$O$47,A13='TAB Double'!$O$49),IF(A13='TAB Double'!$O$47,IF('TAB Double'!$P$47&lt;'TAB Double'!$P$49,"x",""),IF('TAB Double'!$P$49&lt;'TAB Double'!$P$47,"x","")),""),"")</f>
        <v/>
      </c>
      <c r="G13" s="116" t="str">
        <f>IF(A13&lt;&gt;0,IF(F13="x","",IF(OR(A13='TAB Double'!$O$47,A13='TAB Double'!$O$49),IF(A13='TAB Double'!$O$47,IF('TAB Double'!$P$47&gt;'TAB Double'!$P$49,"x",IF('TAB Double'!$P$47="","x","")),IF('TAB Double'!$P$49&gt;'TAB Double'!$P$47,"x",IF('TAB Double'!$P$49="","x",""))),"")),"")</f>
        <v/>
      </c>
      <c r="H13" t="str">
        <f>IF(A13&lt;&gt;0,IF(OR(A13='TAB Double'!$O$35,A13='TAB Double'!$O$37),IF(A13='TAB Double'!$O$35,IF('TAB Double'!$P$35&lt;'TAB Double'!$P$37,"x",""),IF('TAB Double'!$P$37&lt;'TAB Double'!$P$35,"x","")),""),"")</f>
        <v/>
      </c>
      <c r="I13" t="str">
        <f>IF(A13&lt;&gt;0,IF(OR(A13='TAB Double'!$O$35,A13='TAB Double'!$O$37),IF(A13='TAB Double'!$O$35,IF('TAB Double'!$P$35&gt;'TAB Double'!$P$37,"x",""),IF('TAB Double'!$P$37&gt;'TAB Double'!$P$35,"x","")),""),"")</f>
        <v/>
      </c>
    </row>
    <row r="14" spans="1:9">
      <c r="A14" s="137">
        <f>'Tirage Double'!C12</f>
        <v>0</v>
      </c>
      <c r="B14" s="137">
        <f>'Tirage Double'!D12</f>
        <v>0</v>
      </c>
      <c r="C14" t="str">
        <f t="shared" si="0"/>
        <v/>
      </c>
      <c r="D14" t="str">
        <f>IF(A14&lt;&gt;0,IF(OR(E14="x",F14="x",G14="x",H14="x",I14="x"),"",IF(OR(A14='TAB Double'!$F$7,A14='TAB Double'!$F$9,A14='TAB Double'!$F$15,A14='TAB Double'!$F$17,A14='TAB Double'!$F$23,A14='TAB Double'!$F$25,A14='TAB Double'!$F$31,A14='TAB Double'!$F$33,A14='TAB Double'!$F$39,A14='TAB Double'!$F$41,A14='TAB Double'!$F$47,A14='TAB Double'!$F$49,A14='TAB Double'!$F$55,A14='TAB Double'!$F$57,A14='TAB Double'!$F$63,A14='TAB Double'!$F$65),"x","")),"")</f>
        <v/>
      </c>
      <c r="E14" t="str">
        <f>IF(A14&lt;&gt;0,IF(OR(F14="x",G14="x",H14="x",I14="x"),"",IF(OR(A14='TAB Double'!$I$11,A14='TAB Double'!$I$13,A14='TAB Double'!$I$27,A14='TAB Double'!$I$29,A14='TAB Double'!$I$43,A14='TAB Double'!$I$45,A14='TAB Double'!$I$59,A14='TAB Double'!$I$61),"x","")),"")</f>
        <v/>
      </c>
      <c r="F14" t="str">
        <f>IF(A14&lt;&gt;0,IF(OR(A14='TAB Double'!$O$47,A14='TAB Double'!$O$49),IF(A14='TAB Double'!$O$47,IF('TAB Double'!$P$47&lt;'TAB Double'!$P$49,"x",""),IF('TAB Double'!$P$49&lt;'TAB Double'!$P$47,"x","")),""),"")</f>
        <v/>
      </c>
      <c r="G14" s="116" t="str">
        <f>IF(A14&lt;&gt;0,IF(F14="x","",IF(OR(A14='TAB Double'!$O$47,A14='TAB Double'!$O$49),IF(A14='TAB Double'!$O$47,IF('TAB Double'!$P$47&gt;'TAB Double'!$P$49,"x",IF('TAB Double'!$P$47="","x","")),IF('TAB Double'!$P$49&gt;'TAB Double'!$P$47,"x",IF('TAB Double'!$P$49="","x",""))),"")),"")</f>
        <v/>
      </c>
      <c r="H14" t="str">
        <f>IF(A14&lt;&gt;0,IF(OR(A14='TAB Double'!$O$35,A14='TAB Double'!$O$37),IF(A14='TAB Double'!$O$35,IF('TAB Double'!$P$35&lt;'TAB Double'!$P$37,"x",""),IF('TAB Double'!$P$37&lt;'TAB Double'!$P$35,"x","")),""),"")</f>
        <v/>
      </c>
      <c r="I14" t="str">
        <f>IF(A14&lt;&gt;0,IF(OR(A14='TAB Double'!$O$35,A14='TAB Double'!$O$37),IF(A14='TAB Double'!$O$35,IF('TAB Double'!$P$35&gt;'TAB Double'!$P$37,"x",""),IF('TAB Double'!$P$37&gt;'TAB Double'!$P$35,"x","")),""),"")</f>
        <v/>
      </c>
    </row>
    <row r="15" spans="1:9">
      <c r="A15" s="137">
        <f>'Tirage Double'!C13</f>
        <v>0</v>
      </c>
      <c r="B15" s="137">
        <f>'Tirage Double'!D13</f>
        <v>0</v>
      </c>
      <c r="C15" t="str">
        <f t="shared" si="0"/>
        <v/>
      </c>
      <c r="D15" t="str">
        <f>IF(A15&lt;&gt;0,IF(OR(E15="x",F15="x",G15="x",H15="x",I15="x"),"",IF(OR(A15='TAB Double'!$F$7,A15='TAB Double'!$F$9,A15='TAB Double'!$F$15,A15='TAB Double'!$F$17,A15='TAB Double'!$F$23,A15='TAB Double'!$F$25,A15='TAB Double'!$F$31,A15='TAB Double'!$F$33,A15='TAB Double'!$F$39,A15='TAB Double'!$F$41,A15='TAB Double'!$F$47,A15='TAB Double'!$F$49,A15='TAB Double'!$F$55,A15='TAB Double'!$F$57,A15='TAB Double'!$F$63,A15='TAB Double'!$F$65),"x","")),"")</f>
        <v/>
      </c>
      <c r="E15" t="str">
        <f>IF(A15&lt;&gt;0,IF(OR(F15="x",G15="x",H15="x",I15="x"),"",IF(OR(A15='TAB Double'!$I$11,A15='TAB Double'!$I$13,A15='TAB Double'!$I$27,A15='TAB Double'!$I$29,A15='TAB Double'!$I$43,A15='TAB Double'!$I$45,A15='TAB Double'!$I$59,A15='TAB Double'!$I$61),"x","")),"")</f>
        <v/>
      </c>
      <c r="F15" t="str">
        <f>IF(A15&lt;&gt;0,IF(OR(A15='TAB Double'!$O$47,A15='TAB Double'!$O$49),IF(A15='TAB Double'!$O$47,IF('TAB Double'!$P$47&lt;'TAB Double'!$P$49,"x",""),IF('TAB Double'!$P$49&lt;'TAB Double'!$P$47,"x","")),""),"")</f>
        <v/>
      </c>
      <c r="G15" s="116" t="str">
        <f>IF(A15&lt;&gt;0,IF(F15="x","",IF(OR(A15='TAB Double'!$O$47,A15='TAB Double'!$O$49),IF(A15='TAB Double'!$O$47,IF('TAB Double'!$P$47&gt;'TAB Double'!$P$49,"x",IF('TAB Double'!$P$47="","x","")),IF('TAB Double'!$P$49&gt;'TAB Double'!$P$47,"x",IF('TAB Double'!$P$49="","x",""))),"")),"")</f>
        <v/>
      </c>
      <c r="H15" t="str">
        <f>IF(A15&lt;&gt;0,IF(OR(A15='TAB Double'!$O$35,A15='TAB Double'!$O$37),IF(A15='TAB Double'!$O$35,IF('TAB Double'!$P$35&lt;'TAB Double'!$P$37,"x",""),IF('TAB Double'!$P$37&lt;'TAB Double'!$P$35,"x","")),""),"")</f>
        <v/>
      </c>
      <c r="I15" t="str">
        <f>IF(A15&lt;&gt;0,IF(OR(A15='TAB Double'!$O$35,A15='TAB Double'!$O$37),IF(A15='TAB Double'!$O$35,IF('TAB Double'!$P$35&gt;'TAB Double'!$P$37,"x",""),IF('TAB Double'!$P$37&gt;'TAB Double'!$P$35,"x","")),""),"")</f>
        <v/>
      </c>
    </row>
    <row r="16" spans="1:9">
      <c r="A16" s="137">
        <f>'Tirage Double'!C14</f>
        <v>0</v>
      </c>
      <c r="B16" s="137">
        <f>'Tirage Double'!D14</f>
        <v>0</v>
      </c>
      <c r="C16" t="str">
        <f t="shared" si="0"/>
        <v/>
      </c>
      <c r="D16" t="str">
        <f>IF(A16&lt;&gt;0,IF(OR(E16="x",F16="x",G16="x",H16="x",I16="x"),"",IF(OR(A16='TAB Double'!$F$7,A16='TAB Double'!$F$9,A16='TAB Double'!$F$15,A16='TAB Double'!$F$17,A16='TAB Double'!$F$23,A16='TAB Double'!$F$25,A16='TAB Double'!$F$31,A16='TAB Double'!$F$33,A16='TAB Double'!$F$39,A16='TAB Double'!$F$41,A16='TAB Double'!$F$47,A16='TAB Double'!$F$49,A16='TAB Double'!$F$55,A16='TAB Double'!$F$57,A16='TAB Double'!$F$63,A16='TAB Double'!$F$65),"x","")),"")</f>
        <v/>
      </c>
      <c r="E16" t="str">
        <f>IF(A16&lt;&gt;0,IF(OR(F16="x",G16="x",H16="x",I16="x"),"",IF(OR(A16='TAB Double'!$I$11,A16='TAB Double'!$I$13,A16='TAB Double'!$I$27,A16='TAB Double'!$I$29,A16='TAB Double'!$I$43,A16='TAB Double'!$I$45,A16='TAB Double'!$I$59,A16='TAB Double'!$I$61),"x","")),"")</f>
        <v/>
      </c>
      <c r="F16" t="str">
        <f>IF(A16&lt;&gt;0,IF(OR(A16='TAB Double'!$O$47,A16='TAB Double'!$O$49),IF(A16='TAB Double'!$O$47,IF('TAB Double'!$P$47&lt;'TAB Double'!$P$49,"x",""),IF('TAB Double'!$P$49&lt;'TAB Double'!$P$47,"x","")),""),"")</f>
        <v/>
      </c>
      <c r="G16" s="116" t="str">
        <f>IF(A16&lt;&gt;0,IF(F16="x","",IF(OR(A16='TAB Double'!$O$47,A16='TAB Double'!$O$49),IF(A16='TAB Double'!$O$47,IF('TAB Double'!$P$47&gt;'TAB Double'!$P$49,"x",IF('TAB Double'!$P$47="","x","")),IF('TAB Double'!$P$49&gt;'TAB Double'!$P$47,"x",IF('TAB Double'!$P$49="","x",""))),"")),"")</f>
        <v/>
      </c>
      <c r="H16" t="str">
        <f>IF(A16&lt;&gt;0,IF(OR(A16='TAB Double'!$O$35,A16='TAB Double'!$O$37),IF(A16='TAB Double'!$O$35,IF('TAB Double'!$P$35&lt;'TAB Double'!$P$37,"x",""),IF('TAB Double'!$P$37&lt;'TAB Double'!$P$35,"x","")),""),"")</f>
        <v/>
      </c>
      <c r="I16" t="str">
        <f>IF(A16&lt;&gt;0,IF(OR(A16='TAB Double'!$O$35,A16='TAB Double'!$O$37),IF(A16='TAB Double'!$O$35,IF('TAB Double'!$P$35&gt;'TAB Double'!$P$37,"x",""),IF('TAB Double'!$P$37&gt;'TAB Double'!$P$35,"x","")),""),"")</f>
        <v/>
      </c>
    </row>
    <row r="17" spans="1:9">
      <c r="A17" s="137">
        <f>'Tirage Double'!C15</f>
        <v>0</v>
      </c>
      <c r="B17" s="137">
        <f>'Tirage Double'!D15</f>
        <v>0</v>
      </c>
      <c r="C17" t="str">
        <f t="shared" si="0"/>
        <v/>
      </c>
      <c r="D17" t="str">
        <f>IF(A17&lt;&gt;0,IF(OR(E17="x",F17="x",G17="x",H17="x",I17="x"),"",IF(OR(A17='TAB Double'!$F$7,A17='TAB Double'!$F$9,A17='TAB Double'!$F$15,A17='TAB Double'!$F$17,A17='TAB Double'!$F$23,A17='TAB Double'!$F$25,A17='TAB Double'!$F$31,A17='TAB Double'!$F$33,A17='TAB Double'!$F$39,A17='TAB Double'!$F$41,A17='TAB Double'!$F$47,A17='TAB Double'!$F$49,A17='TAB Double'!$F$55,A17='TAB Double'!$F$57,A17='TAB Double'!$F$63,A17='TAB Double'!$F$65),"x","")),"")</f>
        <v/>
      </c>
      <c r="E17" t="str">
        <f>IF(A17&lt;&gt;0,IF(OR(F17="x",G17="x",H17="x",I17="x"),"",IF(OR(A17='TAB Double'!$I$11,A17='TAB Double'!$I$13,A17='TAB Double'!$I$27,A17='TAB Double'!$I$29,A17='TAB Double'!$I$43,A17='TAB Double'!$I$45,A17='TAB Double'!$I$59,A17='TAB Double'!$I$61),"x","")),"")</f>
        <v/>
      </c>
      <c r="F17" t="str">
        <f>IF(A17&lt;&gt;0,IF(OR(A17='TAB Double'!$O$47,A17='TAB Double'!$O$49),IF(A17='TAB Double'!$O$47,IF('TAB Double'!$P$47&lt;'TAB Double'!$P$49,"x",""),IF('TAB Double'!$P$49&lt;'TAB Double'!$P$47,"x","")),""),"")</f>
        <v/>
      </c>
      <c r="G17" s="116" t="str">
        <f>IF(A17&lt;&gt;0,IF(F17="x","",IF(OR(A17='TAB Double'!$O$47,A17='TAB Double'!$O$49),IF(A17='TAB Double'!$O$47,IF('TAB Double'!$P$47&gt;'TAB Double'!$P$49,"x",IF('TAB Double'!$P$47="","x","")),IF('TAB Double'!$P$49&gt;'TAB Double'!$P$47,"x",IF('TAB Double'!$P$49="","x",""))),"")),"")</f>
        <v/>
      </c>
      <c r="H17" t="str">
        <f>IF(A17&lt;&gt;0,IF(OR(A17='TAB Double'!$O$35,A17='TAB Double'!$O$37),IF(A17='TAB Double'!$O$35,IF('TAB Double'!$P$35&lt;'TAB Double'!$P$37,"x",""),IF('TAB Double'!$P$37&lt;'TAB Double'!$P$35,"x","")),""),"")</f>
        <v/>
      </c>
      <c r="I17" t="str">
        <f>IF(A17&lt;&gt;0,IF(OR(A17='TAB Double'!$O$35,A17='TAB Double'!$O$37),IF(A17='TAB Double'!$O$35,IF('TAB Double'!$P$35&gt;'TAB Double'!$P$37,"x",""),IF('TAB Double'!$P$37&gt;'TAB Double'!$P$35,"x","")),""),"")</f>
        <v/>
      </c>
    </row>
    <row r="18" spans="1:9">
      <c r="A18" s="137">
        <f>'Tirage Double'!C16</f>
        <v>0</v>
      </c>
      <c r="B18" s="137">
        <f>'Tirage Double'!D16</f>
        <v>0</v>
      </c>
      <c r="C18" t="str">
        <f t="shared" si="0"/>
        <v/>
      </c>
      <c r="D18" t="str">
        <f>IF(A18&lt;&gt;0,IF(OR(E18="x",F18="x",G18="x",H18="x",I18="x"),"",IF(OR(A18='TAB Double'!$F$7,A18='TAB Double'!$F$9,A18='TAB Double'!$F$15,A18='TAB Double'!$F$17,A18='TAB Double'!$F$23,A18='TAB Double'!$F$25,A18='TAB Double'!$F$31,A18='TAB Double'!$F$33,A18='TAB Double'!$F$39,A18='TAB Double'!$F$41,A18='TAB Double'!$F$47,A18='TAB Double'!$F$49,A18='TAB Double'!$F$55,A18='TAB Double'!$F$57,A18='TAB Double'!$F$63,A18='TAB Double'!$F$65),"x","")),"")</f>
        <v/>
      </c>
      <c r="E18" t="str">
        <f>IF(A18&lt;&gt;0,IF(OR(F18="x",G18="x",H18="x",I18="x"),"",IF(OR(A18='TAB Double'!$I$11,A18='TAB Double'!$I$13,A18='TAB Double'!$I$27,A18='TAB Double'!$I$29,A18='TAB Double'!$I$43,A18='TAB Double'!$I$45,A18='TAB Double'!$I$59,A18='TAB Double'!$I$61),"x","")),"")</f>
        <v/>
      </c>
      <c r="F18" t="str">
        <f>IF(A18&lt;&gt;0,IF(OR(A18='TAB Double'!$O$47,A18='TAB Double'!$O$49),IF(A18='TAB Double'!$O$47,IF('TAB Double'!$P$47&lt;'TAB Double'!$P$49,"x",""),IF('TAB Double'!$P$49&lt;'TAB Double'!$P$47,"x","")),""),"")</f>
        <v/>
      </c>
      <c r="G18" s="116" t="str">
        <f>IF(A18&lt;&gt;0,IF(F18="x","",IF(OR(A18='TAB Double'!$O$47,A18='TAB Double'!$O$49),IF(A18='TAB Double'!$O$47,IF('TAB Double'!$P$47&gt;'TAB Double'!$P$49,"x",IF('TAB Double'!$P$47="","x","")),IF('TAB Double'!$P$49&gt;'TAB Double'!$P$47,"x",IF('TAB Double'!$P$49="","x",""))),"")),"")</f>
        <v/>
      </c>
      <c r="H18" t="str">
        <f>IF(A18&lt;&gt;0,IF(OR(A18='TAB Double'!$O$35,A18='TAB Double'!$O$37),IF(A18='TAB Double'!$O$35,IF('TAB Double'!$P$35&lt;'TAB Double'!$P$37,"x",""),IF('TAB Double'!$P$37&lt;'TAB Double'!$P$35,"x","")),""),"")</f>
        <v/>
      </c>
      <c r="I18" t="str">
        <f>IF(A18&lt;&gt;0,IF(OR(A18='TAB Double'!$O$35,A18='TAB Double'!$O$37),IF(A18='TAB Double'!$O$35,IF('TAB Double'!$P$35&gt;'TAB Double'!$P$37,"x",""),IF('TAB Double'!$P$37&gt;'TAB Double'!$P$35,"x","")),""),"")</f>
        <v/>
      </c>
    </row>
    <row r="19" spans="1:9">
      <c r="A19" s="137">
        <f>'Tirage Double'!C17</f>
        <v>0</v>
      </c>
      <c r="B19" s="137">
        <f>'Tirage Double'!D17</f>
        <v>0</v>
      </c>
      <c r="C19" t="str">
        <f t="shared" si="0"/>
        <v/>
      </c>
      <c r="D19" t="str">
        <f>IF(A19&lt;&gt;0,IF(OR(E19="x",F19="x",G19="x",H19="x",I19="x"),"",IF(OR(A19='TAB Double'!$F$7,A19='TAB Double'!$F$9,A19='TAB Double'!$F$15,A19='TAB Double'!$F$17,A19='TAB Double'!$F$23,A19='TAB Double'!$F$25,A19='TAB Double'!$F$31,A19='TAB Double'!$F$33,A19='TAB Double'!$F$39,A19='TAB Double'!$F$41,A19='TAB Double'!$F$47,A19='TAB Double'!$F$49,A19='TAB Double'!$F$55,A19='TAB Double'!$F$57,A19='TAB Double'!$F$63,A19='TAB Double'!$F$65),"x","")),"")</f>
        <v/>
      </c>
      <c r="E19" t="str">
        <f>IF(A19&lt;&gt;0,IF(OR(F19="x",G19="x",H19="x",I19="x"),"",IF(OR(A19='TAB Double'!$I$11,A19='TAB Double'!$I$13,A19='TAB Double'!$I$27,A19='TAB Double'!$I$29,A19='TAB Double'!$I$43,A19='TAB Double'!$I$45,A19='TAB Double'!$I$59,A19='TAB Double'!$I$61),"x","")),"")</f>
        <v/>
      </c>
      <c r="F19" t="str">
        <f>IF(A19&lt;&gt;0,IF(OR(A19='TAB Double'!$O$47,A19='TAB Double'!$O$49),IF(A19='TAB Double'!$O$47,IF('TAB Double'!$P$47&lt;'TAB Double'!$P$49,"x",""),IF('TAB Double'!$P$49&lt;'TAB Double'!$P$47,"x","")),""),"")</f>
        <v/>
      </c>
      <c r="G19" s="116" t="str">
        <f>IF(A19&lt;&gt;0,IF(F19="x","",IF(OR(A19='TAB Double'!$O$47,A19='TAB Double'!$O$49),IF(A19='TAB Double'!$O$47,IF('TAB Double'!$P$47&gt;'TAB Double'!$P$49,"x",IF('TAB Double'!$P$47="","x","")),IF('TAB Double'!$P$49&gt;'TAB Double'!$P$47,"x",IF('TAB Double'!$P$49="","x",""))),"")),"")</f>
        <v/>
      </c>
      <c r="H19" t="str">
        <f>IF(A19&lt;&gt;0,IF(OR(A19='TAB Double'!$O$35,A19='TAB Double'!$O$37),IF(A19='TAB Double'!$O$35,IF('TAB Double'!$P$35&lt;'TAB Double'!$P$37,"x",""),IF('TAB Double'!$P$37&lt;'TAB Double'!$P$35,"x","")),""),"")</f>
        <v/>
      </c>
      <c r="I19" t="str">
        <f>IF(A19&lt;&gt;0,IF(OR(A19='TAB Double'!$O$35,A19='TAB Double'!$O$37),IF(A19='TAB Double'!$O$35,IF('TAB Double'!$P$35&gt;'TAB Double'!$P$37,"x",""),IF('TAB Double'!$P$37&gt;'TAB Double'!$P$35,"x","")),""),"")</f>
        <v/>
      </c>
    </row>
    <row r="20" spans="1:9">
      <c r="A20" s="137">
        <f>'Tirage Double'!C18</f>
        <v>0</v>
      </c>
      <c r="B20" s="137">
        <f>'Tirage Double'!D18</f>
        <v>0</v>
      </c>
      <c r="C20" t="str">
        <f t="shared" si="0"/>
        <v/>
      </c>
      <c r="D20" t="str">
        <f>IF(A20&lt;&gt;0,IF(OR(E20="x",F20="x",G20="x",H20="x",I20="x"),"",IF(OR(A20='TAB Double'!$F$7,A20='TAB Double'!$F$9,A20='TAB Double'!$F$15,A20='TAB Double'!$F$17,A20='TAB Double'!$F$23,A20='TAB Double'!$F$25,A20='TAB Double'!$F$31,A20='TAB Double'!$F$33,A20='TAB Double'!$F$39,A20='TAB Double'!$F$41,A20='TAB Double'!$F$47,A20='TAB Double'!$F$49,A20='TAB Double'!$F$55,A20='TAB Double'!$F$57,A20='TAB Double'!$F$63,A20='TAB Double'!$F$65),"x","")),"")</f>
        <v/>
      </c>
      <c r="E20" t="str">
        <f>IF(A20&lt;&gt;0,IF(OR(F20="x",G20="x",H20="x",I20="x"),"",IF(OR(A20='TAB Double'!$I$11,A20='TAB Double'!$I$13,A20='TAB Double'!$I$27,A20='TAB Double'!$I$29,A20='TAB Double'!$I$43,A20='TAB Double'!$I$45,A20='TAB Double'!$I$59,A20='TAB Double'!$I$61),"x","")),"")</f>
        <v/>
      </c>
      <c r="F20" t="str">
        <f>IF(A20&lt;&gt;0,IF(OR(A20='TAB Double'!$O$47,A20='TAB Double'!$O$49),IF(A20='TAB Double'!$O$47,IF('TAB Double'!$P$47&lt;'TAB Double'!$P$49,"x",""),IF('TAB Double'!$P$49&lt;'TAB Double'!$P$47,"x","")),""),"")</f>
        <v/>
      </c>
      <c r="G20" s="116" t="str">
        <f>IF(A20&lt;&gt;0,IF(F20="x","",IF(OR(A20='TAB Double'!$O$47,A20='TAB Double'!$O$49),IF(A20='TAB Double'!$O$47,IF('TAB Double'!$P$47&gt;'TAB Double'!$P$49,"x",IF('TAB Double'!$P$47="","x","")),IF('TAB Double'!$P$49&gt;'TAB Double'!$P$47,"x",IF('TAB Double'!$P$49="","x",""))),"")),"")</f>
        <v/>
      </c>
      <c r="H20" t="str">
        <f>IF(A20&lt;&gt;0,IF(OR(A20='TAB Double'!$O$35,A20='TAB Double'!$O$37),IF(A20='TAB Double'!$O$35,IF('TAB Double'!$P$35&lt;'TAB Double'!$P$37,"x",""),IF('TAB Double'!$P$37&lt;'TAB Double'!$P$35,"x","")),""),"")</f>
        <v/>
      </c>
      <c r="I20" t="str">
        <f>IF(A20&lt;&gt;0,IF(OR(A20='TAB Double'!$O$35,A20='TAB Double'!$O$37),IF(A20='TAB Double'!$O$35,IF('TAB Double'!$P$35&gt;'TAB Double'!$P$37,"x",""),IF('TAB Double'!$P$37&gt;'TAB Double'!$P$35,"x","")),""),"")</f>
        <v/>
      </c>
    </row>
    <row r="21" spans="1:9">
      <c r="A21" s="137">
        <f>'Tirage Double'!C19</f>
        <v>0</v>
      </c>
      <c r="B21" s="137">
        <f>'Tirage Double'!D19</f>
        <v>0</v>
      </c>
      <c r="C21" t="str">
        <f t="shared" si="0"/>
        <v/>
      </c>
      <c r="D21" t="str">
        <f>IF(A21&lt;&gt;0,IF(OR(E21="x",F21="x",G21="x",H21="x",I21="x"),"",IF(OR(A21='TAB Double'!$F$7,A21='TAB Double'!$F$9,A21='TAB Double'!$F$15,A21='TAB Double'!$F$17,A21='TAB Double'!$F$23,A21='TAB Double'!$F$25,A21='TAB Double'!$F$31,A21='TAB Double'!$F$33,A21='TAB Double'!$F$39,A21='TAB Double'!$F$41,A21='TAB Double'!$F$47,A21='TAB Double'!$F$49,A21='TAB Double'!$F$55,A21='TAB Double'!$F$57,A21='TAB Double'!$F$63,A21='TAB Double'!$F$65),"x","")),"")</f>
        <v/>
      </c>
      <c r="E21" t="str">
        <f>IF(A21&lt;&gt;0,IF(OR(F21="x",G21="x",H21="x",I21="x"),"",IF(OR(A21='TAB Double'!$I$11,A21='TAB Double'!$I$13,A21='TAB Double'!$I$27,A21='TAB Double'!$I$29,A21='TAB Double'!$I$43,A21='TAB Double'!$I$45,A21='TAB Double'!$I$59,A21='TAB Double'!$I$61),"x","")),"")</f>
        <v/>
      </c>
      <c r="F21" t="str">
        <f>IF(A21&lt;&gt;0,IF(OR(A21='TAB Double'!$O$47,A21='TAB Double'!$O$49),IF(A21='TAB Double'!$O$47,IF('TAB Double'!$P$47&lt;'TAB Double'!$P$49,"x",""),IF('TAB Double'!$P$49&lt;'TAB Double'!$P$47,"x","")),""),"")</f>
        <v/>
      </c>
      <c r="G21" s="116" t="str">
        <f>IF(A21&lt;&gt;0,IF(F21="x","",IF(OR(A21='TAB Double'!$O$47,A21='TAB Double'!$O$49),IF(A21='TAB Double'!$O$47,IF('TAB Double'!$P$47&gt;'TAB Double'!$P$49,"x",IF('TAB Double'!$P$47="","x","")),IF('TAB Double'!$P$49&gt;'TAB Double'!$P$47,"x",IF('TAB Double'!$P$49="","x",""))),"")),"")</f>
        <v/>
      </c>
      <c r="H21" t="str">
        <f>IF(A21&lt;&gt;0,IF(OR(A21='TAB Double'!$O$35,A21='TAB Double'!$O$37),IF(A21='TAB Double'!$O$35,IF('TAB Double'!$P$35&lt;'TAB Double'!$P$37,"x",""),IF('TAB Double'!$P$37&lt;'TAB Double'!$P$35,"x","")),""),"")</f>
        <v/>
      </c>
      <c r="I21" t="str">
        <f>IF(A21&lt;&gt;0,IF(OR(A21='TAB Double'!$O$35,A21='TAB Double'!$O$37),IF(A21='TAB Double'!$O$35,IF('TAB Double'!$P$35&gt;'TAB Double'!$P$37,"x",""),IF('TAB Double'!$P$37&gt;'TAB Double'!$P$35,"x","")),""),"")</f>
        <v/>
      </c>
    </row>
    <row r="22" spans="1:9">
      <c r="A22" s="137">
        <f>'Tirage Double'!C20</f>
        <v>0</v>
      </c>
      <c r="B22" s="137">
        <f>'Tirage Double'!D20</f>
        <v>0</v>
      </c>
      <c r="C22" t="str">
        <f t="shared" si="0"/>
        <v/>
      </c>
      <c r="D22" t="str">
        <f>IF(A22&lt;&gt;0,IF(OR(E22="x",F22="x",G22="x",H22="x",I22="x"),"",IF(OR(A22='TAB Double'!$F$7,A22='TAB Double'!$F$9,A22='TAB Double'!$F$15,A22='TAB Double'!$F$17,A22='TAB Double'!$F$23,A22='TAB Double'!$F$25,A22='TAB Double'!$F$31,A22='TAB Double'!$F$33,A22='TAB Double'!$F$39,A22='TAB Double'!$F$41,A22='TAB Double'!$F$47,A22='TAB Double'!$F$49,A22='TAB Double'!$F$55,A22='TAB Double'!$F$57,A22='TAB Double'!$F$63,A22='TAB Double'!$F$65),"x","")),"")</f>
        <v/>
      </c>
      <c r="E22" t="str">
        <f>IF(A22&lt;&gt;0,IF(OR(F22="x",G22="x",H22="x",I22="x"),"",IF(OR(A22='TAB Double'!$I$11,A22='TAB Double'!$I$13,A22='TAB Double'!$I$27,A22='TAB Double'!$I$29,A22='TAB Double'!$I$43,A22='TAB Double'!$I$45,A22='TAB Double'!$I$59,A22='TAB Double'!$I$61),"x","")),"")</f>
        <v/>
      </c>
      <c r="F22" t="str">
        <f>IF(A22&lt;&gt;0,IF(OR(A22='TAB Double'!$O$47,A22='TAB Double'!$O$49),IF(A22='TAB Double'!$O$47,IF('TAB Double'!$P$47&lt;'TAB Double'!$P$49,"x",""),IF('TAB Double'!$P$49&lt;'TAB Double'!$P$47,"x","")),""),"")</f>
        <v/>
      </c>
      <c r="G22" s="116" t="str">
        <f>IF(A22&lt;&gt;0,IF(F22="x","",IF(OR(A22='TAB Double'!$O$47,A22='TAB Double'!$O$49),IF(A22='TAB Double'!$O$47,IF('TAB Double'!$P$47&gt;'TAB Double'!$P$49,"x",IF('TAB Double'!$P$47="","x","")),IF('TAB Double'!$P$49&gt;'TAB Double'!$P$47,"x",IF('TAB Double'!$P$49="","x",""))),"")),"")</f>
        <v/>
      </c>
      <c r="H22" t="str">
        <f>IF(A22&lt;&gt;0,IF(OR(A22='TAB Double'!$O$35,A22='TAB Double'!$O$37),IF(A22='TAB Double'!$O$35,IF('TAB Double'!$P$35&lt;'TAB Double'!$P$37,"x",""),IF('TAB Double'!$P$37&lt;'TAB Double'!$P$35,"x","")),""),"")</f>
        <v/>
      </c>
      <c r="I22" t="str">
        <f>IF(A22&lt;&gt;0,IF(OR(A22='TAB Double'!$O$35,A22='TAB Double'!$O$37),IF(A22='TAB Double'!$O$35,IF('TAB Double'!$P$35&gt;'TAB Double'!$P$37,"x",""),IF('TAB Double'!$P$37&gt;'TAB Double'!$P$35,"x","")),""),"")</f>
        <v/>
      </c>
    </row>
    <row r="23" spans="1:9">
      <c r="A23" s="137">
        <f>'Tirage Double'!C21</f>
        <v>0</v>
      </c>
      <c r="B23" s="137">
        <f>'Tirage Double'!D21</f>
        <v>0</v>
      </c>
      <c r="C23" t="str">
        <f t="shared" si="0"/>
        <v/>
      </c>
      <c r="D23" t="str">
        <f>IF(A23&lt;&gt;0,IF(OR(E23="x",F23="x",G23="x",H23="x",I23="x"),"",IF(OR(A23='TAB Double'!$F$7,A23='TAB Double'!$F$9,A23='TAB Double'!$F$15,A23='TAB Double'!$F$17,A23='TAB Double'!$F$23,A23='TAB Double'!$F$25,A23='TAB Double'!$F$31,A23='TAB Double'!$F$33,A23='TAB Double'!$F$39,A23='TAB Double'!$F$41,A23='TAB Double'!$F$47,A23='TAB Double'!$F$49,A23='TAB Double'!$F$55,A23='TAB Double'!$F$57,A23='TAB Double'!$F$63,A23='TAB Double'!$F$65),"x","")),"")</f>
        <v/>
      </c>
      <c r="E23" t="str">
        <f>IF(A23&lt;&gt;0,IF(OR(F23="x",G23="x",H23="x",I23="x"),"",IF(OR(A23='TAB Double'!$I$11,A23='TAB Double'!$I$13,A23='TAB Double'!$I$27,A23='TAB Double'!$I$29,A23='TAB Double'!$I$43,A23='TAB Double'!$I$45,A23='TAB Double'!$I$59,A23='TAB Double'!$I$61),"x","")),"")</f>
        <v/>
      </c>
      <c r="F23" t="str">
        <f>IF(A23&lt;&gt;0,IF(OR(A23='TAB Double'!$O$47,A23='TAB Double'!$O$49),IF(A23='TAB Double'!$O$47,IF('TAB Double'!$P$47&lt;'TAB Double'!$P$49,"x",""),IF('TAB Double'!$P$49&lt;'TAB Double'!$P$47,"x","")),""),"")</f>
        <v/>
      </c>
      <c r="G23" s="116" t="str">
        <f>IF(A23&lt;&gt;0,IF(F23="x","",IF(OR(A23='TAB Double'!$O$47,A23='TAB Double'!$O$49),IF(A23='TAB Double'!$O$47,IF('TAB Double'!$P$47&gt;'TAB Double'!$P$49,"x",IF('TAB Double'!$P$47="","x","")),IF('TAB Double'!$P$49&gt;'TAB Double'!$P$47,"x",IF('TAB Double'!$P$49="","x",""))),"")),"")</f>
        <v/>
      </c>
      <c r="H23" t="str">
        <f>IF(A23&lt;&gt;0,IF(OR(A23='TAB Double'!$O$35,A23='TAB Double'!$O$37),IF(A23='TAB Double'!$O$35,IF('TAB Double'!$P$35&lt;'TAB Double'!$P$37,"x",""),IF('TAB Double'!$P$37&lt;'TAB Double'!$P$35,"x","")),""),"")</f>
        <v/>
      </c>
      <c r="I23" t="str">
        <f>IF(A23&lt;&gt;0,IF(OR(A23='TAB Double'!$O$35,A23='TAB Double'!$O$37),IF(A23='TAB Double'!$O$35,IF('TAB Double'!$P$35&gt;'TAB Double'!$P$37,"x",""),IF('TAB Double'!$P$37&gt;'TAB Double'!$P$35,"x","")),""),"")</f>
        <v/>
      </c>
    </row>
    <row r="24" spans="1:9">
      <c r="A24" s="137">
        <f>'Tirage Double'!C22</f>
        <v>0</v>
      </c>
      <c r="B24" s="137">
        <f>'Tirage Double'!D22</f>
        <v>0</v>
      </c>
      <c r="C24" t="str">
        <f t="shared" si="0"/>
        <v/>
      </c>
      <c r="D24" t="str">
        <f>IF(A24&lt;&gt;0,IF(OR(E24="x",F24="x",G24="x",H24="x",I24="x"),"",IF(OR(A24='TAB Double'!$F$7,A24='TAB Double'!$F$9,A24='TAB Double'!$F$15,A24='TAB Double'!$F$17,A24='TAB Double'!$F$23,A24='TAB Double'!$F$25,A24='TAB Double'!$F$31,A24='TAB Double'!$F$33,A24='TAB Double'!$F$39,A24='TAB Double'!$F$41,A24='TAB Double'!$F$47,A24='TAB Double'!$F$49,A24='TAB Double'!$F$55,A24='TAB Double'!$F$57,A24='TAB Double'!$F$63,A24='TAB Double'!$F$65),"x","")),"")</f>
        <v/>
      </c>
      <c r="E24" t="str">
        <f>IF(A24&lt;&gt;0,IF(OR(F24="x",G24="x",H24="x",I24="x"),"",IF(OR(A24='TAB Double'!$I$11,A24='TAB Double'!$I$13,A24='TAB Double'!$I$27,A24='TAB Double'!$I$29,A24='TAB Double'!$I$43,A24='TAB Double'!$I$45,A24='TAB Double'!$I$59,A24='TAB Double'!$I$61),"x","")),"")</f>
        <v/>
      </c>
      <c r="F24" t="str">
        <f>IF(A24&lt;&gt;0,IF(OR(A24='TAB Double'!$O$47,A24='TAB Double'!$O$49),IF(A24='TAB Double'!$O$47,IF('TAB Double'!$P$47&lt;'TAB Double'!$P$49,"x",""),IF('TAB Double'!$P$49&lt;'TAB Double'!$P$47,"x","")),""),"")</f>
        <v/>
      </c>
      <c r="G24" s="116" t="str">
        <f>IF(A24&lt;&gt;0,IF(F24="x","",IF(OR(A24='TAB Double'!$O$47,A24='TAB Double'!$O$49),IF(A24='TAB Double'!$O$47,IF('TAB Double'!$P$47&gt;'TAB Double'!$P$49,"x",IF('TAB Double'!$P$47="","x","")),IF('TAB Double'!$P$49&gt;'TAB Double'!$P$47,"x",IF('TAB Double'!$P$49="","x",""))),"")),"")</f>
        <v/>
      </c>
      <c r="H24" t="str">
        <f>IF(A24&lt;&gt;0,IF(OR(A24='TAB Double'!$O$35,A24='TAB Double'!$O$37),IF(A24='TAB Double'!$O$35,IF('TAB Double'!$P$35&lt;'TAB Double'!$P$37,"x",""),IF('TAB Double'!$P$37&lt;'TAB Double'!$P$35,"x","")),""),"")</f>
        <v/>
      </c>
      <c r="I24" t="str">
        <f>IF(A24&lt;&gt;0,IF(OR(A24='TAB Double'!$O$35,A24='TAB Double'!$O$37),IF(A24='TAB Double'!$O$35,IF('TAB Double'!$P$35&gt;'TAB Double'!$P$37,"x",""),IF('TAB Double'!$P$37&gt;'TAB Double'!$P$35,"x","")),""),"")</f>
        <v/>
      </c>
    </row>
    <row r="25" spans="1:9">
      <c r="A25" s="137">
        <f>'Tirage Double'!C23</f>
        <v>0</v>
      </c>
      <c r="B25" s="137">
        <f>'Tirage Double'!D23</f>
        <v>0</v>
      </c>
      <c r="C25" t="str">
        <f t="shared" si="0"/>
        <v/>
      </c>
      <c r="D25" t="str">
        <f>IF(A25&lt;&gt;0,IF(OR(E25="x",F25="x",G25="x",H25="x",I25="x"),"",IF(OR(A25='TAB Double'!$F$7,A25='TAB Double'!$F$9,A25='TAB Double'!$F$15,A25='TAB Double'!$F$17,A25='TAB Double'!$F$23,A25='TAB Double'!$F$25,A25='TAB Double'!$F$31,A25='TAB Double'!$F$33,A25='TAB Double'!$F$39,A25='TAB Double'!$F$41,A25='TAB Double'!$F$47,A25='TAB Double'!$F$49,A25='TAB Double'!$F$55,A25='TAB Double'!$F$57,A25='TAB Double'!$F$63,A25='TAB Double'!$F$65),"x","")),"")</f>
        <v/>
      </c>
      <c r="E25" t="str">
        <f>IF(A25&lt;&gt;0,IF(OR(F25="x",G25="x",H25="x",I25="x"),"",IF(OR(A25='TAB Double'!$I$11,A25='TAB Double'!$I$13,A25='TAB Double'!$I$27,A25='TAB Double'!$I$29,A25='TAB Double'!$I$43,A25='TAB Double'!$I$45,A25='TAB Double'!$I$59,A25='TAB Double'!$I$61),"x","")),"")</f>
        <v/>
      </c>
      <c r="F25" t="str">
        <f>IF(A25&lt;&gt;0,IF(OR(A25='TAB Double'!$O$47,A25='TAB Double'!$O$49),IF(A25='TAB Double'!$O$47,IF('TAB Double'!$P$47&lt;'TAB Double'!$P$49,"x",""),IF('TAB Double'!$P$49&lt;'TAB Double'!$P$47,"x","")),""),"")</f>
        <v/>
      </c>
      <c r="G25" s="116" t="str">
        <f>IF(A25&lt;&gt;0,IF(F25="x","",IF(OR(A25='TAB Double'!$O$47,A25='TAB Double'!$O$49),IF(A25='TAB Double'!$O$47,IF('TAB Double'!$P$47&gt;'TAB Double'!$P$49,"x",IF('TAB Double'!$P$47="","x","")),IF('TAB Double'!$P$49&gt;'TAB Double'!$P$47,"x",IF('TAB Double'!$P$49="","x",""))),"")),"")</f>
        <v/>
      </c>
      <c r="H25" t="str">
        <f>IF(A25&lt;&gt;0,IF(OR(A25='TAB Double'!$O$35,A25='TAB Double'!$O$37),IF(A25='TAB Double'!$O$35,IF('TAB Double'!$P$35&lt;'TAB Double'!$P$37,"x",""),IF('TAB Double'!$P$37&lt;'TAB Double'!$P$35,"x","")),""),"")</f>
        <v/>
      </c>
      <c r="I25" t="str">
        <f>IF(A25&lt;&gt;0,IF(OR(A25='TAB Double'!$O$35,A25='TAB Double'!$O$37),IF(A25='TAB Double'!$O$35,IF('TAB Double'!$P$35&gt;'TAB Double'!$P$37,"x",""),IF('TAB Double'!$P$37&gt;'TAB Double'!$P$35,"x","")),""),"")</f>
        <v/>
      </c>
    </row>
    <row r="26" spans="1:9">
      <c r="A26" s="137">
        <f>'Tirage Double'!C24</f>
        <v>0</v>
      </c>
      <c r="B26" s="137">
        <f>'Tirage Double'!D24</f>
        <v>0</v>
      </c>
      <c r="C26" t="str">
        <f t="shared" si="0"/>
        <v/>
      </c>
      <c r="D26" t="str">
        <f>IF(A26&lt;&gt;0,IF(OR(E26="x",F26="x",G26="x",H26="x",I26="x"),"",IF(OR(A26='TAB Double'!$F$7,A26='TAB Double'!$F$9,A26='TAB Double'!$F$15,A26='TAB Double'!$F$17,A26='TAB Double'!$F$23,A26='TAB Double'!$F$25,A26='TAB Double'!$F$31,A26='TAB Double'!$F$33,A26='TAB Double'!$F$39,A26='TAB Double'!$F$41,A26='TAB Double'!$F$47,A26='TAB Double'!$F$49,A26='TAB Double'!$F$55,A26='TAB Double'!$F$57,A26='TAB Double'!$F$63,A26='TAB Double'!$F$65),"x","")),"")</f>
        <v/>
      </c>
      <c r="E26" t="str">
        <f>IF(A26&lt;&gt;0,IF(OR(F26="x",G26="x",H26="x",I26="x"),"",IF(OR(A26='TAB Double'!$I$11,A26='TAB Double'!$I$13,A26='TAB Double'!$I$27,A26='TAB Double'!$I$29,A26='TAB Double'!$I$43,A26='TAB Double'!$I$45,A26='TAB Double'!$I$59,A26='TAB Double'!$I$61),"x","")),"")</f>
        <v/>
      </c>
      <c r="F26" t="str">
        <f>IF(A26&lt;&gt;0,IF(OR(A26='TAB Double'!$O$47,A26='TAB Double'!$O$49),IF(A26='TAB Double'!$O$47,IF('TAB Double'!$P$47&lt;'TAB Double'!$P$49,"x",""),IF('TAB Double'!$P$49&lt;'TAB Double'!$P$47,"x","")),""),"")</f>
        <v/>
      </c>
      <c r="G26" s="116" t="str">
        <f>IF(A26&lt;&gt;0,IF(F26="x","",IF(OR(A26='TAB Double'!$O$47,A26='TAB Double'!$O$49),IF(A26='TAB Double'!$O$47,IF('TAB Double'!$P$47&gt;'TAB Double'!$P$49,"x",IF('TAB Double'!$P$47="","x","")),IF('TAB Double'!$P$49&gt;'TAB Double'!$P$47,"x",IF('TAB Double'!$P$49="","x",""))),"")),"")</f>
        <v/>
      </c>
      <c r="H26" t="str">
        <f>IF(A26&lt;&gt;0,IF(OR(A26='TAB Double'!$O$35,A26='TAB Double'!$O$37),IF(A26='TAB Double'!$O$35,IF('TAB Double'!$P$35&lt;'TAB Double'!$P$37,"x",""),IF('TAB Double'!$P$37&lt;'TAB Double'!$P$35,"x","")),""),"")</f>
        <v/>
      </c>
      <c r="I26" t="str">
        <f>IF(A26&lt;&gt;0,IF(OR(A26='TAB Double'!$O$35,A26='TAB Double'!$O$37),IF(A26='TAB Double'!$O$35,IF('TAB Double'!$P$35&gt;'TAB Double'!$P$37,"x",""),IF('TAB Double'!$P$37&gt;'TAB Double'!$P$35,"x","")),""),"")</f>
        <v/>
      </c>
    </row>
    <row r="27" spans="1:9">
      <c r="A27" s="137">
        <f>'Tirage Double'!C25</f>
        <v>0</v>
      </c>
      <c r="B27" s="137">
        <f>'Tirage Double'!D25</f>
        <v>0</v>
      </c>
      <c r="C27" t="str">
        <f t="shared" si="0"/>
        <v/>
      </c>
      <c r="D27" t="str">
        <f>IF(A27&lt;&gt;0,IF(OR(E27="x",F27="x",G27="x",H27="x",I27="x"),"",IF(OR(A27='TAB Double'!$F$7,A27='TAB Double'!$F$9,A27='TAB Double'!$F$15,A27='TAB Double'!$F$17,A27='TAB Double'!$F$23,A27='TAB Double'!$F$25,A27='TAB Double'!$F$31,A27='TAB Double'!$F$33,A27='TAB Double'!$F$39,A27='TAB Double'!$F$41,A27='TAB Double'!$F$47,A27='TAB Double'!$F$49,A27='TAB Double'!$F$55,A27='TAB Double'!$F$57,A27='TAB Double'!$F$63,A27='TAB Double'!$F$65),"x","")),"")</f>
        <v/>
      </c>
      <c r="E27" t="str">
        <f>IF(A27&lt;&gt;0,IF(OR(F27="x",G27="x",H27="x",I27="x"),"",IF(OR(A27='TAB Double'!$I$11,A27='TAB Double'!$I$13,A27='TAB Double'!$I$27,A27='TAB Double'!$I$29,A27='TAB Double'!$I$43,A27='TAB Double'!$I$45,A27='TAB Double'!$I$59,A27='TAB Double'!$I$61),"x","")),"")</f>
        <v/>
      </c>
      <c r="F27" t="str">
        <f>IF(A27&lt;&gt;0,IF(OR(A27='TAB Double'!$O$47,A27='TAB Double'!$O$49),IF(A27='TAB Double'!$O$47,IF('TAB Double'!$P$47&lt;'TAB Double'!$P$49,"x",""),IF('TAB Double'!$P$49&lt;'TAB Double'!$P$47,"x","")),""),"")</f>
        <v/>
      </c>
      <c r="G27" s="116" t="str">
        <f>IF(A27&lt;&gt;0,IF(F27="x","",IF(OR(A27='TAB Double'!$O$47,A27='TAB Double'!$O$49),IF(A27='TAB Double'!$O$47,IF('TAB Double'!$P$47&gt;'TAB Double'!$P$49,"x",IF('TAB Double'!$P$47="","x","")),IF('TAB Double'!$P$49&gt;'TAB Double'!$P$47,"x",IF('TAB Double'!$P$49="","x",""))),"")),"")</f>
        <v/>
      </c>
      <c r="H27" t="str">
        <f>IF(A27&lt;&gt;0,IF(OR(A27='TAB Double'!$O$35,A27='TAB Double'!$O$37),IF(A27='TAB Double'!$O$35,IF('TAB Double'!$P$35&lt;'TAB Double'!$P$37,"x",""),IF('TAB Double'!$P$37&lt;'TAB Double'!$P$35,"x","")),""),"")</f>
        <v/>
      </c>
      <c r="I27" t="str">
        <f>IF(A27&lt;&gt;0,IF(OR(A27='TAB Double'!$O$35,A27='TAB Double'!$O$37),IF(A27='TAB Double'!$O$35,IF('TAB Double'!$P$35&gt;'TAB Double'!$P$37,"x",""),IF('TAB Double'!$P$37&gt;'TAB Double'!$P$35,"x","")),""),"")</f>
        <v/>
      </c>
    </row>
    <row r="28" spans="1:9">
      <c r="A28" s="137">
        <f>'Tirage Double'!C26</f>
        <v>0</v>
      </c>
      <c r="B28" s="137">
        <f>'Tirage Double'!D26</f>
        <v>0</v>
      </c>
      <c r="C28" t="str">
        <f t="shared" si="0"/>
        <v/>
      </c>
      <c r="D28" t="str">
        <f>IF(A28&lt;&gt;0,IF(OR(E28="x",F28="x",G28="x",H28="x",I28="x"),"",IF(OR(A28='TAB Double'!$F$7,A28='TAB Double'!$F$9,A28='TAB Double'!$F$15,A28='TAB Double'!$F$17,A28='TAB Double'!$F$23,A28='TAB Double'!$F$25,A28='TAB Double'!$F$31,A28='TAB Double'!$F$33,A28='TAB Double'!$F$39,A28='TAB Double'!$F$41,A28='TAB Double'!$F$47,A28='TAB Double'!$F$49,A28='TAB Double'!$F$55,A28='TAB Double'!$F$57,A28='TAB Double'!$F$63,A28='TAB Double'!$F$65),"x","")),"")</f>
        <v/>
      </c>
      <c r="E28" t="str">
        <f>IF(A28&lt;&gt;0,IF(OR(F28="x",G28="x",H28="x",I28="x"),"",IF(OR(A28='TAB Double'!$I$11,A28='TAB Double'!$I$13,A28='TAB Double'!$I$27,A28='TAB Double'!$I$29,A28='TAB Double'!$I$43,A28='TAB Double'!$I$45,A28='TAB Double'!$I$59,A28='TAB Double'!$I$61),"x","")),"")</f>
        <v/>
      </c>
      <c r="F28" t="str">
        <f>IF(A28&lt;&gt;0,IF(OR(A28='TAB Double'!$O$47,A28='TAB Double'!$O$49),IF(A28='TAB Double'!$O$47,IF('TAB Double'!$P$47&lt;'TAB Double'!$P$49,"x",""),IF('TAB Double'!$P$49&lt;'TAB Double'!$P$47,"x","")),""),"")</f>
        <v/>
      </c>
      <c r="G28" s="116" t="str">
        <f>IF(A28&lt;&gt;0,IF(F28="x","",IF(OR(A28='TAB Double'!$O$47,A28='TAB Double'!$O$49),IF(A28='TAB Double'!$O$47,IF('TAB Double'!$P$47&gt;'TAB Double'!$P$49,"x",IF('TAB Double'!$P$47="","x","")),IF('TAB Double'!$P$49&gt;'TAB Double'!$P$47,"x",IF('TAB Double'!$P$49="","x",""))),"")),"")</f>
        <v/>
      </c>
      <c r="H28" t="str">
        <f>IF(A28&lt;&gt;0,IF(OR(A28='TAB Double'!$O$35,A28='TAB Double'!$O$37),IF(A28='TAB Double'!$O$35,IF('TAB Double'!$P$35&lt;'TAB Double'!$P$37,"x",""),IF('TAB Double'!$P$37&lt;'TAB Double'!$P$35,"x","")),""),"")</f>
        <v/>
      </c>
      <c r="I28" t="str">
        <f>IF(A28&lt;&gt;0,IF(OR(A28='TAB Double'!$O$35,A28='TAB Double'!$O$37),IF(A28='TAB Double'!$O$35,IF('TAB Double'!$P$35&gt;'TAB Double'!$P$37,"x",""),IF('TAB Double'!$P$37&gt;'TAB Double'!$P$35,"x","")),""),"")</f>
        <v/>
      </c>
    </row>
    <row r="29" spans="1:9">
      <c r="A29" s="137">
        <f>'Tirage Double'!C27</f>
        <v>0</v>
      </c>
      <c r="B29" s="137">
        <f>'Tirage Double'!D27</f>
        <v>0</v>
      </c>
      <c r="C29" t="str">
        <f t="shared" si="0"/>
        <v/>
      </c>
      <c r="D29" t="str">
        <f>IF(A29&lt;&gt;0,IF(OR(E29="x",F29="x",G29="x",H29="x",I29="x"),"",IF(OR(A29='TAB Double'!$F$7,A29='TAB Double'!$F$9,A29='TAB Double'!$F$15,A29='TAB Double'!$F$17,A29='TAB Double'!$F$23,A29='TAB Double'!$F$25,A29='TAB Double'!$F$31,A29='TAB Double'!$F$33,A29='TAB Double'!$F$39,A29='TAB Double'!$F$41,A29='TAB Double'!$F$47,A29='TAB Double'!$F$49,A29='TAB Double'!$F$55,A29='TAB Double'!$F$57,A29='TAB Double'!$F$63,A29='TAB Double'!$F$65),"x","")),"")</f>
        <v/>
      </c>
      <c r="E29" t="str">
        <f>IF(A29&lt;&gt;0,IF(OR(F29="x",G29="x",H29="x",I29="x"),"",IF(OR(A29='TAB Double'!$I$11,A29='TAB Double'!$I$13,A29='TAB Double'!$I$27,A29='TAB Double'!$I$29,A29='TAB Double'!$I$43,A29='TAB Double'!$I$45,A29='TAB Double'!$I$59,A29='TAB Double'!$I$61),"x","")),"")</f>
        <v/>
      </c>
      <c r="F29" t="str">
        <f>IF(A29&lt;&gt;0,IF(OR(A29='TAB Double'!$O$47,A29='TAB Double'!$O$49),IF(A29='TAB Double'!$O$47,IF('TAB Double'!$P$47&lt;'TAB Double'!$P$49,"x",""),IF('TAB Double'!$P$49&lt;'TAB Double'!$P$47,"x","")),""),"")</f>
        <v/>
      </c>
      <c r="G29" s="116" t="str">
        <f>IF(A29&lt;&gt;0,IF(F29="x","",IF(OR(A29='TAB Double'!$O$47,A29='TAB Double'!$O$49),IF(A29='TAB Double'!$O$47,IF('TAB Double'!$P$47&gt;'TAB Double'!$P$49,"x",IF('TAB Double'!$P$47="","x","")),IF('TAB Double'!$P$49&gt;'TAB Double'!$P$47,"x",IF('TAB Double'!$P$49="","x",""))),"")),"")</f>
        <v/>
      </c>
      <c r="H29" t="str">
        <f>IF(A29&lt;&gt;0,IF(OR(A29='TAB Double'!$O$35,A29='TAB Double'!$O$37),IF(A29='TAB Double'!$O$35,IF('TAB Double'!$P$35&lt;'TAB Double'!$P$37,"x",""),IF('TAB Double'!$P$37&lt;'TAB Double'!$P$35,"x","")),""),"")</f>
        <v/>
      </c>
      <c r="I29" t="str">
        <f>IF(A29&lt;&gt;0,IF(OR(A29='TAB Double'!$O$35,A29='TAB Double'!$O$37),IF(A29='TAB Double'!$O$35,IF('TAB Double'!$P$35&gt;'TAB Double'!$P$37,"x",""),IF('TAB Double'!$P$37&gt;'TAB Double'!$P$35,"x","")),""),"")</f>
        <v/>
      </c>
    </row>
    <row r="30" spans="1:9">
      <c r="A30" s="137">
        <f>'Tirage Double'!C28</f>
        <v>0</v>
      </c>
      <c r="B30" s="137">
        <f>'Tirage Double'!D28</f>
        <v>0</v>
      </c>
      <c r="C30" t="str">
        <f t="shared" si="0"/>
        <v/>
      </c>
      <c r="D30" t="str">
        <f>IF(A30&lt;&gt;0,IF(OR(E30="x",F30="x",G30="x",H30="x",I30="x"),"",IF(OR(A30='TAB Double'!$F$7,A30='TAB Double'!$F$9,A30='TAB Double'!$F$15,A30='TAB Double'!$F$17,A30='TAB Double'!$F$23,A30='TAB Double'!$F$25,A30='TAB Double'!$F$31,A30='TAB Double'!$F$33,A30='TAB Double'!$F$39,A30='TAB Double'!$F$41,A30='TAB Double'!$F$47,A30='TAB Double'!$F$49,A30='TAB Double'!$F$55,A30='TAB Double'!$F$57,A30='TAB Double'!$F$63,A30='TAB Double'!$F$65),"x","")),"")</f>
        <v/>
      </c>
      <c r="E30" t="str">
        <f>IF(A30&lt;&gt;0,IF(OR(F30="x",G30="x",H30="x",I30="x"),"",IF(OR(A30='TAB Double'!$I$11,A30='TAB Double'!$I$13,A30='TAB Double'!$I$27,A30='TAB Double'!$I$29,A30='TAB Double'!$I$43,A30='TAB Double'!$I$45,A30='TAB Double'!$I$59,A30='TAB Double'!$I$61),"x","")),"")</f>
        <v/>
      </c>
      <c r="F30" t="str">
        <f>IF(A30&lt;&gt;0,IF(OR(A30='TAB Double'!$O$47,A30='TAB Double'!$O$49),IF(A30='TAB Double'!$O$47,IF('TAB Double'!$P$47&lt;'TAB Double'!$P$49,"x",""),IF('TAB Double'!$P$49&lt;'TAB Double'!$P$47,"x","")),""),"")</f>
        <v/>
      </c>
      <c r="G30" s="116" t="str">
        <f>IF(A30&lt;&gt;0,IF(F30="x","",IF(OR(A30='TAB Double'!$O$47,A30='TAB Double'!$O$49),IF(A30='TAB Double'!$O$47,IF('TAB Double'!$P$47&gt;'TAB Double'!$P$49,"x",IF('TAB Double'!$P$47="","x","")),IF('TAB Double'!$P$49&gt;'TAB Double'!$P$47,"x",IF('TAB Double'!$P$49="","x",""))),"")),"")</f>
        <v/>
      </c>
      <c r="H30" t="str">
        <f>IF(A30&lt;&gt;0,IF(OR(A30='TAB Double'!$O$35,A30='TAB Double'!$O$37),IF(A30='TAB Double'!$O$35,IF('TAB Double'!$P$35&lt;'TAB Double'!$P$37,"x",""),IF('TAB Double'!$P$37&lt;'TAB Double'!$P$35,"x","")),""),"")</f>
        <v/>
      </c>
      <c r="I30" t="str">
        <f>IF(A30&lt;&gt;0,IF(OR(A30='TAB Double'!$O$35,A30='TAB Double'!$O$37),IF(A30='TAB Double'!$O$35,IF('TAB Double'!$P$35&gt;'TAB Double'!$P$37,"x",""),IF('TAB Double'!$P$37&gt;'TAB Double'!$P$35,"x","")),""),"")</f>
        <v/>
      </c>
    </row>
    <row r="31" spans="1:9">
      <c r="A31" s="137">
        <f>'Tirage Double'!C29</f>
        <v>0</v>
      </c>
      <c r="B31" s="137">
        <f>'Tirage Double'!D29</f>
        <v>0</v>
      </c>
      <c r="C31" t="str">
        <f t="shared" si="0"/>
        <v/>
      </c>
      <c r="D31" t="str">
        <f>IF(A31&lt;&gt;0,IF(OR(E31="x",F31="x",G31="x",H31="x",I31="x"),"",IF(OR(A31='TAB Double'!$F$7,A31='TAB Double'!$F$9,A31='TAB Double'!$F$15,A31='TAB Double'!$F$17,A31='TAB Double'!$F$23,A31='TAB Double'!$F$25,A31='TAB Double'!$F$31,A31='TAB Double'!$F$33,A31='TAB Double'!$F$39,A31='TAB Double'!$F$41,A31='TAB Double'!$F$47,A31='TAB Double'!$F$49,A31='TAB Double'!$F$55,A31='TAB Double'!$F$57,A31='TAB Double'!$F$63,A31='TAB Double'!$F$65),"x","")),"")</f>
        <v/>
      </c>
      <c r="E31" t="str">
        <f>IF(A31&lt;&gt;0,IF(OR(F31="x",G31="x",H31="x",I31="x"),"",IF(OR(A31='TAB Double'!$I$11,A31='TAB Double'!$I$13,A31='TAB Double'!$I$27,A31='TAB Double'!$I$29,A31='TAB Double'!$I$43,A31='TAB Double'!$I$45,A31='TAB Double'!$I$59,A31='TAB Double'!$I$61),"x","")),"")</f>
        <v/>
      </c>
      <c r="F31" t="str">
        <f>IF(A31&lt;&gt;0,IF(OR(A31='TAB Double'!$O$47,A31='TAB Double'!$O$49),IF(A31='TAB Double'!$O$47,IF('TAB Double'!$P$47&lt;'TAB Double'!$P$49,"x",""),IF('TAB Double'!$P$49&lt;'TAB Double'!$P$47,"x","")),""),"")</f>
        <v/>
      </c>
      <c r="G31" s="116" t="str">
        <f>IF(A31&lt;&gt;0,IF(F31="x","",IF(OR(A31='TAB Double'!$O$47,A31='TAB Double'!$O$49),IF(A31='TAB Double'!$O$47,IF('TAB Double'!$P$47&gt;'TAB Double'!$P$49,"x",IF('TAB Double'!$P$47="","x","")),IF('TAB Double'!$P$49&gt;'TAB Double'!$P$47,"x",IF('TAB Double'!$P$49="","x",""))),"")),"")</f>
        <v/>
      </c>
      <c r="H31" t="str">
        <f>IF(A31&lt;&gt;0,IF(OR(A31='TAB Double'!$O$35,A31='TAB Double'!$O$37),IF(A31='TAB Double'!$O$35,IF('TAB Double'!$P$35&lt;'TAB Double'!$P$37,"x",""),IF('TAB Double'!$P$37&lt;'TAB Double'!$P$35,"x","")),""),"")</f>
        <v/>
      </c>
      <c r="I31" t="str">
        <f>IF(A31&lt;&gt;0,IF(OR(A31='TAB Double'!$O$35,A31='TAB Double'!$O$37),IF(A31='TAB Double'!$O$35,IF('TAB Double'!$P$35&gt;'TAB Double'!$P$37,"x",""),IF('TAB Double'!$P$37&gt;'TAB Double'!$P$35,"x","")),""),"")</f>
        <v/>
      </c>
    </row>
    <row r="32" spans="1:9">
      <c r="A32" s="137">
        <f>'Tirage Double'!C30</f>
        <v>0</v>
      </c>
      <c r="B32" s="137">
        <f>'Tirage Double'!D30</f>
        <v>0</v>
      </c>
      <c r="C32" t="str">
        <f t="shared" si="0"/>
        <v/>
      </c>
      <c r="D32" t="str">
        <f>IF(A32&lt;&gt;0,IF(OR(E32="x",F32="x",G32="x",H32="x",I32="x"),"",IF(OR(A32='TAB Double'!$F$7,A32='TAB Double'!$F$9,A32='TAB Double'!$F$15,A32='TAB Double'!$F$17,A32='TAB Double'!$F$23,A32='TAB Double'!$F$25,A32='TAB Double'!$F$31,A32='TAB Double'!$F$33,A32='TAB Double'!$F$39,A32='TAB Double'!$F$41,A32='TAB Double'!$F$47,A32='TAB Double'!$F$49,A32='TAB Double'!$F$55,A32='TAB Double'!$F$57,A32='TAB Double'!$F$63,A32='TAB Double'!$F$65),"x","")),"")</f>
        <v/>
      </c>
      <c r="E32" t="str">
        <f>IF(A32&lt;&gt;0,IF(OR(F32="x",G32="x",H32="x",I32="x"),"",IF(OR(A32='TAB Double'!$I$11,A32='TAB Double'!$I$13,A32='TAB Double'!$I$27,A32='TAB Double'!$I$29,A32='TAB Double'!$I$43,A32='TAB Double'!$I$45,A32='TAB Double'!$I$59,A32='TAB Double'!$I$61),"x","")),"")</f>
        <v/>
      </c>
      <c r="F32" t="str">
        <f>IF(A32&lt;&gt;0,IF(OR(A32='TAB Double'!$O$47,A32='TAB Double'!$O$49),IF(A32='TAB Double'!$O$47,IF('TAB Double'!$P$47&lt;'TAB Double'!$P$49,"x",""),IF('TAB Double'!$P$49&lt;'TAB Double'!$P$47,"x","")),""),"")</f>
        <v/>
      </c>
      <c r="G32" s="116" t="str">
        <f>IF(A32&lt;&gt;0,IF(F32="x","",IF(OR(A32='TAB Double'!$O$47,A32='TAB Double'!$O$49),IF(A32='TAB Double'!$O$47,IF('TAB Double'!$P$47&gt;'TAB Double'!$P$49,"x",IF('TAB Double'!$P$47="","x","")),IF('TAB Double'!$P$49&gt;'TAB Double'!$P$47,"x",IF('TAB Double'!$P$49="","x",""))),"")),"")</f>
        <v/>
      </c>
      <c r="H32" t="str">
        <f>IF(A32&lt;&gt;0,IF(OR(A32='TAB Double'!$O$35,A32='TAB Double'!$O$37),IF(A32='TAB Double'!$O$35,IF('TAB Double'!$P$35&lt;'TAB Double'!$P$37,"x",""),IF('TAB Double'!$P$37&lt;'TAB Double'!$P$35,"x","")),""),"")</f>
        <v/>
      </c>
      <c r="I32" t="str">
        <f>IF(A32&lt;&gt;0,IF(OR(A32='TAB Double'!$O$35,A32='TAB Double'!$O$37),IF(A32='TAB Double'!$O$35,IF('TAB Double'!$P$35&gt;'TAB Double'!$P$37,"x",""),IF('TAB Double'!$P$37&gt;'TAB Double'!$P$35,"x","")),""),"")</f>
        <v/>
      </c>
    </row>
    <row r="33" spans="1:9">
      <c r="A33" s="137">
        <f>'Tirage Double'!C31</f>
        <v>0</v>
      </c>
      <c r="B33" s="137">
        <f>'Tirage Double'!D31</f>
        <v>0</v>
      </c>
      <c r="C33" t="str">
        <f t="shared" si="0"/>
        <v/>
      </c>
      <c r="D33" t="str">
        <f>IF(A33&lt;&gt;0,IF(OR(E33="x",F33="x",G33="x",H33="x",I33="x"),"",IF(OR(A33='TAB Double'!$F$7,A33='TAB Double'!$F$9,A33='TAB Double'!$F$15,A33='TAB Double'!$F$17,A33='TAB Double'!$F$23,A33='TAB Double'!$F$25,A33='TAB Double'!$F$31,A33='TAB Double'!$F$33,A33='TAB Double'!$F$39,A33='TAB Double'!$F$41,A33='TAB Double'!$F$47,A33='TAB Double'!$F$49,A33='TAB Double'!$F$55,A33='TAB Double'!$F$57,A33='TAB Double'!$F$63,A33='TAB Double'!$F$65),"x","")),"")</f>
        <v/>
      </c>
      <c r="E33" t="str">
        <f>IF(A33&lt;&gt;0,IF(OR(F33="x",G33="x",H33="x",I33="x"),"",IF(OR(A33='TAB Double'!$I$11,A33='TAB Double'!$I$13,A33='TAB Double'!$I$27,A33='TAB Double'!$I$29,A33='TAB Double'!$I$43,A33='TAB Double'!$I$45,A33='TAB Double'!$I$59,A33='TAB Double'!$I$61),"x","")),"")</f>
        <v/>
      </c>
      <c r="F33" t="str">
        <f>IF(A33&lt;&gt;0,IF(OR(A33='TAB Double'!$O$47,A33='TAB Double'!$O$49),IF(A33='TAB Double'!$O$47,IF('TAB Double'!$P$47&lt;'TAB Double'!$P$49,"x",""),IF('TAB Double'!$P$49&lt;'TAB Double'!$P$47,"x","")),""),"")</f>
        <v/>
      </c>
      <c r="G33" s="116" t="str">
        <f>IF(A33&lt;&gt;0,IF(F33="x","",IF(OR(A33='TAB Double'!$O$47,A33='TAB Double'!$O$49),IF(A33='TAB Double'!$O$47,IF('TAB Double'!$P$47&gt;'TAB Double'!$P$49,"x",IF('TAB Double'!$P$47="","x","")),IF('TAB Double'!$P$49&gt;'TAB Double'!$P$47,"x",IF('TAB Double'!$P$49="","x",""))),"")),"")</f>
        <v/>
      </c>
      <c r="H33" t="str">
        <f>IF(A33&lt;&gt;0,IF(OR(A33='TAB Double'!$O$35,A33='TAB Double'!$O$37),IF(A33='TAB Double'!$O$35,IF('TAB Double'!$P$35&lt;'TAB Double'!$P$37,"x",""),IF('TAB Double'!$P$37&lt;'TAB Double'!$P$35,"x","")),""),"")</f>
        <v/>
      </c>
      <c r="I33" t="str">
        <f>IF(A33&lt;&gt;0,IF(OR(A33='TAB Double'!$O$35,A33='TAB Double'!$O$37),IF(A33='TAB Double'!$O$35,IF('TAB Double'!$P$35&gt;'TAB Double'!$P$37,"x",""),IF('TAB Double'!$P$37&gt;'TAB Double'!$P$35,"x","")),""),"")</f>
        <v/>
      </c>
    </row>
    <row r="34" spans="1:9">
      <c r="A34" s="137">
        <f>'Tirage Double'!C32</f>
        <v>0</v>
      </c>
      <c r="B34" s="137">
        <f>'Tirage Double'!D32</f>
        <v>0</v>
      </c>
      <c r="C34" t="str">
        <f t="shared" si="0"/>
        <v/>
      </c>
      <c r="D34" t="str">
        <f>IF(A34&lt;&gt;0,IF(OR(E34="x",F34="x",G34="x",H34="x",I34="x"),"",IF(OR(A34='TAB Double'!$F$7,A34='TAB Double'!$F$9,A34='TAB Double'!$F$15,A34='TAB Double'!$F$17,A34='TAB Double'!$F$23,A34='TAB Double'!$F$25,A34='TAB Double'!$F$31,A34='TAB Double'!$F$33,A34='TAB Double'!$F$39,A34='TAB Double'!$F$41,A34='TAB Double'!$F$47,A34='TAB Double'!$F$49,A34='TAB Double'!$F$55,A34='TAB Double'!$F$57,A34='TAB Double'!$F$63,A34='TAB Double'!$F$65),"x","")),"")</f>
        <v/>
      </c>
      <c r="E34" t="str">
        <f>IF(A34&lt;&gt;0,IF(OR(F34="x",G34="x",H34="x",I34="x"),"",IF(OR(A34='TAB Double'!$I$11,A34='TAB Double'!$I$13,A34='TAB Double'!$I$27,A34='TAB Double'!$I$29,A34='TAB Double'!$I$43,A34='TAB Double'!$I$45,A34='TAB Double'!$I$59,A34='TAB Double'!$I$61),"x","")),"")</f>
        <v/>
      </c>
      <c r="F34" t="str">
        <f>IF(A34&lt;&gt;0,IF(OR(A34='TAB Double'!$O$47,A34='TAB Double'!$O$49),IF(A34='TAB Double'!$O$47,IF('TAB Double'!$P$47&lt;'TAB Double'!$P$49,"x",""),IF('TAB Double'!$P$49&lt;'TAB Double'!$P$47,"x","")),""),"")</f>
        <v/>
      </c>
      <c r="G34" s="116" t="str">
        <f>IF(A34&lt;&gt;0,IF(F34="x","",IF(OR(A34='TAB Double'!$O$47,A34='TAB Double'!$O$49),IF(A34='TAB Double'!$O$47,IF('TAB Double'!$P$47&gt;'TAB Double'!$P$49,"x",IF('TAB Double'!$P$47="","x","")),IF('TAB Double'!$P$49&gt;'TAB Double'!$P$47,"x",IF('TAB Double'!$P$49="","x",""))),"")),"")</f>
        <v/>
      </c>
      <c r="H34" t="str">
        <f>IF(A34&lt;&gt;0,IF(OR(A34='TAB Double'!$O$35,A34='TAB Double'!$O$37),IF(A34='TAB Double'!$O$35,IF('TAB Double'!$P$35&lt;'TAB Double'!$P$37,"x",""),IF('TAB Double'!$P$37&lt;'TAB Double'!$P$35,"x","")),""),"")</f>
        <v/>
      </c>
      <c r="I34" t="str">
        <f>IF(A34&lt;&gt;0,IF(OR(A34='TAB Double'!$O$35,A34='TAB Double'!$O$37),IF(A34='TAB Double'!$O$35,IF('TAB Double'!$P$35&gt;'TAB Double'!$P$37,"x",""),IF('TAB Double'!$P$37&gt;'TAB Double'!$P$35,"x","")),""),"")</f>
        <v/>
      </c>
    </row>
    <row r="35" spans="1:9">
      <c r="A35" s="137">
        <f>'Tirage Double'!C33</f>
        <v>0</v>
      </c>
      <c r="B35" s="137">
        <f>'Tirage Double'!D33</f>
        <v>0</v>
      </c>
      <c r="C35" t="str">
        <f t="shared" si="0"/>
        <v/>
      </c>
      <c r="D35" t="str">
        <f>IF(A35&lt;&gt;0,IF(OR(E35="x",F35="x",G35="x",H35="x",I35="x"),"",IF(OR(A35='TAB Double'!$F$7,A35='TAB Double'!$F$9,A35='TAB Double'!$F$15,A35='TAB Double'!$F$17,A35='TAB Double'!$F$23,A35='TAB Double'!$F$25,A35='TAB Double'!$F$31,A35='TAB Double'!$F$33,A35='TAB Double'!$F$39,A35='TAB Double'!$F$41,A35='TAB Double'!$F$47,A35='TAB Double'!$F$49,A35='TAB Double'!$F$55,A35='TAB Double'!$F$57,A35='TAB Double'!$F$63,A35='TAB Double'!$F$65),"x","")),"")</f>
        <v/>
      </c>
      <c r="E35" t="str">
        <f>IF(A35&lt;&gt;0,IF(OR(F35="x",G35="x",H35="x",I35="x"),"",IF(OR(A35='TAB Double'!$I$11,A35='TAB Double'!$I$13,A35='TAB Double'!$I$27,A35='TAB Double'!$I$29,A35='TAB Double'!$I$43,A35='TAB Double'!$I$45,A35='TAB Double'!$I$59,A35='TAB Double'!$I$61),"x","")),"")</f>
        <v/>
      </c>
      <c r="F35" t="str">
        <f>IF(A35&lt;&gt;0,IF(OR(A35='TAB Double'!$O$47,A35='TAB Double'!$O$49),IF(A35='TAB Double'!$O$47,IF('TAB Double'!$P$47&lt;'TAB Double'!$P$49,"x",""),IF('TAB Double'!$P$49&lt;'TAB Double'!$P$47,"x","")),""),"")</f>
        <v/>
      </c>
      <c r="G35" s="116" t="str">
        <f>IF(A35&lt;&gt;0,IF(F35="x","",IF(OR(A35='TAB Double'!$O$47,A35='TAB Double'!$O$49),IF(A35='TAB Double'!$O$47,IF('TAB Double'!$P$47&gt;'TAB Double'!$P$49,"x",IF('TAB Double'!$P$47="","x","")),IF('TAB Double'!$P$49&gt;'TAB Double'!$P$47,"x",IF('TAB Double'!$P$49="","x",""))),"")),"")</f>
        <v/>
      </c>
      <c r="H35" t="str">
        <f>IF(A35&lt;&gt;0,IF(OR(A35='TAB Double'!$O$35,A35='TAB Double'!$O$37),IF(A35='TAB Double'!$O$35,IF('TAB Double'!$P$35&lt;'TAB Double'!$P$37,"x",""),IF('TAB Double'!$P$37&lt;'TAB Double'!$P$35,"x","")),""),"")</f>
        <v/>
      </c>
      <c r="I35" t="str">
        <f>IF(A35&lt;&gt;0,IF(OR(A35='TAB Double'!$O$35,A35='TAB Double'!$O$37),IF(A35='TAB Double'!$O$35,IF('TAB Double'!$P$35&gt;'TAB Double'!$P$37,"x",""),IF('TAB Double'!$P$37&gt;'TAB Double'!$P$35,"x","")),""),"")</f>
        <v/>
      </c>
    </row>
    <row r="36" spans="1:9">
      <c r="A36" s="137">
        <f>'Tirage Double'!C34</f>
        <v>0</v>
      </c>
      <c r="B36" s="137">
        <f>'Tirage Double'!D34</f>
        <v>0</v>
      </c>
      <c r="C36" t="str">
        <f t="shared" si="0"/>
        <v/>
      </c>
      <c r="D36" t="str">
        <f>IF(A36&lt;&gt;0,IF(OR(E36="x",F36="x",G36="x",H36="x",I36="x"),"",IF(OR(A36='TAB Double'!$F$7,A36='TAB Double'!$F$9,A36='TAB Double'!$F$15,A36='TAB Double'!$F$17,A36='TAB Double'!$F$23,A36='TAB Double'!$F$25,A36='TAB Double'!$F$31,A36='TAB Double'!$F$33,A36='TAB Double'!$F$39,A36='TAB Double'!$F$41,A36='TAB Double'!$F$47,A36='TAB Double'!$F$49,A36='TAB Double'!$F$55,A36='TAB Double'!$F$57,A36='TAB Double'!$F$63,A36='TAB Double'!$F$65),"x","")),"")</f>
        <v/>
      </c>
      <c r="E36" t="str">
        <f>IF(A36&lt;&gt;0,IF(OR(F36="x",G36="x",H36="x",I36="x"),"",IF(OR(A36='TAB Double'!$I$11,A36='TAB Double'!$I$13,A36='TAB Double'!$I$27,A36='TAB Double'!$I$29,A36='TAB Double'!$I$43,A36='TAB Double'!$I$45,A36='TAB Double'!$I$59,A36='TAB Double'!$I$61),"x","")),"")</f>
        <v/>
      </c>
      <c r="F36" t="str">
        <f>IF(A36&lt;&gt;0,IF(OR(A36='TAB Double'!$O$47,A36='TAB Double'!$O$49),IF(A36='TAB Double'!$O$47,IF('TAB Double'!$P$47&lt;'TAB Double'!$P$49,"x",""),IF('TAB Double'!$P$49&lt;'TAB Double'!$P$47,"x","")),""),"")</f>
        <v/>
      </c>
      <c r="G36" s="116" t="str">
        <f>IF(A36&lt;&gt;0,IF(F36="x","",IF(OR(A36='TAB Double'!$O$47,A36='TAB Double'!$O$49),IF(A36='TAB Double'!$O$47,IF('TAB Double'!$P$47&gt;'TAB Double'!$P$49,"x",IF('TAB Double'!$P$47="","x","")),IF('TAB Double'!$P$49&gt;'TAB Double'!$P$47,"x",IF('TAB Double'!$P$49="","x",""))),"")),"")</f>
        <v/>
      </c>
      <c r="H36" t="str">
        <f>IF(A36&lt;&gt;0,IF(OR(A36='TAB Double'!$O$35,A36='TAB Double'!$O$37),IF(A36='TAB Double'!$O$35,IF('TAB Double'!$P$35&lt;'TAB Double'!$P$37,"x",""),IF('TAB Double'!$P$37&lt;'TAB Double'!$P$35,"x","")),""),"")</f>
        <v/>
      </c>
      <c r="I36" t="str">
        <f>IF(A36&lt;&gt;0,IF(OR(A36='TAB Double'!$O$35,A36='TAB Double'!$O$37),IF(A36='TAB Double'!$O$35,IF('TAB Double'!$P$35&gt;'TAB Double'!$P$37,"x",""),IF('TAB Double'!$P$37&gt;'TAB Double'!$P$35,"x","")),""),"")</f>
        <v/>
      </c>
    </row>
    <row r="37" spans="1:9">
      <c r="A37" s="137">
        <f>'Tirage Double'!C35</f>
        <v>0</v>
      </c>
      <c r="B37" s="137">
        <f>'Tirage Double'!D35</f>
        <v>0</v>
      </c>
      <c r="C37" t="str">
        <f t="shared" si="0"/>
        <v/>
      </c>
      <c r="D37" t="str">
        <f>IF(A37&lt;&gt;0,IF(OR(E37="x",F37="x",G37="x",H37="x",I37="x"),"",IF(OR(A37='TAB Double'!$F$7,A37='TAB Double'!$F$9,A37='TAB Double'!$F$15,A37='TAB Double'!$F$17,A37='TAB Double'!$F$23,A37='TAB Double'!$F$25,A37='TAB Double'!$F$31,A37='TAB Double'!$F$33,A37='TAB Double'!$F$39,A37='TAB Double'!$F$41,A37='TAB Double'!$F$47,A37='TAB Double'!$F$49,A37='TAB Double'!$F$55,A37='TAB Double'!$F$57,A37='TAB Double'!$F$63,A37='TAB Double'!$F$65),"x","")),"")</f>
        <v/>
      </c>
      <c r="E37" t="str">
        <f>IF(A37&lt;&gt;0,IF(OR(F37="x",G37="x",H37="x",I37="x"),"",IF(OR(A37='TAB Double'!$I$11,A37='TAB Double'!$I$13,A37='TAB Double'!$I$27,A37='TAB Double'!$I$29,A37='TAB Double'!$I$43,A37='TAB Double'!$I$45,A37='TAB Double'!$I$59,A37='TAB Double'!$I$61),"x","")),"")</f>
        <v/>
      </c>
      <c r="F37" t="str">
        <f>IF(A37&lt;&gt;0,IF(OR(A37='TAB Double'!$O$47,A37='TAB Double'!$O$49),IF(A37='TAB Double'!$O$47,IF('TAB Double'!$P$47&lt;'TAB Double'!$P$49,"x",""),IF('TAB Double'!$P$49&lt;'TAB Double'!$P$47,"x","")),""),"")</f>
        <v/>
      </c>
      <c r="G37" s="116" t="str">
        <f>IF(A37&lt;&gt;0,IF(F37="x","",IF(OR(A37='TAB Double'!$O$47,A37='TAB Double'!$O$49),IF(A37='TAB Double'!$O$47,IF('TAB Double'!$P$47&gt;'TAB Double'!$P$49,"x",IF('TAB Double'!$P$47="","x","")),IF('TAB Double'!$P$49&gt;'TAB Double'!$P$47,"x",IF('TAB Double'!$P$49="","x",""))),"")),"")</f>
        <v/>
      </c>
      <c r="H37" t="str">
        <f>IF(A37&lt;&gt;0,IF(OR(A37='TAB Double'!$O$35,A37='TAB Double'!$O$37),IF(A37='TAB Double'!$O$35,IF('TAB Double'!$P$35&lt;'TAB Double'!$P$37,"x",""),IF('TAB Double'!$P$37&lt;'TAB Double'!$P$35,"x","")),""),"")</f>
        <v/>
      </c>
      <c r="I37" t="str">
        <f>IF(A37&lt;&gt;0,IF(OR(A37='TAB Double'!$O$35,A37='TAB Double'!$O$37),IF(A37='TAB Double'!$O$35,IF('TAB Double'!$P$35&gt;'TAB Double'!$P$37,"x",""),IF('TAB Double'!$P$37&gt;'TAB Double'!$P$35,"x","")),""),"")</f>
        <v/>
      </c>
    </row>
    <row r="38" spans="1:9">
      <c r="A38" s="137">
        <f>'Tirage Double'!C36</f>
        <v>0</v>
      </c>
      <c r="B38" s="137">
        <f>'Tirage Double'!D36</f>
        <v>0</v>
      </c>
      <c r="C38" t="str">
        <f t="shared" si="0"/>
        <v/>
      </c>
      <c r="D38" t="str">
        <f>IF(A38&lt;&gt;0,IF(OR(E38="x",F38="x",G38="x",H38="x",I38="x"),"",IF(OR(A38='TAB Double'!$F$7,A38='TAB Double'!$F$9,A38='TAB Double'!$F$15,A38='TAB Double'!$F$17,A38='TAB Double'!$F$23,A38='TAB Double'!$F$25,A38='TAB Double'!$F$31,A38='TAB Double'!$F$33,A38='TAB Double'!$F$39,A38='TAB Double'!$F$41,A38='TAB Double'!$F$47,A38='TAB Double'!$F$49,A38='TAB Double'!$F$55,A38='TAB Double'!$F$57,A38='TAB Double'!$F$63,A38='TAB Double'!$F$65),"x","")),"")</f>
        <v/>
      </c>
      <c r="E38" t="str">
        <f>IF(A38&lt;&gt;0,IF(OR(F38="x",G38="x",H38="x",I38="x"),"",IF(OR(A38='TAB Double'!$I$11,A38='TAB Double'!$I$13,A38='TAB Double'!$I$27,A38='TAB Double'!$I$29,A38='TAB Double'!$I$43,A38='TAB Double'!$I$45,A38='TAB Double'!$I$59,A38='TAB Double'!$I$61),"x","")),"")</f>
        <v/>
      </c>
      <c r="F38" t="str">
        <f>IF(A38&lt;&gt;0,IF(OR(A38='TAB Double'!$O$47,A38='TAB Double'!$O$49),IF(A38='TAB Double'!$O$47,IF('TAB Double'!$P$47&lt;'TAB Double'!$P$49,"x",""),IF('TAB Double'!$P$49&lt;'TAB Double'!$P$47,"x","")),""),"")</f>
        <v/>
      </c>
      <c r="G38" s="116" t="str">
        <f>IF(A38&lt;&gt;0,IF(F38="x","",IF(OR(A38='TAB Double'!$O$47,A38='TAB Double'!$O$49),IF(A38='TAB Double'!$O$47,IF('TAB Double'!$P$47&gt;'TAB Double'!$P$49,"x",IF('TAB Double'!$P$47="","x","")),IF('TAB Double'!$P$49&gt;'TAB Double'!$P$47,"x",IF('TAB Double'!$P$49="","x",""))),"")),"")</f>
        <v/>
      </c>
      <c r="H38" t="str">
        <f>IF(A38&lt;&gt;0,IF(OR(A38='TAB Double'!$O$35,A38='TAB Double'!$O$37),IF(A38='TAB Double'!$O$35,IF('TAB Double'!$P$35&lt;'TAB Double'!$P$37,"x",""),IF('TAB Double'!$P$37&lt;'TAB Double'!$P$35,"x","")),""),"")</f>
        <v/>
      </c>
      <c r="I38" t="str">
        <f>IF(A38&lt;&gt;0,IF(OR(A38='TAB Double'!$O$35,A38='TAB Double'!$O$37),IF(A38='TAB Double'!$O$35,IF('TAB Double'!$P$35&gt;'TAB Double'!$P$37,"x",""),IF('TAB Double'!$P$37&gt;'TAB Double'!$P$35,"x","")),""),"")</f>
        <v/>
      </c>
    </row>
    <row r="39" spans="1:9">
      <c r="A39" s="137">
        <f>'Tirage Double'!C37</f>
        <v>0</v>
      </c>
      <c r="B39" s="137">
        <f>'Tirage Double'!D37</f>
        <v>0</v>
      </c>
      <c r="C39" t="str">
        <f t="shared" si="0"/>
        <v/>
      </c>
      <c r="D39" t="str">
        <f>IF(A39&lt;&gt;0,IF(OR(E39="x",F39="x",G39="x",H39="x",I39="x"),"",IF(OR(A39='TAB Double'!$F$7,A39='TAB Double'!$F$9,A39='TAB Double'!$F$15,A39='TAB Double'!$F$17,A39='TAB Double'!$F$23,A39='TAB Double'!$F$25,A39='TAB Double'!$F$31,A39='TAB Double'!$F$33,A39='TAB Double'!$F$39,A39='TAB Double'!$F$41,A39='TAB Double'!$F$47,A39='TAB Double'!$F$49,A39='TAB Double'!$F$55,A39='TAB Double'!$F$57,A39='TAB Double'!$F$63,A39='TAB Double'!$F$65),"x","")),"")</f>
        <v/>
      </c>
      <c r="E39" t="str">
        <f>IF(A39&lt;&gt;0,IF(OR(F39="x",G39="x",H39="x",I39="x"),"",IF(OR(A39='TAB Double'!$I$11,A39='TAB Double'!$I$13,A39='TAB Double'!$I$27,A39='TAB Double'!$I$29,A39='TAB Double'!$I$43,A39='TAB Double'!$I$45,A39='TAB Double'!$I$59,A39='TAB Double'!$I$61),"x","")),"")</f>
        <v/>
      </c>
      <c r="F39" t="str">
        <f>IF(A39&lt;&gt;0,IF(OR(A39='TAB Double'!$O$47,A39='TAB Double'!$O$49),IF(A39='TAB Double'!$O$47,IF('TAB Double'!$P$47&lt;'TAB Double'!$P$49,"x",""),IF('TAB Double'!$P$49&lt;'TAB Double'!$P$47,"x","")),""),"")</f>
        <v/>
      </c>
      <c r="G39" s="116" t="str">
        <f>IF(A39&lt;&gt;0,IF(F39="x","",IF(OR(A39='TAB Double'!$O$47,A39='TAB Double'!$O$49),IF(A39='TAB Double'!$O$47,IF('TAB Double'!$P$47&gt;'TAB Double'!$P$49,"x",IF('TAB Double'!$P$47="","x","")),IF('TAB Double'!$P$49&gt;'TAB Double'!$P$47,"x",IF('TAB Double'!$P$49="","x",""))),"")),"")</f>
        <v/>
      </c>
      <c r="H39" t="str">
        <f>IF(A39&lt;&gt;0,IF(OR(A39='TAB Double'!$O$35,A39='TAB Double'!$O$37),IF(A39='TAB Double'!$O$35,IF('TAB Double'!$P$35&lt;'TAB Double'!$P$37,"x",""),IF('TAB Double'!$P$37&lt;'TAB Double'!$P$35,"x","")),""),"")</f>
        <v/>
      </c>
      <c r="I39" t="str">
        <f>IF(A39&lt;&gt;0,IF(OR(A39='TAB Double'!$O$35,A39='TAB Double'!$O$37),IF(A39='TAB Double'!$O$35,IF('TAB Double'!$P$35&gt;'TAB Double'!$P$37,"x",""),IF('TAB Double'!$P$37&gt;'TAB Double'!$P$35,"x","")),""),"")</f>
        <v/>
      </c>
    </row>
    <row r="40" spans="1:9">
      <c r="A40" s="137">
        <f>'Tirage Double'!C38</f>
        <v>0</v>
      </c>
      <c r="B40" s="137">
        <f>'Tirage Double'!D38</f>
        <v>0</v>
      </c>
      <c r="C40" t="str">
        <f t="shared" si="0"/>
        <v/>
      </c>
      <c r="D40" t="str">
        <f>IF(A40&lt;&gt;0,IF(OR(E40="x",F40="x",G40="x",H40="x",I40="x"),"",IF(OR(A40='TAB Double'!$F$7,A40='TAB Double'!$F$9,A40='TAB Double'!$F$15,A40='TAB Double'!$F$17,A40='TAB Double'!$F$23,A40='TAB Double'!$F$25,A40='TAB Double'!$F$31,A40='TAB Double'!$F$33,A40='TAB Double'!$F$39,A40='TAB Double'!$F$41,A40='TAB Double'!$F$47,A40='TAB Double'!$F$49,A40='TAB Double'!$F$55,A40='TAB Double'!$F$57,A40='TAB Double'!$F$63,A40='TAB Double'!$F$65),"x","")),"")</f>
        <v/>
      </c>
      <c r="E40" t="str">
        <f>IF(A40&lt;&gt;0,IF(OR(F40="x",G40="x",H40="x",I40="x"),"",IF(OR(A40='TAB Double'!$I$11,A40='TAB Double'!$I$13,A40='TAB Double'!$I$27,A40='TAB Double'!$I$29,A40='TAB Double'!$I$43,A40='TAB Double'!$I$45,A40='TAB Double'!$I$59,A40='TAB Double'!$I$61),"x","")),"")</f>
        <v/>
      </c>
      <c r="F40" t="str">
        <f>IF(A40&lt;&gt;0,IF(OR(A40='TAB Double'!$O$47,A40='TAB Double'!$O$49),IF(A40='TAB Double'!$O$47,IF('TAB Double'!$P$47&lt;'TAB Double'!$P$49,"x",""),IF('TAB Double'!$P$49&lt;'TAB Double'!$P$47,"x","")),""),"")</f>
        <v/>
      </c>
      <c r="G40" s="116" t="str">
        <f>IF(A40&lt;&gt;0,IF(F40="x","",IF(OR(A40='TAB Double'!$O$47,A40='TAB Double'!$O$49),IF(A40='TAB Double'!$O$47,IF('TAB Double'!$P$47&gt;'TAB Double'!$P$49,"x",IF('TAB Double'!$P$47="","x","")),IF('TAB Double'!$P$49&gt;'TAB Double'!$P$47,"x",IF('TAB Double'!$P$49="","x",""))),"")),"")</f>
        <v/>
      </c>
      <c r="H40" t="str">
        <f>IF(A40&lt;&gt;0,IF(OR(A40='TAB Double'!$O$35,A40='TAB Double'!$O$37),IF(A40='TAB Double'!$O$35,IF('TAB Double'!$P$35&lt;'TAB Double'!$P$37,"x",""),IF('TAB Double'!$P$37&lt;'TAB Double'!$P$35,"x","")),""),"")</f>
        <v/>
      </c>
      <c r="I40" t="str">
        <f>IF(A40&lt;&gt;0,IF(OR(A40='TAB Double'!$O$35,A40='TAB Double'!$O$37),IF(A40='TAB Double'!$O$35,IF('TAB Double'!$P$35&gt;'TAB Double'!$P$37,"x",""),IF('TAB Double'!$P$37&gt;'TAB Double'!$P$35,"x","")),""),"")</f>
        <v/>
      </c>
    </row>
    <row r="41" spans="1:9">
      <c r="A41" s="137">
        <f>'Tirage Double'!C39</f>
        <v>0</v>
      </c>
      <c r="B41" s="137">
        <f>'Tirage Double'!D39</f>
        <v>0</v>
      </c>
      <c r="C41" t="str">
        <f t="shared" si="0"/>
        <v/>
      </c>
      <c r="D41" t="str">
        <f>IF(A41&lt;&gt;0,IF(OR(E41="x",F41="x",G41="x",H41="x",I41="x"),"",IF(OR(A41='TAB Double'!$F$7,A41='TAB Double'!$F$9,A41='TAB Double'!$F$15,A41='TAB Double'!$F$17,A41='TAB Double'!$F$23,A41='TAB Double'!$F$25,A41='TAB Double'!$F$31,A41='TAB Double'!$F$33,A41='TAB Double'!$F$39,A41='TAB Double'!$F$41,A41='TAB Double'!$F$47,A41='TAB Double'!$F$49,A41='TAB Double'!$F$55,A41='TAB Double'!$F$57,A41='TAB Double'!$F$63,A41='TAB Double'!$F$65),"x","")),"")</f>
        <v/>
      </c>
      <c r="E41" t="str">
        <f>IF(A41&lt;&gt;0,IF(OR(F41="x",G41="x",H41="x",I41="x"),"",IF(OR(A41='TAB Double'!$I$11,A41='TAB Double'!$I$13,A41='TAB Double'!$I$27,A41='TAB Double'!$I$29,A41='TAB Double'!$I$43,A41='TAB Double'!$I$45,A41='TAB Double'!$I$59,A41='TAB Double'!$I$61),"x","")),"")</f>
        <v/>
      </c>
      <c r="F41" t="str">
        <f>IF(A41&lt;&gt;0,IF(OR(A41='TAB Double'!$O$47,A41='TAB Double'!$O$49),IF(A41='TAB Double'!$O$47,IF('TAB Double'!$P$47&lt;'TAB Double'!$P$49,"x",""),IF('TAB Double'!$P$49&lt;'TAB Double'!$P$47,"x","")),""),"")</f>
        <v/>
      </c>
      <c r="G41" s="116" t="str">
        <f>IF(A41&lt;&gt;0,IF(F41="x","",IF(OR(A41='TAB Double'!$O$47,A41='TAB Double'!$O$49),IF(A41='TAB Double'!$O$47,IF('TAB Double'!$P$47&gt;'TAB Double'!$P$49,"x",IF('TAB Double'!$P$47="","x","")),IF('TAB Double'!$P$49&gt;'TAB Double'!$P$47,"x",IF('TAB Double'!$P$49="","x",""))),"")),"")</f>
        <v/>
      </c>
      <c r="H41" t="str">
        <f>IF(A41&lt;&gt;0,IF(OR(A41='TAB Double'!$O$35,A41='TAB Double'!$O$37),IF(A41='TAB Double'!$O$35,IF('TAB Double'!$P$35&lt;'TAB Double'!$P$37,"x",""),IF('TAB Double'!$P$37&lt;'TAB Double'!$P$35,"x","")),""),"")</f>
        <v/>
      </c>
      <c r="I41" t="str">
        <f>IF(A41&lt;&gt;0,IF(OR(A41='TAB Double'!$O$35,A41='TAB Double'!$O$37),IF(A41='TAB Double'!$O$35,IF('TAB Double'!$P$35&gt;'TAB Double'!$P$37,"x",""),IF('TAB Double'!$P$37&gt;'TAB Double'!$P$35,"x","")),""),"")</f>
        <v/>
      </c>
    </row>
    <row r="42" spans="1:9">
      <c r="A42" s="137">
        <f>'Tirage Double'!C40</f>
        <v>0</v>
      </c>
      <c r="B42" s="137">
        <f>'Tirage Double'!D40</f>
        <v>0</v>
      </c>
      <c r="C42" t="str">
        <f t="shared" si="0"/>
        <v/>
      </c>
      <c r="D42" t="str">
        <f>IF(A42&lt;&gt;0,IF(OR(E42="x",F42="x",G42="x",H42="x",I42="x"),"",IF(OR(A42='TAB Double'!$F$7,A42='TAB Double'!$F$9,A42='TAB Double'!$F$15,A42='TAB Double'!$F$17,A42='TAB Double'!$F$23,A42='TAB Double'!$F$25,A42='TAB Double'!$F$31,A42='TAB Double'!$F$33,A42='TAB Double'!$F$39,A42='TAB Double'!$F$41,A42='TAB Double'!$F$47,A42='TAB Double'!$F$49,A42='TAB Double'!$F$55,A42='TAB Double'!$F$57,A42='TAB Double'!$F$63,A42='TAB Double'!$F$65),"x","")),"")</f>
        <v/>
      </c>
      <c r="E42" t="str">
        <f>IF(A42&lt;&gt;0,IF(OR(F42="x",G42="x",H42="x",I42="x"),"",IF(OR(A42='TAB Double'!$I$11,A42='TAB Double'!$I$13,A42='TAB Double'!$I$27,A42='TAB Double'!$I$29,A42='TAB Double'!$I$43,A42='TAB Double'!$I$45,A42='TAB Double'!$I$59,A42='TAB Double'!$I$61),"x","")),"")</f>
        <v/>
      </c>
      <c r="F42" t="str">
        <f>IF(A42&lt;&gt;0,IF(OR(A42='TAB Double'!$O$47,A42='TAB Double'!$O$49),IF(A42='TAB Double'!$O$47,IF('TAB Double'!$P$47&lt;'TAB Double'!$P$49,"x",""),IF('TAB Double'!$P$49&lt;'TAB Double'!$P$47,"x","")),""),"")</f>
        <v/>
      </c>
      <c r="G42" s="116" t="str">
        <f>IF(A42&lt;&gt;0,IF(F42="x","",IF(OR(A42='TAB Double'!$O$47,A42='TAB Double'!$O$49),IF(A42='TAB Double'!$O$47,IF('TAB Double'!$P$47&gt;'TAB Double'!$P$49,"x",IF('TAB Double'!$P$47="","x","")),IF('TAB Double'!$P$49&gt;'TAB Double'!$P$47,"x",IF('TAB Double'!$P$49="","x",""))),"")),"")</f>
        <v/>
      </c>
      <c r="H42" t="str">
        <f>IF(A42&lt;&gt;0,IF(OR(A42='TAB Double'!$O$35,A42='TAB Double'!$O$37),IF(A42='TAB Double'!$O$35,IF('TAB Double'!$P$35&lt;'TAB Double'!$P$37,"x",""),IF('TAB Double'!$P$37&lt;'TAB Double'!$P$35,"x","")),""),"")</f>
        <v/>
      </c>
      <c r="I42" t="str">
        <f>IF(A42&lt;&gt;0,IF(OR(A42='TAB Double'!$O$35,A42='TAB Double'!$O$37),IF(A42='TAB Double'!$O$35,IF('TAB Double'!$P$35&gt;'TAB Double'!$P$37,"x",""),IF('TAB Double'!$P$37&gt;'TAB Double'!$P$35,"x","")),""),"")</f>
        <v/>
      </c>
    </row>
    <row r="43" spans="1:9">
      <c r="A43" s="137">
        <f>'Tirage Double'!C41</f>
        <v>0</v>
      </c>
      <c r="B43" s="137">
        <f>'Tirage Double'!D41</f>
        <v>0</v>
      </c>
      <c r="C43" t="str">
        <f t="shared" si="0"/>
        <v/>
      </c>
      <c r="D43" t="str">
        <f>IF(A43&lt;&gt;0,IF(OR(E43="x",F43="x",G43="x",H43="x",I43="x"),"",IF(OR(A43='TAB Double'!$F$7,A43='TAB Double'!$F$9,A43='TAB Double'!$F$15,A43='TAB Double'!$F$17,A43='TAB Double'!$F$23,A43='TAB Double'!$F$25,A43='TAB Double'!$F$31,A43='TAB Double'!$F$33,A43='TAB Double'!$F$39,A43='TAB Double'!$F$41,A43='TAB Double'!$F$47,A43='TAB Double'!$F$49,A43='TAB Double'!$F$55,A43='TAB Double'!$F$57,A43='TAB Double'!$F$63,A43='TAB Double'!$F$65),"x","")),"")</f>
        <v/>
      </c>
      <c r="E43" t="str">
        <f>IF(A43&lt;&gt;0,IF(OR(F43="x",G43="x",H43="x",I43="x"),"",IF(OR(A43='TAB Double'!$I$11,A43='TAB Double'!$I$13,A43='TAB Double'!$I$27,A43='TAB Double'!$I$29,A43='TAB Double'!$I$43,A43='TAB Double'!$I$45,A43='TAB Double'!$I$59,A43='TAB Double'!$I$61),"x","")),"")</f>
        <v/>
      </c>
      <c r="F43" t="str">
        <f>IF(A43&lt;&gt;0,IF(OR(A43='TAB Double'!$O$47,A43='TAB Double'!$O$49),IF(A43='TAB Double'!$O$47,IF('TAB Double'!$P$47&lt;'TAB Double'!$P$49,"x",""),IF('TAB Double'!$P$49&lt;'TAB Double'!$P$47,"x","")),""),"")</f>
        <v/>
      </c>
      <c r="G43" s="116" t="str">
        <f>IF(A43&lt;&gt;0,IF(F43="x","",IF(OR(A43='TAB Double'!$O$47,A43='TAB Double'!$O$49),IF(A43='TAB Double'!$O$47,IF('TAB Double'!$P$47&gt;'TAB Double'!$P$49,"x",IF('TAB Double'!$P$47="","x","")),IF('TAB Double'!$P$49&gt;'TAB Double'!$P$47,"x",IF('TAB Double'!$P$49="","x",""))),"")),"")</f>
        <v/>
      </c>
      <c r="H43" t="str">
        <f>IF(A43&lt;&gt;0,IF(OR(A43='TAB Double'!$O$35,A43='TAB Double'!$O$37),IF(A43='TAB Double'!$O$35,IF('TAB Double'!$P$35&lt;'TAB Double'!$P$37,"x",""),IF('TAB Double'!$P$37&lt;'TAB Double'!$P$35,"x","")),""),"")</f>
        <v/>
      </c>
      <c r="I43" t="str">
        <f>IF(A43&lt;&gt;0,IF(OR(A43='TAB Double'!$O$35,A43='TAB Double'!$O$37),IF(A43='TAB Double'!$O$35,IF('TAB Double'!$P$35&gt;'TAB Double'!$P$37,"x",""),IF('TAB Double'!$P$37&gt;'TAB Double'!$P$35,"x","")),""),"")</f>
        <v/>
      </c>
    </row>
    <row r="44" spans="1:9">
      <c r="A44" s="137">
        <f>'Tirage Double'!C42</f>
        <v>0</v>
      </c>
      <c r="B44" s="137">
        <f>'Tirage Double'!D42</f>
        <v>0</v>
      </c>
      <c r="C44" t="str">
        <f t="shared" si="0"/>
        <v/>
      </c>
      <c r="D44" t="str">
        <f>IF(A44&lt;&gt;0,IF(OR(E44="x",F44="x",G44="x",H44="x",I44="x"),"",IF(OR(A44='TAB Double'!$F$7,A44='TAB Double'!$F$9,A44='TAB Double'!$F$15,A44='TAB Double'!$F$17,A44='TAB Double'!$F$23,A44='TAB Double'!$F$25,A44='TAB Double'!$F$31,A44='TAB Double'!$F$33,A44='TAB Double'!$F$39,A44='TAB Double'!$F$41,A44='TAB Double'!$F$47,A44='TAB Double'!$F$49,A44='TAB Double'!$F$55,A44='TAB Double'!$F$57,A44='TAB Double'!$F$63,A44='TAB Double'!$F$65),"x","")),"")</f>
        <v/>
      </c>
      <c r="E44" t="str">
        <f>IF(A44&lt;&gt;0,IF(OR(F44="x",G44="x",H44="x",I44="x"),"",IF(OR(A44='TAB Double'!$I$11,A44='TAB Double'!$I$13,A44='TAB Double'!$I$27,A44='TAB Double'!$I$29,A44='TAB Double'!$I$43,A44='TAB Double'!$I$45,A44='TAB Double'!$I$59,A44='TAB Double'!$I$61),"x","")),"")</f>
        <v/>
      </c>
      <c r="F44" t="str">
        <f>IF(A44&lt;&gt;0,IF(OR(A44='TAB Double'!$O$47,A44='TAB Double'!$O$49),IF(A44='TAB Double'!$O$47,IF('TAB Double'!$P$47&lt;'TAB Double'!$P$49,"x",""),IF('TAB Double'!$P$49&lt;'TAB Double'!$P$47,"x","")),""),"")</f>
        <v/>
      </c>
      <c r="G44" s="116" t="str">
        <f>IF(A44&lt;&gt;0,IF(F44="x","",IF(OR(A44='TAB Double'!$O$47,A44='TAB Double'!$O$49),IF(A44='TAB Double'!$O$47,IF('TAB Double'!$P$47&gt;'TAB Double'!$P$49,"x",IF('TAB Double'!$P$47="","x","")),IF('TAB Double'!$P$49&gt;'TAB Double'!$P$47,"x",IF('TAB Double'!$P$49="","x",""))),"")),"")</f>
        <v/>
      </c>
      <c r="H44" t="str">
        <f>IF(A44&lt;&gt;0,IF(OR(A44='TAB Double'!$O$35,A44='TAB Double'!$O$37),IF(A44='TAB Double'!$O$35,IF('TAB Double'!$P$35&lt;'TAB Double'!$P$37,"x",""),IF('TAB Double'!$P$37&lt;'TAB Double'!$P$35,"x","")),""),"")</f>
        <v/>
      </c>
      <c r="I44" t="str">
        <f>IF(A44&lt;&gt;0,IF(OR(A44='TAB Double'!$O$35,A44='TAB Double'!$O$37),IF(A44='TAB Double'!$O$35,IF('TAB Double'!$P$35&gt;'TAB Double'!$P$37,"x",""),IF('TAB Double'!$P$37&gt;'TAB Double'!$P$35,"x","")),""),"")</f>
        <v/>
      </c>
    </row>
    <row r="45" spans="1:9">
      <c r="A45" s="137">
        <f>'Tirage Double'!C43</f>
        <v>0</v>
      </c>
      <c r="B45" s="137">
        <f>'Tirage Double'!D43</f>
        <v>0</v>
      </c>
      <c r="C45" t="str">
        <f t="shared" si="0"/>
        <v/>
      </c>
      <c r="D45" t="str">
        <f>IF(A45&lt;&gt;0,IF(OR(E45="x",F45="x",G45="x",H45="x",I45="x"),"",IF(OR(A45='TAB Double'!$F$7,A45='TAB Double'!$F$9,A45='TAB Double'!$F$15,A45='TAB Double'!$F$17,A45='TAB Double'!$F$23,A45='TAB Double'!$F$25,A45='TAB Double'!$F$31,A45='TAB Double'!$F$33,A45='TAB Double'!$F$39,A45='TAB Double'!$F$41,A45='TAB Double'!$F$47,A45='TAB Double'!$F$49,A45='TAB Double'!$F$55,A45='TAB Double'!$F$57,A45='TAB Double'!$F$63,A45='TAB Double'!$F$65),"x","")),"")</f>
        <v/>
      </c>
      <c r="E45" t="str">
        <f>IF(A45&lt;&gt;0,IF(OR(F45="x",G45="x",H45="x",I45="x"),"",IF(OR(A45='TAB Double'!$I$11,A45='TAB Double'!$I$13,A45='TAB Double'!$I$27,A45='TAB Double'!$I$29,A45='TAB Double'!$I$43,A45='TAB Double'!$I$45,A45='TAB Double'!$I$59,A45='TAB Double'!$I$61),"x","")),"")</f>
        <v/>
      </c>
      <c r="F45" t="str">
        <f>IF(A45&lt;&gt;0,IF(OR(A45='TAB Double'!$O$47,A45='TAB Double'!$O$49),IF(A45='TAB Double'!$O$47,IF('TAB Double'!$P$47&lt;'TAB Double'!$P$49,"x",""),IF('TAB Double'!$P$49&lt;'TAB Double'!$P$47,"x","")),""),"")</f>
        <v/>
      </c>
      <c r="G45" s="116" t="str">
        <f>IF(A45&lt;&gt;0,IF(F45="x","",IF(OR(A45='TAB Double'!$O$47,A45='TAB Double'!$O$49),IF(A45='TAB Double'!$O$47,IF('TAB Double'!$P$47&gt;'TAB Double'!$P$49,"x",IF('TAB Double'!$P$47="","x","")),IF('TAB Double'!$P$49&gt;'TAB Double'!$P$47,"x",IF('TAB Double'!$P$49="","x",""))),"")),"")</f>
        <v/>
      </c>
      <c r="H45" t="str">
        <f>IF(A45&lt;&gt;0,IF(OR(A45='TAB Double'!$O$35,A45='TAB Double'!$O$37),IF(A45='TAB Double'!$O$35,IF('TAB Double'!$P$35&lt;'TAB Double'!$P$37,"x",""),IF('TAB Double'!$P$37&lt;'TAB Double'!$P$35,"x","")),""),"")</f>
        <v/>
      </c>
      <c r="I45" t="str">
        <f>IF(A45&lt;&gt;0,IF(OR(A45='TAB Double'!$O$35,A45='TAB Double'!$O$37),IF(A45='TAB Double'!$O$35,IF('TAB Double'!$P$35&gt;'TAB Double'!$P$37,"x",""),IF('TAB Double'!$P$37&gt;'TAB Double'!$P$35,"x","")),""),"")</f>
        <v/>
      </c>
    </row>
    <row r="46" spans="1:9">
      <c r="A46" s="137">
        <f>'Tirage Double'!C44</f>
        <v>0</v>
      </c>
      <c r="B46" s="137">
        <f>'Tirage Double'!D44</f>
        <v>0</v>
      </c>
      <c r="C46" t="str">
        <f t="shared" si="0"/>
        <v/>
      </c>
      <c r="D46" t="str">
        <f>IF(A46&lt;&gt;0,IF(OR(E46="x",F46="x",G46="x",H46="x",I46="x"),"",IF(OR(A46='TAB Double'!$F$7,A46='TAB Double'!$F$9,A46='TAB Double'!$F$15,A46='TAB Double'!$F$17,A46='TAB Double'!$F$23,A46='TAB Double'!$F$25,A46='TAB Double'!$F$31,A46='TAB Double'!$F$33,A46='TAB Double'!$F$39,A46='TAB Double'!$F$41,A46='TAB Double'!$F$47,A46='TAB Double'!$F$49,A46='TAB Double'!$F$55,A46='TAB Double'!$F$57,A46='TAB Double'!$F$63,A46='TAB Double'!$F$65),"x","")),"")</f>
        <v/>
      </c>
      <c r="E46" t="str">
        <f>IF(A46&lt;&gt;0,IF(OR(F46="x",G46="x",H46="x",I46="x"),"",IF(OR(A46='TAB Double'!$I$11,A46='TAB Double'!$I$13,A46='TAB Double'!$I$27,A46='TAB Double'!$I$29,A46='TAB Double'!$I$43,A46='TAB Double'!$I$45,A46='TAB Double'!$I$59,A46='TAB Double'!$I$61),"x","")),"")</f>
        <v/>
      </c>
      <c r="F46" t="str">
        <f>IF(A46&lt;&gt;0,IF(OR(A46='TAB Double'!$O$47,A46='TAB Double'!$O$49),IF(A46='TAB Double'!$O$47,IF('TAB Double'!$P$47&lt;'TAB Double'!$P$49,"x",""),IF('TAB Double'!$P$49&lt;'TAB Double'!$P$47,"x","")),""),"")</f>
        <v/>
      </c>
      <c r="G46" s="116" t="str">
        <f>IF(A46&lt;&gt;0,IF(F46="x","",IF(OR(A46='TAB Double'!$O$47,A46='TAB Double'!$O$49),IF(A46='TAB Double'!$O$47,IF('TAB Double'!$P$47&gt;'TAB Double'!$P$49,"x",IF('TAB Double'!$P$47="","x","")),IF('TAB Double'!$P$49&gt;'TAB Double'!$P$47,"x",IF('TAB Double'!$P$49="","x",""))),"")),"")</f>
        <v/>
      </c>
      <c r="H46" t="str">
        <f>IF(A46&lt;&gt;0,IF(OR(A46='TAB Double'!$O$35,A46='TAB Double'!$O$37),IF(A46='TAB Double'!$O$35,IF('TAB Double'!$P$35&lt;'TAB Double'!$P$37,"x",""),IF('TAB Double'!$P$37&lt;'TAB Double'!$P$35,"x","")),""),"")</f>
        <v/>
      </c>
      <c r="I46" t="str">
        <f>IF(A46&lt;&gt;0,IF(OR(A46='TAB Double'!$O$35,A46='TAB Double'!$O$37),IF(A46='TAB Double'!$O$35,IF('TAB Double'!$P$35&gt;'TAB Double'!$P$37,"x",""),IF('TAB Double'!$P$37&gt;'TAB Double'!$P$35,"x","")),""),"")</f>
        <v/>
      </c>
    </row>
    <row r="47" spans="1:9">
      <c r="A47" s="137">
        <f>'Tirage Double'!C45</f>
        <v>0</v>
      </c>
      <c r="B47" s="137">
        <f>'Tirage Double'!D45</f>
        <v>0</v>
      </c>
      <c r="C47" t="str">
        <f t="shared" si="0"/>
        <v/>
      </c>
      <c r="D47" t="str">
        <f>IF(A47&lt;&gt;0,IF(OR(E47="x",F47="x",G47="x",H47="x",I47="x"),"",IF(OR(A47='TAB Double'!$F$7,A47='TAB Double'!$F$9,A47='TAB Double'!$F$15,A47='TAB Double'!$F$17,A47='TAB Double'!$F$23,A47='TAB Double'!$F$25,A47='TAB Double'!$F$31,A47='TAB Double'!$F$33,A47='TAB Double'!$F$39,A47='TAB Double'!$F$41,A47='TAB Double'!$F$47,A47='TAB Double'!$F$49,A47='TAB Double'!$F$55,A47='TAB Double'!$F$57,A47='TAB Double'!$F$63,A47='TAB Double'!$F$65),"x","")),"")</f>
        <v/>
      </c>
      <c r="E47" t="str">
        <f>IF(A47&lt;&gt;0,IF(OR(F47="x",G47="x",H47="x",I47="x"),"",IF(OR(A47='TAB Double'!$I$11,A47='TAB Double'!$I$13,A47='TAB Double'!$I$27,A47='TAB Double'!$I$29,A47='TAB Double'!$I$43,A47='TAB Double'!$I$45,A47='TAB Double'!$I$59,A47='TAB Double'!$I$61),"x","")),"")</f>
        <v/>
      </c>
      <c r="F47" t="str">
        <f>IF(A47&lt;&gt;0,IF(OR(A47='TAB Double'!$O$47,A47='TAB Double'!$O$49),IF(A47='TAB Double'!$O$47,IF('TAB Double'!$P$47&lt;'TAB Double'!$P$49,"x",""),IF('TAB Double'!$P$49&lt;'TAB Double'!$P$47,"x","")),""),"")</f>
        <v/>
      </c>
      <c r="G47" s="116" t="str">
        <f>IF(A47&lt;&gt;0,IF(F47="x","",IF(OR(A47='TAB Double'!$O$47,A47='TAB Double'!$O$49),IF(A47='TAB Double'!$O$47,IF('TAB Double'!$P$47&gt;'TAB Double'!$P$49,"x",IF('TAB Double'!$P$47="","x","")),IF('TAB Double'!$P$49&gt;'TAB Double'!$P$47,"x",IF('TAB Double'!$P$49="","x",""))),"")),"")</f>
        <v/>
      </c>
      <c r="H47" t="str">
        <f>IF(A47&lt;&gt;0,IF(OR(A47='TAB Double'!$O$35,A47='TAB Double'!$O$37),IF(A47='TAB Double'!$O$35,IF('TAB Double'!$P$35&lt;'TAB Double'!$P$37,"x",""),IF('TAB Double'!$P$37&lt;'TAB Double'!$P$35,"x","")),""),"")</f>
        <v/>
      </c>
      <c r="I47" t="str">
        <f>IF(A47&lt;&gt;0,IF(OR(A47='TAB Double'!$O$35,A47='TAB Double'!$O$37),IF(A47='TAB Double'!$O$35,IF('TAB Double'!$P$35&gt;'TAB Double'!$P$37,"x",""),IF('TAB Double'!$P$37&gt;'TAB Double'!$P$35,"x","")),""),"")</f>
        <v/>
      </c>
    </row>
    <row r="48" spans="1:9">
      <c r="A48" s="137">
        <f>'Tirage Double'!C46</f>
        <v>0</v>
      </c>
      <c r="B48" s="137">
        <f>'Tirage Double'!D46</f>
        <v>0</v>
      </c>
      <c r="C48" t="str">
        <f t="shared" si="0"/>
        <v/>
      </c>
      <c r="D48" t="str">
        <f>IF(A48&lt;&gt;0,IF(OR(E48="x",F48="x",G48="x",H48="x",I48="x"),"",IF(OR(A48='TAB Double'!$F$7,A48='TAB Double'!$F$9,A48='TAB Double'!$F$15,A48='TAB Double'!$F$17,A48='TAB Double'!$F$23,A48='TAB Double'!$F$25,A48='TAB Double'!$F$31,A48='TAB Double'!$F$33,A48='TAB Double'!$F$39,A48='TAB Double'!$F$41,A48='TAB Double'!$F$47,A48='TAB Double'!$F$49,A48='TAB Double'!$F$55,A48='TAB Double'!$F$57,A48='TAB Double'!$F$63,A48='TAB Double'!$F$65),"x","")),"")</f>
        <v/>
      </c>
      <c r="E48" t="str">
        <f>IF(A48&lt;&gt;0,IF(OR(F48="x",G48="x",H48="x",I48="x"),"",IF(OR(A48='TAB Double'!$I$11,A48='TAB Double'!$I$13,A48='TAB Double'!$I$27,A48='TAB Double'!$I$29,A48='TAB Double'!$I$43,A48='TAB Double'!$I$45,A48='TAB Double'!$I$59,A48='TAB Double'!$I$61),"x","")),"")</f>
        <v/>
      </c>
      <c r="F48" t="str">
        <f>IF(A48&lt;&gt;0,IF(OR(A48='TAB Double'!$O$47,A48='TAB Double'!$O$49),IF(A48='TAB Double'!$O$47,IF('TAB Double'!$P$47&lt;'TAB Double'!$P$49,"x",""),IF('TAB Double'!$P$49&lt;'TAB Double'!$P$47,"x","")),""),"")</f>
        <v/>
      </c>
      <c r="G48" s="116" t="str">
        <f>IF(A48&lt;&gt;0,IF(F48="x","",IF(OR(A48='TAB Double'!$O$47,A48='TAB Double'!$O$49),IF(A48='TAB Double'!$O$47,IF('TAB Double'!$P$47&gt;'TAB Double'!$P$49,"x",IF('TAB Double'!$P$47="","x","")),IF('TAB Double'!$P$49&gt;'TAB Double'!$P$47,"x",IF('TAB Double'!$P$49="","x",""))),"")),"")</f>
        <v/>
      </c>
      <c r="H48" t="str">
        <f>IF(A48&lt;&gt;0,IF(OR(A48='TAB Double'!$O$35,A48='TAB Double'!$O$37),IF(A48='TAB Double'!$O$35,IF('TAB Double'!$P$35&lt;'TAB Double'!$P$37,"x",""),IF('TAB Double'!$P$37&lt;'TAB Double'!$P$35,"x","")),""),"")</f>
        <v/>
      </c>
      <c r="I48" t="str">
        <f>IF(A48&lt;&gt;0,IF(OR(A48='TAB Double'!$O$35,A48='TAB Double'!$O$37),IF(A48='TAB Double'!$O$35,IF('TAB Double'!$P$35&gt;'TAB Double'!$P$37,"x",""),IF('TAB Double'!$P$37&gt;'TAB Double'!$P$35,"x","")),""),"")</f>
        <v/>
      </c>
    </row>
    <row r="49" spans="1:9">
      <c r="A49" s="137">
        <f>'Tirage Double'!C47</f>
        <v>0</v>
      </c>
      <c r="B49" s="137">
        <f>'Tirage Double'!D47</f>
        <v>0</v>
      </c>
      <c r="C49" t="str">
        <f t="shared" si="0"/>
        <v/>
      </c>
      <c r="D49" t="str">
        <f>IF(A49&lt;&gt;0,IF(OR(E49="x",F49="x",G49="x",H49="x",I49="x"),"",IF(OR(A49='TAB Double'!$F$7,A49='TAB Double'!$F$9,A49='TAB Double'!$F$15,A49='TAB Double'!$F$17,A49='TAB Double'!$F$23,A49='TAB Double'!$F$25,A49='TAB Double'!$F$31,A49='TAB Double'!$F$33,A49='TAB Double'!$F$39,A49='TAB Double'!$F$41,A49='TAB Double'!$F$47,A49='TAB Double'!$F$49,A49='TAB Double'!$F$55,A49='TAB Double'!$F$57,A49='TAB Double'!$F$63,A49='TAB Double'!$F$65),"x","")),"")</f>
        <v/>
      </c>
      <c r="E49" t="str">
        <f>IF(A49&lt;&gt;0,IF(OR(F49="x",G49="x",H49="x",I49="x"),"",IF(OR(A49='TAB Double'!$I$11,A49='TAB Double'!$I$13,A49='TAB Double'!$I$27,A49='TAB Double'!$I$29,A49='TAB Double'!$I$43,A49='TAB Double'!$I$45,A49='TAB Double'!$I$59,A49='TAB Double'!$I$61),"x","")),"")</f>
        <v/>
      </c>
      <c r="F49" t="str">
        <f>IF(A49&lt;&gt;0,IF(OR(A49='TAB Double'!$O$47,A49='TAB Double'!$O$49),IF(A49='TAB Double'!$O$47,IF('TAB Double'!$P$47&lt;'TAB Double'!$P$49,"x",""),IF('TAB Double'!$P$49&lt;'TAB Double'!$P$47,"x","")),""),"")</f>
        <v/>
      </c>
      <c r="G49" s="116" t="str">
        <f>IF(A49&lt;&gt;0,IF(F49="x","",IF(OR(A49='TAB Double'!$O$47,A49='TAB Double'!$O$49),IF(A49='TAB Double'!$O$47,IF('TAB Double'!$P$47&gt;'TAB Double'!$P$49,"x",IF('TAB Double'!$P$47="","x","")),IF('TAB Double'!$P$49&gt;'TAB Double'!$P$47,"x",IF('TAB Double'!$P$49="","x",""))),"")),"")</f>
        <v/>
      </c>
      <c r="H49" t="str">
        <f>IF(A49&lt;&gt;0,IF(OR(A49='TAB Double'!$O$35,A49='TAB Double'!$O$37),IF(A49='TAB Double'!$O$35,IF('TAB Double'!$P$35&lt;'TAB Double'!$P$37,"x",""),IF('TAB Double'!$P$37&lt;'TAB Double'!$P$35,"x","")),""),"")</f>
        <v/>
      </c>
      <c r="I49" t="str">
        <f>IF(A49&lt;&gt;0,IF(OR(A49='TAB Double'!$O$35,A49='TAB Double'!$O$37),IF(A49='TAB Double'!$O$35,IF('TAB Double'!$P$35&gt;'TAB Double'!$P$37,"x",""),IF('TAB Double'!$P$37&gt;'TAB Double'!$P$35,"x","")),""),"")</f>
        <v/>
      </c>
    </row>
    <row r="50" spans="1:9">
      <c r="A50" s="137">
        <f>'Tirage Double'!C48</f>
        <v>0</v>
      </c>
      <c r="B50" s="137">
        <f>'Tirage Double'!D48</f>
        <v>0</v>
      </c>
      <c r="C50" t="str">
        <f t="shared" si="0"/>
        <v/>
      </c>
      <c r="D50" t="str">
        <f>IF(A50&lt;&gt;0,IF(OR(E50="x",F50="x",G50="x",H50="x",I50="x"),"",IF(OR(A50='TAB Double'!$F$7,A50='TAB Double'!$F$9,A50='TAB Double'!$F$15,A50='TAB Double'!$F$17,A50='TAB Double'!$F$23,A50='TAB Double'!$F$25,A50='TAB Double'!$F$31,A50='TAB Double'!$F$33,A50='TAB Double'!$F$39,A50='TAB Double'!$F$41,A50='TAB Double'!$F$47,A50='TAB Double'!$F$49,A50='TAB Double'!$F$55,A50='TAB Double'!$F$57,A50='TAB Double'!$F$63,A50='TAB Double'!$F$65),"x","")),"")</f>
        <v/>
      </c>
      <c r="E50" t="str">
        <f>IF(A50&lt;&gt;0,IF(OR(F50="x",G50="x",H50="x",I50="x"),"",IF(OR(A50='TAB Double'!$I$11,A50='TAB Double'!$I$13,A50='TAB Double'!$I$27,A50='TAB Double'!$I$29,A50='TAB Double'!$I$43,A50='TAB Double'!$I$45,A50='TAB Double'!$I$59,A50='TAB Double'!$I$61),"x","")),"")</f>
        <v/>
      </c>
      <c r="F50" t="str">
        <f>IF(A50&lt;&gt;0,IF(OR(A50='TAB Double'!$O$47,A50='TAB Double'!$O$49),IF(A50='TAB Double'!$O$47,IF('TAB Double'!$P$47&lt;'TAB Double'!$P$49,"x",""),IF('TAB Double'!$P$49&lt;'TAB Double'!$P$47,"x","")),""),"")</f>
        <v/>
      </c>
      <c r="G50" s="116" t="str">
        <f>IF(A50&lt;&gt;0,IF(F50="x","",IF(OR(A50='TAB Double'!$O$47,A50='TAB Double'!$O$49),IF(A50='TAB Double'!$O$47,IF('TAB Double'!$P$47&gt;'TAB Double'!$P$49,"x",IF('TAB Double'!$P$47="","x","")),IF('TAB Double'!$P$49&gt;'TAB Double'!$P$47,"x",IF('TAB Double'!$P$49="","x",""))),"")),"")</f>
        <v/>
      </c>
      <c r="H50" t="str">
        <f>IF(A50&lt;&gt;0,IF(OR(A50='TAB Double'!$O$35,A50='TAB Double'!$O$37),IF(A50='TAB Double'!$O$35,IF('TAB Double'!$P$35&lt;'TAB Double'!$P$37,"x",""),IF('TAB Double'!$P$37&lt;'TAB Double'!$P$35,"x","")),""),"")</f>
        <v/>
      </c>
      <c r="I50" t="str">
        <f>IF(A50&lt;&gt;0,IF(OR(A50='TAB Double'!$O$35,A50='TAB Double'!$O$37),IF(A50='TAB Double'!$O$35,IF('TAB Double'!$P$35&gt;'TAB Double'!$P$37,"x",""),IF('TAB Double'!$P$37&gt;'TAB Double'!$P$35,"x","")),""),"")</f>
        <v/>
      </c>
    </row>
    <row r="51" spans="1:9">
      <c r="A51" s="137">
        <f>'Tirage Double'!C49</f>
        <v>0</v>
      </c>
      <c r="B51" s="137">
        <f>'Tirage Double'!D49</f>
        <v>0</v>
      </c>
      <c r="C51" t="str">
        <f t="shared" si="0"/>
        <v/>
      </c>
      <c r="D51" t="str">
        <f>IF(A51&lt;&gt;0,IF(OR(E51="x",F51="x",G51="x",H51="x",I51="x"),"",IF(OR(A51='TAB Double'!$F$7,A51='TAB Double'!$F$9,A51='TAB Double'!$F$15,A51='TAB Double'!$F$17,A51='TAB Double'!$F$23,A51='TAB Double'!$F$25,A51='TAB Double'!$F$31,A51='TAB Double'!$F$33,A51='TAB Double'!$F$39,A51='TAB Double'!$F$41,A51='TAB Double'!$F$47,A51='TAB Double'!$F$49,A51='TAB Double'!$F$55,A51='TAB Double'!$F$57,A51='TAB Double'!$F$63,A51='TAB Double'!$F$65),"x","")),"")</f>
        <v/>
      </c>
      <c r="E51" t="str">
        <f>IF(A51&lt;&gt;0,IF(OR(F51="x",G51="x",H51="x",I51="x"),"",IF(OR(A51='TAB Double'!$I$11,A51='TAB Double'!$I$13,A51='TAB Double'!$I$27,A51='TAB Double'!$I$29,A51='TAB Double'!$I$43,A51='TAB Double'!$I$45,A51='TAB Double'!$I$59,A51='TAB Double'!$I$61),"x","")),"")</f>
        <v/>
      </c>
      <c r="F51" t="str">
        <f>IF(A51&lt;&gt;0,IF(OR(A51='TAB Double'!$O$47,A51='TAB Double'!$O$49),IF(A51='TAB Double'!$O$47,IF('TAB Double'!$P$47&lt;'TAB Double'!$P$49,"x",""),IF('TAB Double'!$P$49&lt;'TAB Double'!$P$47,"x","")),""),"")</f>
        <v/>
      </c>
      <c r="G51" s="116" t="str">
        <f>IF(A51&lt;&gt;0,IF(F51="x","",IF(OR(A51='TAB Double'!$O$47,A51='TAB Double'!$O$49),IF(A51='TAB Double'!$O$47,IF('TAB Double'!$P$47&gt;'TAB Double'!$P$49,"x",IF('TAB Double'!$P$47="","x","")),IF('TAB Double'!$P$49&gt;'TAB Double'!$P$47,"x",IF('TAB Double'!$P$49="","x",""))),"")),"")</f>
        <v/>
      </c>
      <c r="H51" t="str">
        <f>IF(A51&lt;&gt;0,IF(OR(A51='TAB Double'!$O$35,A51='TAB Double'!$O$37),IF(A51='TAB Double'!$O$35,IF('TAB Double'!$P$35&lt;'TAB Double'!$P$37,"x",""),IF('TAB Double'!$P$37&lt;'TAB Double'!$P$35,"x","")),""),"")</f>
        <v/>
      </c>
      <c r="I51" t="str">
        <f>IF(A51&lt;&gt;0,IF(OR(A51='TAB Double'!$O$35,A51='TAB Double'!$O$37),IF(A51='TAB Double'!$O$35,IF('TAB Double'!$P$35&gt;'TAB Double'!$P$37,"x",""),IF('TAB Double'!$P$37&gt;'TAB Double'!$P$35,"x","")),""),"")</f>
        <v/>
      </c>
    </row>
    <row r="52" spans="1:9">
      <c r="A52" s="137">
        <f>'Tirage Double'!C50</f>
        <v>0</v>
      </c>
      <c r="B52" s="137">
        <f>'Tirage Double'!D50</f>
        <v>0</v>
      </c>
      <c r="C52" t="str">
        <f t="shared" si="0"/>
        <v/>
      </c>
      <c r="D52" t="str">
        <f>IF(A52&lt;&gt;0,IF(OR(E52="x",F52="x",G52="x",H52="x",I52="x"),"",IF(OR(A52='TAB Double'!$F$7,A52='TAB Double'!$F$9,A52='TAB Double'!$F$15,A52='TAB Double'!$F$17,A52='TAB Double'!$F$23,A52='TAB Double'!$F$25,A52='TAB Double'!$F$31,A52='TAB Double'!$F$33,A52='TAB Double'!$F$39,A52='TAB Double'!$F$41,A52='TAB Double'!$F$47,A52='TAB Double'!$F$49,A52='TAB Double'!$F$55,A52='TAB Double'!$F$57,A52='TAB Double'!$F$63,A52='TAB Double'!$F$65),"x","")),"")</f>
        <v/>
      </c>
      <c r="E52" t="str">
        <f>IF(A52&lt;&gt;0,IF(OR(F52="x",G52="x",H52="x",I52="x"),"",IF(OR(A52='TAB Double'!$I$11,A52='TAB Double'!$I$13,A52='TAB Double'!$I$27,A52='TAB Double'!$I$29,A52='TAB Double'!$I$43,A52='TAB Double'!$I$45,A52='TAB Double'!$I$59,A52='TAB Double'!$I$61),"x","")),"")</f>
        <v/>
      </c>
      <c r="F52" t="str">
        <f>IF(A52&lt;&gt;0,IF(OR(A52='TAB Double'!$O$47,A52='TAB Double'!$O$49),IF(A52='TAB Double'!$O$47,IF('TAB Double'!$P$47&lt;'TAB Double'!$P$49,"x",""),IF('TAB Double'!$P$49&lt;'TAB Double'!$P$47,"x","")),""),"")</f>
        <v/>
      </c>
      <c r="G52" s="116" t="str">
        <f>IF(A52&lt;&gt;0,IF(F52="x","",IF(OR(A52='TAB Double'!$O$47,A52='TAB Double'!$O$49),IF(A52='TAB Double'!$O$47,IF('TAB Double'!$P$47&gt;'TAB Double'!$P$49,"x",IF('TAB Double'!$P$47="","x","")),IF('TAB Double'!$P$49&gt;'TAB Double'!$P$47,"x",IF('TAB Double'!$P$49="","x",""))),"")),"")</f>
        <v/>
      </c>
      <c r="H52" t="str">
        <f>IF(A52&lt;&gt;0,IF(OR(A52='TAB Double'!$O$35,A52='TAB Double'!$O$37),IF(A52='TAB Double'!$O$35,IF('TAB Double'!$P$35&lt;'TAB Double'!$P$37,"x",""),IF('TAB Double'!$P$37&lt;'TAB Double'!$P$35,"x","")),""),"")</f>
        <v/>
      </c>
      <c r="I52" t="str">
        <f>IF(A52&lt;&gt;0,IF(OR(A52='TAB Double'!$O$35,A52='TAB Double'!$O$37),IF(A52='TAB Double'!$O$35,IF('TAB Double'!$P$35&gt;'TAB Double'!$P$37,"x",""),IF('TAB Double'!$P$37&gt;'TAB Double'!$P$35,"x","")),""),"")</f>
        <v/>
      </c>
    </row>
    <row r="53" spans="1:9">
      <c r="A53" s="137">
        <f>'Tirage Double'!C51</f>
        <v>0</v>
      </c>
      <c r="B53" s="137">
        <f>'Tirage Double'!D51</f>
        <v>0</v>
      </c>
      <c r="C53" t="str">
        <f t="shared" si="0"/>
        <v/>
      </c>
      <c r="D53" t="str">
        <f>IF(A53&lt;&gt;0,IF(OR(E53="x",F53="x",G53="x",H53="x",I53="x"),"",IF(OR(A53='TAB Double'!$F$7,A53='TAB Double'!$F$9,A53='TAB Double'!$F$15,A53='TAB Double'!$F$17,A53='TAB Double'!$F$23,A53='TAB Double'!$F$25,A53='TAB Double'!$F$31,A53='TAB Double'!$F$33,A53='TAB Double'!$F$39,A53='TAB Double'!$F$41,A53='TAB Double'!$F$47,A53='TAB Double'!$F$49,A53='TAB Double'!$F$55,A53='TAB Double'!$F$57,A53='TAB Double'!$F$63,A53='TAB Double'!$F$65),"x","")),"")</f>
        <v/>
      </c>
      <c r="E53" t="str">
        <f>IF(A53&lt;&gt;0,IF(OR(F53="x",G53="x",H53="x",I53="x"),"",IF(OR(A53='TAB Double'!$I$11,A53='TAB Double'!$I$13,A53='TAB Double'!$I$27,A53='TAB Double'!$I$29,A53='TAB Double'!$I$43,A53='TAB Double'!$I$45,A53='TAB Double'!$I$59,A53='TAB Double'!$I$61),"x","")),"")</f>
        <v/>
      </c>
      <c r="F53" t="str">
        <f>IF(A53&lt;&gt;0,IF(OR(A53='TAB Double'!$O$47,A53='TAB Double'!$O$49),IF(A53='TAB Double'!$O$47,IF('TAB Double'!$P$47&lt;'TAB Double'!$P$49,"x",""),IF('TAB Double'!$P$49&lt;'TAB Double'!$P$47,"x","")),""),"")</f>
        <v/>
      </c>
      <c r="G53" s="116" t="str">
        <f>IF(A53&lt;&gt;0,IF(F53="x","",IF(OR(A53='TAB Double'!$O$47,A53='TAB Double'!$O$49),IF(A53='TAB Double'!$O$47,IF('TAB Double'!$P$47&gt;'TAB Double'!$P$49,"x",IF('TAB Double'!$P$47="","x","")),IF('TAB Double'!$P$49&gt;'TAB Double'!$P$47,"x",IF('TAB Double'!$P$49="","x",""))),"")),"")</f>
        <v/>
      </c>
      <c r="H53" t="str">
        <f>IF(A53&lt;&gt;0,IF(OR(A53='TAB Double'!$O$35,A53='TAB Double'!$O$37),IF(A53='TAB Double'!$O$35,IF('TAB Double'!$P$35&lt;'TAB Double'!$P$37,"x",""),IF('TAB Double'!$P$37&lt;'TAB Double'!$P$35,"x","")),""),"")</f>
        <v/>
      </c>
      <c r="I53" t="str">
        <f>IF(A53&lt;&gt;0,IF(OR(A53='TAB Double'!$O$35,A53='TAB Double'!$O$37),IF(A53='TAB Double'!$O$35,IF('TAB Double'!$P$35&gt;'TAB Double'!$P$37,"x",""),IF('TAB Double'!$P$37&gt;'TAB Double'!$P$35,"x","")),""),"")</f>
        <v/>
      </c>
    </row>
    <row r="54" spans="1:9">
      <c r="A54" s="137">
        <f>'Tirage Double'!C52</f>
        <v>0</v>
      </c>
      <c r="B54" s="137">
        <f>'Tirage Double'!D52</f>
        <v>0</v>
      </c>
      <c r="C54" t="str">
        <f t="shared" si="0"/>
        <v/>
      </c>
      <c r="D54" t="str">
        <f>IF(A54&lt;&gt;0,IF(OR(E54="x",F54="x",G54="x",H54="x",I54="x"),"",IF(OR(A54='TAB Double'!$F$7,A54='TAB Double'!$F$9,A54='TAB Double'!$F$15,A54='TAB Double'!$F$17,A54='TAB Double'!$F$23,A54='TAB Double'!$F$25,A54='TAB Double'!$F$31,A54='TAB Double'!$F$33,A54='TAB Double'!$F$39,A54='TAB Double'!$F$41,A54='TAB Double'!$F$47,A54='TAB Double'!$F$49,A54='TAB Double'!$F$55,A54='TAB Double'!$F$57,A54='TAB Double'!$F$63,A54='TAB Double'!$F$65),"x","")),"")</f>
        <v/>
      </c>
      <c r="E54" t="str">
        <f>IF(A54&lt;&gt;0,IF(OR(F54="x",G54="x",H54="x",I54="x"),"",IF(OR(A54='TAB Double'!$I$11,A54='TAB Double'!$I$13,A54='TAB Double'!$I$27,A54='TAB Double'!$I$29,A54='TAB Double'!$I$43,A54='TAB Double'!$I$45,A54='TAB Double'!$I$59,A54='TAB Double'!$I$61),"x","")),"")</f>
        <v/>
      </c>
      <c r="F54" t="str">
        <f>IF(A54&lt;&gt;0,IF(OR(A54='TAB Double'!$O$47,A54='TAB Double'!$O$49),IF(A54='TAB Double'!$O$47,IF('TAB Double'!$P$47&lt;'TAB Double'!$P$49,"x",""),IF('TAB Double'!$P$49&lt;'TAB Double'!$P$47,"x","")),""),"")</f>
        <v/>
      </c>
      <c r="G54" s="116" t="str">
        <f>IF(A54&lt;&gt;0,IF(F54="x","",IF(OR(A54='TAB Double'!$O$47,A54='TAB Double'!$O$49),IF(A54='TAB Double'!$O$47,IF('TAB Double'!$P$47&gt;'TAB Double'!$P$49,"x",IF('TAB Double'!$P$47="","x","")),IF('TAB Double'!$P$49&gt;'TAB Double'!$P$47,"x",IF('TAB Double'!$P$49="","x",""))),"")),"")</f>
        <v/>
      </c>
      <c r="H54" t="str">
        <f>IF(A54&lt;&gt;0,IF(OR(A54='TAB Double'!$O$35,A54='TAB Double'!$O$37),IF(A54='TAB Double'!$O$35,IF('TAB Double'!$P$35&lt;'TAB Double'!$P$37,"x",""),IF('TAB Double'!$P$37&lt;'TAB Double'!$P$35,"x","")),""),"")</f>
        <v/>
      </c>
      <c r="I54" t="str">
        <f>IF(A54&lt;&gt;0,IF(OR(A54='TAB Double'!$O$35,A54='TAB Double'!$O$37),IF(A54='TAB Double'!$O$35,IF('TAB Double'!$P$35&gt;'TAB Double'!$P$37,"x",""),IF('TAB Double'!$P$37&gt;'TAB Double'!$P$35,"x","")),""),"")</f>
        <v/>
      </c>
    </row>
    <row r="55" spans="1:9">
      <c r="A55" s="137">
        <f>'Tirage Double'!C53</f>
        <v>0</v>
      </c>
      <c r="B55" s="137">
        <f>'Tirage Double'!D53</f>
        <v>0</v>
      </c>
      <c r="C55" t="str">
        <f t="shared" si="0"/>
        <v/>
      </c>
      <c r="D55" t="str">
        <f>IF(A55&lt;&gt;0,IF(OR(E55="x",F55="x",G55="x",H55="x",I55="x"),"",IF(OR(A55='TAB Double'!$F$7,A55='TAB Double'!$F$9,A55='TAB Double'!$F$15,A55='TAB Double'!$F$17,A55='TAB Double'!$F$23,A55='TAB Double'!$F$25,A55='TAB Double'!$F$31,A55='TAB Double'!$F$33,A55='TAB Double'!$F$39,A55='TAB Double'!$F$41,A55='TAB Double'!$F$47,A55='TAB Double'!$F$49,A55='TAB Double'!$F$55,A55='TAB Double'!$F$57,A55='TAB Double'!$F$63,A55='TAB Double'!$F$65),"x","")),"")</f>
        <v/>
      </c>
      <c r="E55" t="str">
        <f>IF(A55&lt;&gt;0,IF(OR(F55="x",G55="x",H55="x",I55="x"),"",IF(OR(A55='TAB Double'!$I$11,A55='TAB Double'!$I$13,A55='TAB Double'!$I$27,A55='TAB Double'!$I$29,A55='TAB Double'!$I$43,A55='TAB Double'!$I$45,A55='TAB Double'!$I$59,A55='TAB Double'!$I$61),"x","")),"")</f>
        <v/>
      </c>
      <c r="F55" t="str">
        <f>IF(A55&lt;&gt;0,IF(OR(A55='TAB Double'!$O$47,A55='TAB Double'!$O$49),IF(A55='TAB Double'!$O$47,IF('TAB Double'!$P$47&lt;'TAB Double'!$P$49,"x",""),IF('TAB Double'!$P$49&lt;'TAB Double'!$P$47,"x","")),""),"")</f>
        <v/>
      </c>
      <c r="G55" s="116" t="str">
        <f>IF(A55&lt;&gt;0,IF(F55="x","",IF(OR(A55='TAB Double'!$O$47,A55='TAB Double'!$O$49),IF(A55='TAB Double'!$O$47,IF('TAB Double'!$P$47&gt;'TAB Double'!$P$49,"x",IF('TAB Double'!$P$47="","x","")),IF('TAB Double'!$P$49&gt;'TAB Double'!$P$47,"x",IF('TAB Double'!$P$49="","x",""))),"")),"")</f>
        <v/>
      </c>
      <c r="H55" t="str">
        <f>IF(A55&lt;&gt;0,IF(OR(A55='TAB Double'!$O$35,A55='TAB Double'!$O$37),IF(A55='TAB Double'!$O$35,IF('TAB Double'!$P$35&lt;'TAB Double'!$P$37,"x",""),IF('TAB Double'!$P$37&lt;'TAB Double'!$P$35,"x","")),""),"")</f>
        <v/>
      </c>
      <c r="I55" t="str">
        <f>IF(A55&lt;&gt;0,IF(OR(A55='TAB Double'!$O$35,A55='TAB Double'!$O$37),IF(A55='TAB Double'!$O$35,IF('TAB Double'!$P$35&gt;'TAB Double'!$P$37,"x",""),IF('TAB Double'!$P$37&gt;'TAB Double'!$P$35,"x","")),""),"")</f>
        <v/>
      </c>
    </row>
    <row r="56" spans="1:9">
      <c r="A56" s="137">
        <f>'Tirage Double'!C54</f>
        <v>0</v>
      </c>
      <c r="B56" s="137">
        <f>'Tirage Double'!D54</f>
        <v>0</v>
      </c>
      <c r="C56" t="str">
        <f t="shared" si="0"/>
        <v/>
      </c>
      <c r="D56" t="str">
        <f>IF(A56&lt;&gt;0,IF(OR(E56="x",F56="x",G56="x",H56="x",I56="x"),"",IF(OR(A56='TAB Double'!$F$7,A56='TAB Double'!$F$9,A56='TAB Double'!$F$15,A56='TAB Double'!$F$17,A56='TAB Double'!$F$23,A56='TAB Double'!$F$25,A56='TAB Double'!$F$31,A56='TAB Double'!$F$33,A56='TAB Double'!$F$39,A56='TAB Double'!$F$41,A56='TAB Double'!$F$47,A56='TAB Double'!$F$49,A56='TAB Double'!$F$55,A56='TAB Double'!$F$57,A56='TAB Double'!$F$63,A56='TAB Double'!$F$65),"x","")),"")</f>
        <v/>
      </c>
      <c r="E56" t="str">
        <f>IF(A56&lt;&gt;0,IF(OR(F56="x",G56="x",H56="x",I56="x"),"",IF(OR(A56='TAB Double'!$I$11,A56='TAB Double'!$I$13,A56='TAB Double'!$I$27,A56='TAB Double'!$I$29,A56='TAB Double'!$I$43,A56='TAB Double'!$I$45,A56='TAB Double'!$I$59,A56='TAB Double'!$I$61),"x","")),"")</f>
        <v/>
      </c>
      <c r="F56" t="str">
        <f>IF(A56&lt;&gt;0,IF(OR(A56='TAB Double'!$O$47,A56='TAB Double'!$O$49),IF(A56='TAB Double'!$O$47,IF('TAB Double'!$P$47&lt;'TAB Double'!$P$49,"x",""),IF('TAB Double'!$P$49&lt;'TAB Double'!$P$47,"x","")),""),"")</f>
        <v/>
      </c>
      <c r="G56" s="116" t="str">
        <f>IF(A56&lt;&gt;0,IF(F56="x","",IF(OR(A56='TAB Double'!$O$47,A56='TAB Double'!$O$49),IF(A56='TAB Double'!$O$47,IF('TAB Double'!$P$47&gt;'TAB Double'!$P$49,"x",IF('TAB Double'!$P$47="","x","")),IF('TAB Double'!$P$49&gt;'TAB Double'!$P$47,"x",IF('TAB Double'!$P$49="","x",""))),"")),"")</f>
        <v/>
      </c>
      <c r="H56" t="str">
        <f>IF(A56&lt;&gt;0,IF(OR(A56='TAB Double'!$O$35,A56='TAB Double'!$O$37),IF(A56='TAB Double'!$O$35,IF('TAB Double'!$P$35&lt;'TAB Double'!$P$37,"x",""),IF('TAB Double'!$P$37&lt;'TAB Double'!$P$35,"x","")),""),"")</f>
        <v/>
      </c>
      <c r="I56" t="str">
        <f>IF(A56&lt;&gt;0,IF(OR(A56='TAB Double'!$O$35,A56='TAB Double'!$O$37),IF(A56='TAB Double'!$O$35,IF('TAB Double'!$P$35&gt;'TAB Double'!$P$37,"x",""),IF('TAB Double'!$P$37&gt;'TAB Double'!$P$35,"x","")),""),"")</f>
        <v/>
      </c>
    </row>
    <row r="57" spans="1:9">
      <c r="A57" s="137">
        <f>'Tirage Double'!C55</f>
        <v>0</v>
      </c>
      <c r="B57" s="137">
        <f>'Tirage Double'!D55</f>
        <v>0</v>
      </c>
      <c r="C57" t="str">
        <f t="shared" si="0"/>
        <v/>
      </c>
      <c r="D57" t="str">
        <f>IF(A57&lt;&gt;0,IF(OR(E57="x",F57="x",G57="x",H57="x",I57="x"),"",IF(OR(A57='TAB Double'!$F$7,A57='TAB Double'!$F$9,A57='TAB Double'!$F$15,A57='TAB Double'!$F$17,A57='TAB Double'!$F$23,A57='TAB Double'!$F$25,A57='TAB Double'!$F$31,A57='TAB Double'!$F$33,A57='TAB Double'!$F$39,A57='TAB Double'!$F$41,A57='TAB Double'!$F$47,A57='TAB Double'!$F$49,A57='TAB Double'!$F$55,A57='TAB Double'!$F$57,A57='TAB Double'!$F$63,A57='TAB Double'!$F$65),"x","")),"")</f>
        <v/>
      </c>
      <c r="E57" t="str">
        <f>IF(A57&lt;&gt;0,IF(OR(F57="x",G57="x",H57="x",I57="x"),"",IF(OR(A57='TAB Double'!$I$11,A57='TAB Double'!$I$13,A57='TAB Double'!$I$27,A57='TAB Double'!$I$29,A57='TAB Double'!$I$43,A57='TAB Double'!$I$45,A57='TAB Double'!$I$59,A57='TAB Double'!$I$61),"x","")),"")</f>
        <v/>
      </c>
      <c r="F57" t="str">
        <f>IF(A57&lt;&gt;0,IF(OR(A57='TAB Double'!$O$47,A57='TAB Double'!$O$49),IF(A57='TAB Double'!$O$47,IF('TAB Double'!$P$47&lt;'TAB Double'!$P$49,"x",""),IF('TAB Double'!$P$49&lt;'TAB Double'!$P$47,"x","")),""),"")</f>
        <v/>
      </c>
      <c r="G57" s="116" t="str">
        <f>IF(A57&lt;&gt;0,IF(F57="x","",IF(OR(A57='TAB Double'!$O$47,A57='TAB Double'!$O$49),IF(A57='TAB Double'!$O$47,IF('TAB Double'!$P$47&gt;'TAB Double'!$P$49,"x",IF('TAB Double'!$P$47="","x","")),IF('TAB Double'!$P$49&gt;'TAB Double'!$P$47,"x",IF('TAB Double'!$P$49="","x",""))),"")),"")</f>
        <v/>
      </c>
      <c r="H57" t="str">
        <f>IF(A57&lt;&gt;0,IF(OR(A57='TAB Double'!$O$35,A57='TAB Double'!$O$37),IF(A57='TAB Double'!$O$35,IF('TAB Double'!$P$35&lt;'TAB Double'!$P$37,"x",""),IF('TAB Double'!$P$37&lt;'TAB Double'!$P$35,"x","")),""),"")</f>
        <v/>
      </c>
      <c r="I57" t="str">
        <f>IF(A57&lt;&gt;0,IF(OR(A57='TAB Double'!$O$35,A57='TAB Double'!$O$37),IF(A57='TAB Double'!$O$35,IF('TAB Double'!$P$35&gt;'TAB Double'!$P$37,"x",""),IF('TAB Double'!$P$37&gt;'TAB Double'!$P$35,"x","")),""),"")</f>
        <v/>
      </c>
    </row>
    <row r="58" spans="1:9">
      <c r="A58" s="137">
        <f>'Tirage Double'!C56</f>
        <v>0</v>
      </c>
      <c r="B58" s="137">
        <f>'Tirage Double'!D56</f>
        <v>0</v>
      </c>
      <c r="C58" t="str">
        <f t="shared" si="0"/>
        <v/>
      </c>
      <c r="D58" t="str">
        <f>IF(A58&lt;&gt;0,IF(OR(E58="x",F58="x",G58="x",H58="x",I58="x"),"",IF(OR(A58='TAB Double'!$F$7,A58='TAB Double'!$F$9,A58='TAB Double'!$F$15,A58='TAB Double'!$F$17,A58='TAB Double'!$F$23,A58='TAB Double'!$F$25,A58='TAB Double'!$F$31,A58='TAB Double'!$F$33,A58='TAB Double'!$F$39,A58='TAB Double'!$F$41,A58='TAB Double'!$F$47,A58='TAB Double'!$F$49,A58='TAB Double'!$F$55,A58='TAB Double'!$F$57,A58='TAB Double'!$F$63,A58='TAB Double'!$F$65),"x","")),"")</f>
        <v/>
      </c>
      <c r="E58" t="str">
        <f>IF(A58&lt;&gt;0,IF(OR(F58="x",G58="x",H58="x",I58="x"),"",IF(OR(A58='TAB Double'!$I$11,A58='TAB Double'!$I$13,A58='TAB Double'!$I$27,A58='TAB Double'!$I$29,A58='TAB Double'!$I$43,A58='TAB Double'!$I$45,A58='TAB Double'!$I$59,A58='TAB Double'!$I$61),"x","")),"")</f>
        <v/>
      </c>
      <c r="F58" t="str">
        <f>IF(A58&lt;&gt;0,IF(OR(A58='TAB Double'!$O$47,A58='TAB Double'!$O$49),IF(A58='TAB Double'!$O$47,IF('TAB Double'!$P$47&lt;'TAB Double'!$P$49,"x",""),IF('TAB Double'!$P$49&lt;'TAB Double'!$P$47,"x","")),""),"")</f>
        <v/>
      </c>
      <c r="G58" s="116" t="str">
        <f>IF(A58&lt;&gt;0,IF(F58="x","",IF(OR(A58='TAB Double'!$O$47,A58='TAB Double'!$O$49),IF(A58='TAB Double'!$O$47,IF('TAB Double'!$P$47&gt;'TAB Double'!$P$49,"x",IF('TAB Double'!$P$47="","x","")),IF('TAB Double'!$P$49&gt;'TAB Double'!$P$47,"x",IF('TAB Double'!$P$49="","x",""))),"")),"")</f>
        <v/>
      </c>
      <c r="H58" t="str">
        <f>IF(A58&lt;&gt;0,IF(OR(A58='TAB Double'!$O$35,A58='TAB Double'!$O$37),IF(A58='TAB Double'!$O$35,IF('TAB Double'!$P$35&lt;'TAB Double'!$P$37,"x",""),IF('TAB Double'!$P$37&lt;'TAB Double'!$P$35,"x","")),""),"")</f>
        <v/>
      </c>
      <c r="I58" t="str">
        <f>IF(A58&lt;&gt;0,IF(OR(A58='TAB Double'!$O$35,A58='TAB Double'!$O$37),IF(A58='TAB Double'!$O$35,IF('TAB Double'!$P$35&gt;'TAB Double'!$P$37,"x",""),IF('TAB Double'!$P$37&gt;'TAB Double'!$P$35,"x","")),""),"")</f>
        <v/>
      </c>
    </row>
    <row r="59" spans="1:9">
      <c r="A59" s="137">
        <f>'Tirage Double'!C57</f>
        <v>0</v>
      </c>
      <c r="B59" s="137">
        <f>'Tirage Double'!D57</f>
        <v>0</v>
      </c>
      <c r="C59" t="str">
        <f t="shared" si="0"/>
        <v/>
      </c>
      <c r="D59" t="str">
        <f>IF(A59&lt;&gt;0,IF(OR(E59="x",F59="x",G59="x",H59="x",I59="x"),"",IF(OR(A59='TAB Double'!$F$7,A59='TAB Double'!$F$9,A59='TAB Double'!$F$15,A59='TAB Double'!$F$17,A59='TAB Double'!$F$23,A59='TAB Double'!$F$25,A59='TAB Double'!$F$31,A59='TAB Double'!$F$33,A59='TAB Double'!$F$39,A59='TAB Double'!$F$41,A59='TAB Double'!$F$47,A59='TAB Double'!$F$49,A59='TAB Double'!$F$55,A59='TAB Double'!$F$57,A59='TAB Double'!$F$63,A59='TAB Double'!$F$65),"x","")),"")</f>
        <v/>
      </c>
      <c r="E59" t="str">
        <f>IF(A59&lt;&gt;0,IF(OR(F59="x",G59="x",H59="x",I59="x"),"",IF(OR(A59='TAB Double'!$I$11,A59='TAB Double'!$I$13,A59='TAB Double'!$I$27,A59='TAB Double'!$I$29,A59='TAB Double'!$I$43,A59='TAB Double'!$I$45,A59='TAB Double'!$I$59,A59='TAB Double'!$I$61),"x","")),"")</f>
        <v/>
      </c>
      <c r="F59" t="str">
        <f>IF(A59&lt;&gt;0,IF(OR(A59='TAB Double'!$O$47,A59='TAB Double'!$O$49),IF(A59='TAB Double'!$O$47,IF('TAB Double'!$P$47&lt;'TAB Double'!$P$49,"x",""),IF('TAB Double'!$P$49&lt;'TAB Double'!$P$47,"x","")),""),"")</f>
        <v/>
      </c>
      <c r="G59" s="116" t="str">
        <f>IF(A59&lt;&gt;0,IF(F59="x","",IF(OR(A59='TAB Double'!$O$47,A59='TAB Double'!$O$49),IF(A59='TAB Double'!$O$47,IF('TAB Double'!$P$47&gt;'TAB Double'!$P$49,"x",IF('TAB Double'!$P$47="","x","")),IF('TAB Double'!$P$49&gt;'TAB Double'!$P$47,"x",IF('TAB Double'!$P$49="","x",""))),"")),"")</f>
        <v/>
      </c>
      <c r="H59" t="str">
        <f>IF(A59&lt;&gt;0,IF(OR(A59='TAB Double'!$O$35,A59='TAB Double'!$O$37),IF(A59='TAB Double'!$O$35,IF('TAB Double'!$P$35&lt;'TAB Double'!$P$37,"x",""),IF('TAB Double'!$P$37&lt;'TAB Double'!$P$35,"x","")),""),"")</f>
        <v/>
      </c>
      <c r="I59" t="str">
        <f>IF(A59&lt;&gt;0,IF(OR(A59='TAB Double'!$O$35,A59='TAB Double'!$O$37),IF(A59='TAB Double'!$O$35,IF('TAB Double'!$P$35&gt;'TAB Double'!$P$37,"x",""),IF('TAB Double'!$P$37&gt;'TAB Double'!$P$35,"x","")),""),"")</f>
        <v/>
      </c>
    </row>
    <row r="60" spans="1:9">
      <c r="A60" s="137">
        <f>'Tirage Double'!C58</f>
        <v>0</v>
      </c>
      <c r="B60" s="137">
        <f>'Tirage Double'!D58</f>
        <v>0</v>
      </c>
      <c r="C60" t="str">
        <f t="shared" si="0"/>
        <v/>
      </c>
      <c r="D60" t="str">
        <f>IF(A60&lt;&gt;0,IF(OR(E60="x",F60="x",G60="x",H60="x",I60="x"),"",IF(OR(A60='TAB Double'!$F$7,A60='TAB Double'!$F$9,A60='TAB Double'!$F$15,A60='TAB Double'!$F$17,A60='TAB Double'!$F$23,A60='TAB Double'!$F$25,A60='TAB Double'!$F$31,A60='TAB Double'!$F$33,A60='TAB Double'!$F$39,A60='TAB Double'!$F$41,A60='TAB Double'!$F$47,A60='TAB Double'!$F$49,A60='TAB Double'!$F$55,A60='TAB Double'!$F$57,A60='TAB Double'!$F$63,A60='TAB Double'!$F$65),"x","")),"")</f>
        <v/>
      </c>
      <c r="E60" t="str">
        <f>IF(A60&lt;&gt;0,IF(OR(F60="x",G60="x",H60="x",I60="x"),"",IF(OR(A60='TAB Double'!$I$11,A60='TAB Double'!$I$13,A60='TAB Double'!$I$27,A60='TAB Double'!$I$29,A60='TAB Double'!$I$43,A60='TAB Double'!$I$45,A60='TAB Double'!$I$59,A60='TAB Double'!$I$61),"x","")),"")</f>
        <v/>
      </c>
      <c r="F60" t="str">
        <f>IF(A60&lt;&gt;0,IF(OR(A60='TAB Double'!$O$47,A60='TAB Double'!$O$49),IF(A60='TAB Double'!$O$47,IF('TAB Double'!$P$47&lt;'TAB Double'!$P$49,"x",""),IF('TAB Double'!$P$49&lt;'TAB Double'!$P$47,"x","")),""),"")</f>
        <v/>
      </c>
      <c r="G60" s="116" t="str">
        <f>IF(A60&lt;&gt;0,IF(F60="x","",IF(OR(A60='TAB Double'!$O$47,A60='TAB Double'!$O$49),IF(A60='TAB Double'!$O$47,IF('TAB Double'!$P$47&gt;'TAB Double'!$P$49,"x",IF('TAB Double'!$P$47="","x","")),IF('TAB Double'!$P$49&gt;'TAB Double'!$P$47,"x",IF('TAB Double'!$P$49="","x",""))),"")),"")</f>
        <v/>
      </c>
      <c r="H60" t="str">
        <f>IF(A60&lt;&gt;0,IF(OR(A60='TAB Double'!$O$35,A60='TAB Double'!$O$37),IF(A60='TAB Double'!$O$35,IF('TAB Double'!$P$35&lt;'TAB Double'!$P$37,"x",""),IF('TAB Double'!$P$37&lt;'TAB Double'!$P$35,"x","")),""),"")</f>
        <v/>
      </c>
      <c r="I60" t="str">
        <f>IF(A60&lt;&gt;0,IF(OR(A60='TAB Double'!$O$35,A60='TAB Double'!$O$37),IF(A60='TAB Double'!$O$35,IF('TAB Double'!$P$35&gt;'TAB Double'!$P$37,"x",""),IF('TAB Double'!$P$37&gt;'TAB Double'!$P$35,"x","")),""),"")</f>
        <v/>
      </c>
    </row>
    <row r="61" spans="1:9">
      <c r="A61" s="137">
        <f>'Tirage Double'!C59</f>
        <v>0</v>
      </c>
      <c r="B61" s="137">
        <f>'Tirage Double'!D59</f>
        <v>0</v>
      </c>
      <c r="C61" t="str">
        <f t="shared" si="0"/>
        <v/>
      </c>
      <c r="D61" t="str">
        <f>IF(A61&lt;&gt;0,IF(OR(E61="x",F61="x",G61="x",H61="x",I61="x"),"",IF(OR(A61='TAB Double'!$F$7,A61='TAB Double'!$F$9,A61='TAB Double'!$F$15,A61='TAB Double'!$F$17,A61='TAB Double'!$F$23,A61='TAB Double'!$F$25,A61='TAB Double'!$F$31,A61='TAB Double'!$F$33,A61='TAB Double'!$F$39,A61='TAB Double'!$F$41,A61='TAB Double'!$F$47,A61='TAB Double'!$F$49,A61='TAB Double'!$F$55,A61='TAB Double'!$F$57,A61='TAB Double'!$F$63,A61='TAB Double'!$F$65),"x","")),"")</f>
        <v/>
      </c>
      <c r="E61" t="str">
        <f>IF(A61&lt;&gt;0,IF(OR(F61="x",G61="x",H61="x",I61="x"),"",IF(OR(A61='TAB Double'!$I$11,A61='TAB Double'!$I$13,A61='TAB Double'!$I$27,A61='TAB Double'!$I$29,A61='TAB Double'!$I$43,A61='TAB Double'!$I$45,A61='TAB Double'!$I$59,A61='TAB Double'!$I$61),"x","")),"")</f>
        <v/>
      </c>
      <c r="F61" t="str">
        <f>IF(A61&lt;&gt;0,IF(OR(A61='TAB Double'!$O$47,A61='TAB Double'!$O$49),IF(A61='TAB Double'!$O$47,IF('TAB Double'!$P$47&lt;'TAB Double'!$P$49,"x",""),IF('TAB Double'!$P$49&lt;'TAB Double'!$P$47,"x","")),""),"")</f>
        <v/>
      </c>
      <c r="G61" s="116" t="str">
        <f>IF(A61&lt;&gt;0,IF(F61="x","",IF(OR(A61='TAB Double'!$O$47,A61='TAB Double'!$O$49),IF(A61='TAB Double'!$O$47,IF('TAB Double'!$P$47&gt;'TAB Double'!$P$49,"x",IF('TAB Double'!$P$47="","x","")),IF('TAB Double'!$P$49&gt;'TAB Double'!$P$47,"x",IF('TAB Double'!$P$49="","x",""))),"")),"")</f>
        <v/>
      </c>
      <c r="H61" t="str">
        <f>IF(A61&lt;&gt;0,IF(OR(A61='TAB Double'!$O$35,A61='TAB Double'!$O$37),IF(A61='TAB Double'!$O$35,IF('TAB Double'!$P$35&lt;'TAB Double'!$P$37,"x",""),IF('TAB Double'!$P$37&lt;'TAB Double'!$P$35,"x","")),""),"")</f>
        <v/>
      </c>
      <c r="I61" t="str">
        <f>IF(A61&lt;&gt;0,IF(OR(A61='TAB Double'!$O$35,A61='TAB Double'!$O$37),IF(A61='TAB Double'!$O$35,IF('TAB Double'!$P$35&gt;'TAB Double'!$P$37,"x",""),IF('TAB Double'!$P$37&gt;'TAB Double'!$P$35,"x","")),""),"")</f>
        <v/>
      </c>
    </row>
    <row r="62" spans="1:9">
      <c r="A62" s="137">
        <f>'Tirage Double'!C60</f>
        <v>0</v>
      </c>
      <c r="B62" s="137">
        <f>'Tirage Double'!D60</f>
        <v>0</v>
      </c>
      <c r="C62" t="str">
        <f t="shared" si="0"/>
        <v/>
      </c>
      <c r="D62" t="str">
        <f>IF(A62&lt;&gt;0,IF(OR(E62="x",F62="x",G62="x",H62="x",I62="x"),"",IF(OR(A62='TAB Double'!$F$7,A62='TAB Double'!$F$9,A62='TAB Double'!$F$15,A62='TAB Double'!$F$17,A62='TAB Double'!$F$23,A62='TAB Double'!$F$25,A62='TAB Double'!$F$31,A62='TAB Double'!$F$33,A62='TAB Double'!$F$39,A62='TAB Double'!$F$41,A62='TAB Double'!$F$47,A62='TAB Double'!$F$49,A62='TAB Double'!$F$55,A62='TAB Double'!$F$57,A62='TAB Double'!$F$63,A62='TAB Double'!$F$65),"x","")),"")</f>
        <v/>
      </c>
      <c r="E62" t="str">
        <f>IF(A62&lt;&gt;0,IF(OR(F62="x",G62="x",H62="x",I62="x"),"",IF(OR(A62='TAB Double'!$I$11,A62='TAB Double'!$I$13,A62='TAB Double'!$I$27,A62='TAB Double'!$I$29,A62='TAB Double'!$I$43,A62='TAB Double'!$I$45,A62='TAB Double'!$I$59,A62='TAB Double'!$I$61),"x","")),"")</f>
        <v/>
      </c>
      <c r="F62" t="str">
        <f>IF(A62&lt;&gt;0,IF(OR(A62='TAB Double'!$O$47,A62='TAB Double'!$O$49),IF(A62='TAB Double'!$O$47,IF('TAB Double'!$P$47&lt;'TAB Double'!$P$49,"x",""),IF('TAB Double'!$P$49&lt;'TAB Double'!$P$47,"x","")),""),"")</f>
        <v/>
      </c>
      <c r="G62" s="116" t="str">
        <f>IF(A62&lt;&gt;0,IF(F62="x","",IF(OR(A62='TAB Double'!$O$47,A62='TAB Double'!$O$49),IF(A62='TAB Double'!$O$47,IF('TAB Double'!$P$47&gt;'TAB Double'!$P$49,"x",IF('TAB Double'!$P$47="","x","")),IF('TAB Double'!$P$49&gt;'TAB Double'!$P$47,"x",IF('TAB Double'!$P$49="","x",""))),"")),"")</f>
        <v/>
      </c>
      <c r="H62" t="str">
        <f>IF(A62&lt;&gt;0,IF(OR(A62='TAB Double'!$O$35,A62='TAB Double'!$O$37),IF(A62='TAB Double'!$O$35,IF('TAB Double'!$P$35&lt;'TAB Double'!$P$37,"x",""),IF('TAB Double'!$P$37&lt;'TAB Double'!$P$35,"x","")),""),"")</f>
        <v/>
      </c>
      <c r="I62" t="str">
        <f>IF(A62&lt;&gt;0,IF(OR(A62='TAB Double'!$O$35,A62='TAB Double'!$O$37),IF(A62='TAB Double'!$O$35,IF('TAB Double'!$P$35&gt;'TAB Double'!$P$37,"x",""),IF('TAB Double'!$P$37&gt;'TAB Double'!$P$35,"x","")),""),"")</f>
        <v/>
      </c>
    </row>
    <row r="63" spans="1:9">
      <c r="A63" s="137">
        <f>'Tirage Double'!C61</f>
        <v>0</v>
      </c>
      <c r="B63" s="137">
        <f>'Tirage Double'!D61</f>
        <v>0</v>
      </c>
      <c r="C63" t="str">
        <f t="shared" si="0"/>
        <v/>
      </c>
      <c r="D63" t="str">
        <f>IF(A63&lt;&gt;0,IF(OR(E63="x",F63="x",G63="x",H63="x",I63="x"),"",IF(OR(A63='TAB Double'!$F$7,A63='TAB Double'!$F$9,A63='TAB Double'!$F$15,A63='TAB Double'!$F$17,A63='TAB Double'!$F$23,A63='TAB Double'!$F$25,A63='TAB Double'!$F$31,A63='TAB Double'!$F$33,A63='TAB Double'!$F$39,A63='TAB Double'!$F$41,A63='TAB Double'!$F$47,A63='TAB Double'!$F$49,A63='TAB Double'!$F$55,A63='TAB Double'!$F$57,A63='TAB Double'!$F$63,A63='TAB Double'!$F$65),"x","")),"")</f>
        <v/>
      </c>
      <c r="E63" t="str">
        <f>IF(A63&lt;&gt;0,IF(OR(F63="x",G63="x",H63="x",I63="x"),"",IF(OR(A63='TAB Double'!$I$11,A63='TAB Double'!$I$13,A63='TAB Double'!$I$27,A63='TAB Double'!$I$29,A63='TAB Double'!$I$43,A63='TAB Double'!$I$45,A63='TAB Double'!$I$59,A63='TAB Double'!$I$61),"x","")),"")</f>
        <v/>
      </c>
      <c r="F63" t="str">
        <f>IF(A63&lt;&gt;0,IF(OR(A63='TAB Double'!$O$47,A63='TAB Double'!$O$49),IF(A63='TAB Double'!$O$47,IF('TAB Double'!$P$47&lt;'TAB Double'!$P$49,"x",""),IF('TAB Double'!$P$49&lt;'TAB Double'!$P$47,"x","")),""),"")</f>
        <v/>
      </c>
      <c r="G63" s="116" t="str">
        <f>IF(A63&lt;&gt;0,IF(F63="x","",IF(OR(A63='TAB Double'!$O$47,A63='TAB Double'!$O$49),IF(A63='TAB Double'!$O$47,IF('TAB Double'!$P$47&gt;'TAB Double'!$P$49,"x",IF('TAB Double'!$P$47="","x","")),IF('TAB Double'!$P$49&gt;'TAB Double'!$P$47,"x",IF('TAB Double'!$P$49="","x",""))),"")),"")</f>
        <v/>
      </c>
      <c r="H63" t="str">
        <f>IF(A63&lt;&gt;0,IF(OR(A63='TAB Double'!$O$35,A63='TAB Double'!$O$37),IF(A63='TAB Double'!$O$35,IF('TAB Double'!$P$35&lt;'TAB Double'!$P$37,"x",""),IF('TAB Double'!$P$37&lt;'TAB Double'!$P$35,"x","")),""),"")</f>
        <v/>
      </c>
      <c r="I63" t="str">
        <f>IF(A63&lt;&gt;0,IF(OR(A63='TAB Double'!$O$35,A63='TAB Double'!$O$37),IF(A63='TAB Double'!$O$35,IF('TAB Double'!$P$35&gt;'TAB Double'!$P$37,"x",""),IF('TAB Double'!$P$37&gt;'TAB Double'!$P$35,"x","")),""),"")</f>
        <v/>
      </c>
    </row>
    <row r="64" spans="1:9">
      <c r="A64" s="137">
        <f>'Tirage Double'!C62</f>
        <v>0</v>
      </c>
      <c r="B64" s="137">
        <f>'Tirage Double'!D62</f>
        <v>0</v>
      </c>
      <c r="C64" t="str">
        <f t="shared" si="0"/>
        <v/>
      </c>
      <c r="D64" t="str">
        <f>IF(A64&lt;&gt;0,IF(OR(E64="x",F64="x",G64="x",H64="x",I64="x"),"",IF(OR(A64='TAB Double'!$F$7,A64='TAB Double'!$F$9,A64='TAB Double'!$F$15,A64='TAB Double'!$F$17,A64='TAB Double'!$F$23,A64='TAB Double'!$F$25,A64='TAB Double'!$F$31,A64='TAB Double'!$F$33,A64='TAB Double'!$F$39,A64='TAB Double'!$F$41,A64='TAB Double'!$F$47,A64='TAB Double'!$F$49,A64='TAB Double'!$F$55,A64='TAB Double'!$F$57,A64='TAB Double'!$F$63,A64='TAB Double'!$F$65),"x","")),"")</f>
        <v/>
      </c>
      <c r="E64" t="str">
        <f>IF(A64&lt;&gt;0,IF(OR(F64="x",G64="x",H64="x",I64="x"),"",IF(OR(A64='TAB Double'!$I$11,A64='TAB Double'!$I$13,A64='TAB Double'!$I$27,A64='TAB Double'!$I$29,A64='TAB Double'!$I$43,A64='TAB Double'!$I$45,A64='TAB Double'!$I$59,A64='TAB Double'!$I$61),"x","")),"")</f>
        <v/>
      </c>
      <c r="F64" t="str">
        <f>IF(A64&lt;&gt;0,IF(OR(A64='TAB Double'!$O$47,A64='TAB Double'!$O$49),IF(A64='TAB Double'!$O$47,IF('TAB Double'!$P$47&lt;'TAB Double'!$P$49,"x",""),IF('TAB Double'!$P$49&lt;'TAB Double'!$P$47,"x","")),""),"")</f>
        <v/>
      </c>
      <c r="G64" s="116" t="str">
        <f>IF(A64&lt;&gt;0,IF(F64="x","",IF(OR(A64='TAB Double'!$O$47,A64='TAB Double'!$O$49),IF(A64='TAB Double'!$O$47,IF('TAB Double'!$P$47&gt;'TAB Double'!$P$49,"x",IF('TAB Double'!$P$47="","x","")),IF('TAB Double'!$P$49&gt;'TAB Double'!$P$47,"x",IF('TAB Double'!$P$49="","x",""))),"")),"")</f>
        <v/>
      </c>
      <c r="H64" t="str">
        <f>IF(A64&lt;&gt;0,IF(OR(A64='TAB Double'!$O$35,A64='TAB Double'!$O$37),IF(A64='TAB Double'!$O$35,IF('TAB Double'!$P$35&lt;'TAB Double'!$P$37,"x",""),IF('TAB Double'!$P$37&lt;'TAB Double'!$P$35,"x","")),""),"")</f>
        <v/>
      </c>
      <c r="I64" t="str">
        <f>IF(A64&lt;&gt;0,IF(OR(A64='TAB Double'!$O$35,A64='TAB Double'!$O$37),IF(A64='TAB Double'!$O$35,IF('TAB Double'!$P$35&gt;'TAB Double'!$P$37,"x",""),IF('TAB Double'!$P$37&gt;'TAB Double'!$P$35,"x","")),""),"")</f>
        <v/>
      </c>
    </row>
    <row r="65" spans="1:9">
      <c r="A65" s="137">
        <f>'Tirage Double'!C63</f>
        <v>0</v>
      </c>
      <c r="B65" s="137">
        <f>'Tirage Double'!D63</f>
        <v>0</v>
      </c>
      <c r="C65" t="str">
        <f t="shared" si="0"/>
        <v/>
      </c>
      <c r="D65" t="str">
        <f>IF(A65&lt;&gt;0,IF(OR(E65="x",F65="x",G65="x",H65="x",I65="x"),"",IF(OR(A65='TAB Double'!$F$7,A65='TAB Double'!$F$9,A65='TAB Double'!$F$15,A65='TAB Double'!$F$17,A65='TAB Double'!$F$23,A65='TAB Double'!$F$25,A65='TAB Double'!$F$31,A65='TAB Double'!$F$33,A65='TAB Double'!$F$39,A65='TAB Double'!$F$41,A65='TAB Double'!$F$47,A65='TAB Double'!$F$49,A65='TAB Double'!$F$55,A65='TAB Double'!$F$57,A65='TAB Double'!$F$63,A65='TAB Double'!$F$65),"x","")),"")</f>
        <v/>
      </c>
      <c r="E65" t="str">
        <f>IF(A65&lt;&gt;0,IF(OR(F65="x",G65="x",H65="x",I65="x"),"",IF(OR(A65='TAB Double'!$I$11,A65='TAB Double'!$I$13,A65='TAB Double'!$I$27,A65='TAB Double'!$I$29,A65='TAB Double'!$I$43,A65='TAB Double'!$I$45,A65='TAB Double'!$I$59,A65='TAB Double'!$I$61),"x","")),"")</f>
        <v/>
      </c>
      <c r="F65" t="str">
        <f>IF(A65&lt;&gt;0,IF(OR(A65='TAB Double'!$O$47,A65='TAB Double'!$O$49),IF(A65='TAB Double'!$O$47,IF('TAB Double'!$P$47&lt;'TAB Double'!$P$49,"x",""),IF('TAB Double'!$P$49&lt;'TAB Double'!$P$47,"x","")),""),"")</f>
        <v/>
      </c>
      <c r="G65" s="116" t="str">
        <f>IF(A65&lt;&gt;0,IF(F65="x","",IF(OR(A65='TAB Double'!$O$47,A65='TAB Double'!$O$49),IF(A65='TAB Double'!$O$47,IF('TAB Double'!$P$47&gt;'TAB Double'!$P$49,"x",IF('TAB Double'!$P$47="","x","")),IF('TAB Double'!$P$49&gt;'TAB Double'!$P$47,"x",IF('TAB Double'!$P$49="","x",""))),"")),"")</f>
        <v/>
      </c>
      <c r="H65" t="str">
        <f>IF(A65&lt;&gt;0,IF(OR(A65='TAB Double'!$O$35,A65='TAB Double'!$O$37),IF(A65='TAB Double'!$O$35,IF('TAB Double'!$P$35&lt;'TAB Double'!$P$37,"x",""),IF('TAB Double'!$P$37&lt;'TAB Double'!$P$35,"x","")),""),"")</f>
        <v/>
      </c>
      <c r="I65" t="str">
        <f>IF(A65&lt;&gt;0,IF(OR(A65='TAB Double'!$O$35,A65='TAB Double'!$O$37),IF(A65='TAB Double'!$O$35,IF('TAB Double'!$P$35&gt;'TAB Double'!$P$37,"x",""),IF('TAB Double'!$P$37&gt;'TAB Double'!$P$35,"x","")),""),"")</f>
        <v/>
      </c>
    </row>
    <row r="66" spans="1:9">
      <c r="A66" s="137">
        <f>'Tirage Double'!C64</f>
        <v>0</v>
      </c>
      <c r="B66" s="137">
        <f>'Tirage Double'!D64</f>
        <v>0</v>
      </c>
      <c r="C66" t="str">
        <f t="shared" si="0"/>
        <v/>
      </c>
      <c r="D66" t="str">
        <f>IF(A66&lt;&gt;0,IF(OR(E66="x",F66="x",G66="x",H66="x",I66="x"),"",IF(OR(A66='TAB Double'!$F$7,A66='TAB Double'!$F$9,A66='TAB Double'!$F$15,A66='TAB Double'!$F$17,A66='TAB Double'!$F$23,A66='TAB Double'!$F$25,A66='TAB Double'!$F$31,A66='TAB Double'!$F$33,A66='TAB Double'!$F$39,A66='TAB Double'!$F$41,A66='TAB Double'!$F$47,A66='TAB Double'!$F$49,A66='TAB Double'!$F$55,A66='TAB Double'!$F$57,A66='TAB Double'!$F$63,A66='TAB Double'!$F$65),"x","")),"")</f>
        <v/>
      </c>
      <c r="E66" t="str">
        <f>IF(A66&lt;&gt;0,IF(OR(F66="x",G66="x",H66="x",I66="x"),"",IF(OR(A66='TAB Double'!$I$11,A66='TAB Double'!$I$13,A66='TAB Double'!$I$27,A66='TAB Double'!$I$29,A66='TAB Double'!$I$43,A66='TAB Double'!$I$45,A66='TAB Double'!$I$59,A66='TAB Double'!$I$61),"x","")),"")</f>
        <v/>
      </c>
      <c r="F66" t="str">
        <f>IF(A66&lt;&gt;0,IF(OR(A66='TAB Double'!$O$47,A66='TAB Double'!$O$49),IF(A66='TAB Double'!$O$47,IF('TAB Double'!$P$47&lt;'TAB Double'!$P$49,"x",""),IF('TAB Double'!$P$49&lt;'TAB Double'!$P$47,"x","")),""),"")</f>
        <v/>
      </c>
      <c r="G66" s="116" t="str">
        <f>IF(A66&lt;&gt;0,IF(F66="x","",IF(OR(A66='TAB Double'!$O$47,A66='TAB Double'!$O$49),IF(A66='TAB Double'!$O$47,IF('TAB Double'!$P$47&gt;'TAB Double'!$P$49,"x",IF('TAB Double'!$P$47="","x","")),IF('TAB Double'!$P$49&gt;'TAB Double'!$P$47,"x",IF('TAB Double'!$P$49="","x",""))),"")),"")</f>
        <v/>
      </c>
      <c r="H66" t="str">
        <f>IF(A66&lt;&gt;0,IF(OR(A66='TAB Double'!$O$35,A66='TAB Double'!$O$37),IF(A66='TAB Double'!$O$35,IF('TAB Double'!$P$35&lt;'TAB Double'!$P$37,"x",""),IF('TAB Double'!$P$37&lt;'TAB Double'!$P$35,"x","")),""),"")</f>
        <v/>
      </c>
      <c r="I66" t="str">
        <f>IF(A66&lt;&gt;0,IF(OR(A66='TAB Double'!$O$35,A66='TAB Double'!$O$37),IF(A66='TAB Double'!$O$35,IF('TAB Double'!$P$35&gt;'TAB Double'!$P$37,"x",""),IF('TAB Double'!$P$37&gt;'TAB Double'!$P$35,"x","")),""),"")</f>
        <v/>
      </c>
    </row>
    <row r="67" spans="1:9">
      <c r="A67" s="137">
        <f>'Tirage Double'!C65</f>
        <v>0</v>
      </c>
      <c r="B67" s="137">
        <f>'Tirage Double'!D65</f>
        <v>0</v>
      </c>
      <c r="C67" t="str">
        <f t="shared" si="0"/>
        <v/>
      </c>
      <c r="D67" t="str">
        <f>IF(A67&lt;&gt;0,IF(OR(E67="x",F67="x",G67="x",H67="x",I67="x"),"",IF(OR(A67='TAB Double'!$F$7,A67='TAB Double'!$F$9,A67='TAB Double'!$F$15,A67='TAB Double'!$F$17,A67='TAB Double'!$F$23,A67='TAB Double'!$F$25,A67='TAB Double'!$F$31,A67='TAB Double'!$F$33,A67='TAB Double'!$F$39,A67='TAB Double'!$F$41,A67='TAB Double'!$F$47,A67='TAB Double'!$F$49,A67='TAB Double'!$F$55,A67='TAB Double'!$F$57,A67='TAB Double'!$F$63,A67='TAB Double'!$F$65),"x","")),"")</f>
        <v/>
      </c>
      <c r="E67" t="str">
        <f>IF(A67&lt;&gt;0,IF(OR(F67="x",G67="x",H67="x",I67="x"),"",IF(OR(A67='TAB Double'!$I$11,A67='TAB Double'!$I$13,A67='TAB Double'!$I$27,A67='TAB Double'!$I$29,A67='TAB Double'!$I$43,A67='TAB Double'!$I$45,A67='TAB Double'!$I$59,A67='TAB Double'!$I$61),"x","")),"")</f>
        <v/>
      </c>
      <c r="F67" t="str">
        <f>IF(A67&lt;&gt;0,IF(OR(A67='TAB Double'!$O$47,A67='TAB Double'!$O$49),IF(A67='TAB Double'!$O$47,IF('TAB Double'!$P$47&lt;'TAB Double'!$P$49,"x",""),IF('TAB Double'!$P$49&lt;'TAB Double'!$P$47,"x","")),""),"")</f>
        <v/>
      </c>
      <c r="G67" s="116" t="str">
        <f>IF(A67&lt;&gt;0,IF(F67="x","",IF(OR(A67='TAB Double'!$O$47,A67='TAB Double'!$O$49),IF(A67='TAB Double'!$O$47,IF('TAB Double'!$P$47&gt;'TAB Double'!$P$49,"x",IF('TAB Double'!$P$47="","x","")),IF('TAB Double'!$P$49&gt;'TAB Double'!$P$47,"x",IF('TAB Double'!$P$49="","x",""))),"")),"")</f>
        <v/>
      </c>
      <c r="H67" t="str">
        <f>IF(A67&lt;&gt;0,IF(OR(A67='TAB Double'!$O$35,A67='TAB Double'!$O$37),IF(A67='TAB Double'!$O$35,IF('TAB Double'!$P$35&lt;'TAB Double'!$P$37,"x",""),IF('TAB Double'!$P$37&lt;'TAB Double'!$P$35,"x","")),""),"")</f>
        <v/>
      </c>
      <c r="I67" t="str">
        <f>IF(A67&lt;&gt;0,IF(OR(A67='TAB Double'!$O$35,A67='TAB Double'!$O$37),IF(A67='TAB Double'!$O$35,IF('TAB Double'!$P$35&gt;'TAB Double'!$P$37,"x",""),IF('TAB Double'!$P$37&gt;'TAB Double'!$P$35,"x","")),""),"")</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sheetPr codeName="Feuil29"/>
  <dimension ref="A1:I19"/>
  <sheetViews>
    <sheetView workbookViewId="0">
      <selection activeCell="D18" sqref="D18"/>
    </sheetView>
  </sheetViews>
  <sheetFormatPr baseColWidth="10" defaultRowHeight="12.75"/>
  <cols>
    <col min="2" max="2" width="11.42578125" style="137"/>
  </cols>
  <sheetData>
    <row r="1" spans="1:9">
      <c r="A1">
        <f>'Tirage Fem'!D2</f>
        <v>4</v>
      </c>
    </row>
    <row r="3" spans="1:9">
      <c r="A3" t="s">
        <v>278</v>
      </c>
      <c r="C3" t="s">
        <v>279</v>
      </c>
      <c r="D3" s="94" t="s">
        <v>280</v>
      </c>
      <c r="E3" s="94" t="s">
        <v>281</v>
      </c>
      <c r="F3" t="s">
        <v>282</v>
      </c>
      <c r="G3" t="s">
        <v>283</v>
      </c>
      <c r="H3" t="s">
        <v>284</v>
      </c>
      <c r="I3" t="s">
        <v>285</v>
      </c>
    </row>
    <row r="4" spans="1:9">
      <c r="A4" t="str">
        <f>'Tirage Fem'!A4</f>
        <v>CABROL M</v>
      </c>
      <c r="B4" s="137" t="str">
        <f>'Tirage Fem'!B4</f>
        <v>Coch</v>
      </c>
      <c r="E4" t="str">
        <f>IF(A4&lt;&gt;0,IF(OR(F4="x",G4="x",H4="x",I4="x"),"","x"),"")</f>
        <v>x</v>
      </c>
      <c r="F4" t="str">
        <f>IF(A4&lt;&gt;0,IF(OR(A4='TAB FEM'!$J$47,A4='TAB FEM'!$J$49),IF(A4='TAB FEM'!$J$47,IF('TAB FEM'!$K$47&lt;'TAB FEM'!$K$49,"x",""),IF('TAB FEM'!$K$49&lt;'TAB FEM'!$K$47,"x","")),""),"")</f>
        <v/>
      </c>
      <c r="G4" t="str">
        <f>IF(A4&lt;&gt;0,IF(OR(A4='TAB FEM'!$J$47,A4='TAB FEM'!$J$49),IF(A4='TAB FEM'!$J$47,IF('TAB FEM'!$K$47='TAB FEM'!$K$49,"x",IF('TAB FEM'!$K$47&gt;'TAB FEM'!$K$49,"x","")),IF('TAB FEM'!$K$49='TAB FEM'!$K$47,"x",IF('TAB FEM'!$K$49&gt;'TAB FEM'!$K$47,"x",""))),""),"")</f>
        <v/>
      </c>
      <c r="H4" t="str">
        <f>IF(A4&lt;&gt;0,IF(OR(A4='TAB FEM'!$J$35,A4='TAB FEM'!$J$37),IF(A4='TAB FEM'!$J$35,IF('TAB FEM'!$K$35&lt;'TAB FEM'!$K$37,"x",""),IF('TAB FEM'!$K$37&lt;'TAB FEM'!$K$35,"x","")),""),"")</f>
        <v/>
      </c>
      <c r="I4" t="str">
        <f>IF(A4&lt;&gt;0,IF(OR(A4='TAB FEM'!$J$35,A4='TAB FEM'!$J$37),IF(A4='TAB FEM'!$J$35,IF('TAB FEM'!$K$35&gt;'TAB FEM'!$K$37,"x",""),IF('TAB FEM'!$K$37&gt;'TAB FEM'!$K$35,"x","")),""),"")</f>
        <v/>
      </c>
    </row>
    <row r="5" spans="1:9">
      <c r="A5" s="137" t="str">
        <f>'Tirage Fem'!A5</f>
        <v>LAMORISSE G</v>
      </c>
      <c r="B5" s="137" t="str">
        <f>'Tirage Fem'!B5</f>
        <v>D.D.D.</v>
      </c>
      <c r="E5" t="str">
        <f t="shared" ref="E5:E19" si="0">IF(A5&lt;&gt;0,IF(OR(F5="x",G5="x",H5="x",I5="x"),"","x"),"")</f>
        <v>x</v>
      </c>
      <c r="F5" t="str">
        <f>IF(A5&lt;&gt;0,IF(OR(A5='TAB FEM'!$J$47,A5='TAB FEM'!$J$49),IF(A5='TAB FEM'!$J$47,IF('TAB FEM'!$K$47&lt;'TAB FEM'!$K$49,"x",""),IF('TAB FEM'!$K$49&lt;'TAB FEM'!$K$47,"x","")),""),"")</f>
        <v/>
      </c>
      <c r="G5" s="104" t="str">
        <f>IF(A5&lt;&gt;0,IF(OR(A5='TAB FEM'!$J$47,A5='TAB FEM'!$J$49),IF(A5='TAB FEM'!$J$47,IF('TAB FEM'!$K$47='TAB FEM'!$K$49,"x",IF('TAB FEM'!$K$47&gt;'TAB FEM'!$K$49,"x","")),IF('TAB FEM'!$K$49='TAB FEM'!$K$47,"x",IF('TAB FEM'!$K$49&gt;'TAB FEM'!$K$47,"x",""))),""),"")</f>
        <v/>
      </c>
      <c r="H5" t="str">
        <f>IF(A5&lt;&gt;0,IF(OR(A5='TAB FEM'!$J$35,A5='TAB FEM'!$J$37),IF(A5='TAB FEM'!$J$35,IF('TAB FEM'!$K$35&lt;'TAB FEM'!$K$37,"x",""),IF('TAB FEM'!$K$37&lt;'TAB FEM'!$K$35,"x","")),""),"")</f>
        <v/>
      </c>
      <c r="I5" t="str">
        <f>IF(A5&lt;&gt;0,IF(OR(A5='TAB FEM'!$J$35,A5='TAB FEM'!$J$37),IF(A5='TAB FEM'!$J$35,IF('TAB FEM'!$K$35&gt;'TAB FEM'!$K$37,"x",""),IF('TAB FEM'!$K$37&gt;'TAB FEM'!$K$35,"x","")),""),"")</f>
        <v/>
      </c>
    </row>
    <row r="6" spans="1:9">
      <c r="A6" s="137" t="str">
        <f>'Tirage Fem'!A6</f>
        <v>LEONARD I</v>
      </c>
      <c r="B6" s="137" t="str">
        <f>'Tirage Fem'!B6</f>
        <v>D.D.D.</v>
      </c>
      <c r="E6" t="str">
        <f t="shared" si="0"/>
        <v>x</v>
      </c>
      <c r="F6" t="str">
        <f>IF(A6&lt;&gt;0,IF(OR(A6='TAB FEM'!$J$47,A6='TAB FEM'!$J$49),IF(A6='TAB FEM'!$J$47,IF('TAB FEM'!$K$47&lt;'TAB FEM'!$K$49,"x",""),IF('TAB FEM'!$K$49&lt;'TAB FEM'!$K$47,"x","")),""),"")</f>
        <v/>
      </c>
      <c r="G6" s="104" t="str">
        <f>IF(A6&lt;&gt;0,IF(OR(A6='TAB FEM'!$J$47,A6='TAB FEM'!$J$49),IF(A6='TAB FEM'!$J$47,IF('TAB FEM'!$K$47='TAB FEM'!$K$49,"x",IF('TAB FEM'!$K$47&gt;'TAB FEM'!$K$49,"x","")),IF('TAB FEM'!$K$49='TAB FEM'!$K$47,"x",IF('TAB FEM'!$K$49&gt;'TAB FEM'!$K$47,"x",""))),""),"")</f>
        <v/>
      </c>
      <c r="H6" t="str">
        <f>IF(A6&lt;&gt;0,IF(OR(A6='TAB FEM'!$J$35,A6='TAB FEM'!$J$37),IF(A6='TAB FEM'!$J$35,IF('TAB FEM'!$K$35&lt;'TAB FEM'!$K$37,"x",""),IF('TAB FEM'!$K$37&lt;'TAB FEM'!$K$35,"x","")),""),"")</f>
        <v/>
      </c>
      <c r="I6" t="str">
        <f>IF(A6&lt;&gt;0,IF(OR(A6='TAB FEM'!$J$35,A6='TAB FEM'!$J$37),IF(A6='TAB FEM'!$J$35,IF('TAB FEM'!$K$35&gt;'TAB FEM'!$K$37,"x",""),IF('TAB FEM'!$K$37&gt;'TAB FEM'!$K$35,"x","")),""),"")</f>
        <v/>
      </c>
    </row>
    <row r="7" spans="1:9">
      <c r="A7" s="137" t="str">
        <f>'Tirage Fem'!A7</f>
        <v>GOUEL S</v>
      </c>
      <c r="B7" s="137" t="str">
        <f>'Tirage Fem'!B7</f>
        <v>Double As</v>
      </c>
      <c r="E7" t="str">
        <f t="shared" si="0"/>
        <v>x</v>
      </c>
      <c r="F7" t="str">
        <f>IF(A7&lt;&gt;0,IF(OR(A7='TAB FEM'!$J$47,A7='TAB FEM'!$J$49),IF(A7='TAB FEM'!$J$47,IF('TAB FEM'!$K$47&lt;'TAB FEM'!$K$49,"x",""),IF('TAB FEM'!$K$49&lt;'TAB FEM'!$K$47,"x","")),""),"")</f>
        <v/>
      </c>
      <c r="G7" s="104" t="str">
        <f>IF(A7&lt;&gt;0,IF(OR(A7='TAB FEM'!$J$47,A7='TAB FEM'!$J$49),IF(A7='TAB FEM'!$J$47,IF('TAB FEM'!$K$47='TAB FEM'!$K$49,"x",IF('TAB FEM'!$K$47&gt;'TAB FEM'!$K$49,"x","")),IF('TAB FEM'!$K$49='TAB FEM'!$K$47,"x",IF('TAB FEM'!$K$49&gt;'TAB FEM'!$K$47,"x",""))),""),"")</f>
        <v/>
      </c>
      <c r="H7" t="str">
        <f>IF(A7&lt;&gt;0,IF(OR(A7='TAB FEM'!$J$35,A7='TAB FEM'!$J$37),IF(A7='TAB FEM'!$J$35,IF('TAB FEM'!$K$35&lt;'TAB FEM'!$K$37,"x",""),IF('TAB FEM'!$K$37&lt;'TAB FEM'!$K$35,"x","")),""),"")</f>
        <v/>
      </c>
      <c r="I7" t="str">
        <f>IF(A7&lt;&gt;0,IF(OR(A7='TAB FEM'!$J$35,A7='TAB FEM'!$J$37),IF(A7='TAB FEM'!$J$35,IF('TAB FEM'!$K$35&gt;'TAB FEM'!$K$37,"x",""),IF('TAB FEM'!$K$37&gt;'TAB FEM'!$K$35,"x","")),""),"")</f>
        <v/>
      </c>
    </row>
    <row r="8" spans="1:9">
      <c r="A8" s="137">
        <f>'Tirage Fem'!A8</f>
        <v>0</v>
      </c>
      <c r="B8" s="137">
        <f>'Tirage Fem'!B8</f>
        <v>0</v>
      </c>
      <c r="E8" t="str">
        <f t="shared" si="0"/>
        <v/>
      </c>
      <c r="F8" t="str">
        <f>IF(A8&lt;&gt;0,IF(OR(A8='TAB FEM'!$J$47,A8='TAB FEM'!$J$49),IF(A8='TAB FEM'!$J$47,IF('TAB FEM'!$K$47&lt;'TAB FEM'!$K$49,"x",""),IF('TAB FEM'!$K$49&lt;'TAB FEM'!$K$47,"x","")),""),"")</f>
        <v/>
      </c>
      <c r="G8" s="104" t="str">
        <f>IF(A8&lt;&gt;0,IF(OR(A8='TAB FEM'!$J$47,A8='TAB FEM'!$J$49),IF(A8='TAB FEM'!$J$47,IF('TAB FEM'!$K$47='TAB FEM'!$K$49,"x",IF('TAB FEM'!$K$47&gt;'TAB FEM'!$K$49,"x","")),IF('TAB FEM'!$K$49='TAB FEM'!$K$47,"x",IF('TAB FEM'!$K$49&gt;'TAB FEM'!$K$47,"x",""))),""),"")</f>
        <v/>
      </c>
      <c r="H8" t="str">
        <f>IF(A8&lt;&gt;0,IF(OR(A8='TAB FEM'!$J$35,A8='TAB FEM'!$J$37),IF(A8='TAB FEM'!$J$35,IF('TAB FEM'!$K$35&lt;'TAB FEM'!$K$37,"x",""),IF('TAB FEM'!$K$37&lt;'TAB FEM'!$K$35,"x","")),""),"")</f>
        <v/>
      </c>
      <c r="I8" t="str">
        <f>IF(A8&lt;&gt;0,IF(OR(A8='TAB FEM'!$J$35,A8='TAB FEM'!$J$37),IF(A8='TAB FEM'!$J$35,IF('TAB FEM'!$K$35&gt;'TAB FEM'!$K$37,"x",""),IF('TAB FEM'!$K$37&gt;'TAB FEM'!$K$35,"x","")),""),"")</f>
        <v/>
      </c>
    </row>
    <row r="9" spans="1:9">
      <c r="A9" s="137">
        <f>'Tirage Fem'!A9</f>
        <v>0</v>
      </c>
      <c r="B9" s="137">
        <f>'Tirage Fem'!B9</f>
        <v>0</v>
      </c>
      <c r="E9" t="str">
        <f t="shared" si="0"/>
        <v/>
      </c>
      <c r="F9" t="str">
        <f>IF(A9&lt;&gt;0,IF(OR(A9='TAB FEM'!$J$47,A9='TAB FEM'!$J$49),IF(A9='TAB FEM'!$J$47,IF('TAB FEM'!$K$47&lt;'TAB FEM'!$K$49,"x",""),IF('TAB FEM'!$K$49&lt;'TAB FEM'!$K$47,"x","")),""),"")</f>
        <v/>
      </c>
      <c r="G9" s="104" t="str">
        <f>IF(A9&lt;&gt;0,IF(OR(A9='TAB FEM'!$J$47,A9='TAB FEM'!$J$49),IF(A9='TAB FEM'!$J$47,IF('TAB FEM'!$K$47='TAB FEM'!$K$49,"x",IF('TAB FEM'!$K$47&gt;'TAB FEM'!$K$49,"x","")),IF('TAB FEM'!$K$49='TAB FEM'!$K$47,"x",IF('TAB FEM'!$K$49&gt;'TAB FEM'!$K$47,"x",""))),""),"")</f>
        <v/>
      </c>
      <c r="H9" t="str">
        <f>IF(A9&lt;&gt;0,IF(OR(A9='TAB FEM'!$J$35,A9='TAB FEM'!$J$37),IF(A9='TAB FEM'!$J$35,IF('TAB FEM'!$K$35&lt;'TAB FEM'!$K$37,"x",""),IF('TAB FEM'!$K$37&lt;'TAB FEM'!$K$35,"x","")),""),"")</f>
        <v/>
      </c>
      <c r="I9" t="str">
        <f>IF(A9&lt;&gt;0,IF(OR(A9='TAB FEM'!$J$35,A9='TAB FEM'!$J$37),IF(A9='TAB FEM'!$J$35,IF('TAB FEM'!$K$35&gt;'TAB FEM'!$K$37,"x",""),IF('TAB FEM'!$K$37&gt;'TAB FEM'!$K$35,"x","")),""),"")</f>
        <v/>
      </c>
    </row>
    <row r="10" spans="1:9">
      <c r="A10" s="137">
        <f>'Tirage Fem'!A10</f>
        <v>0</v>
      </c>
      <c r="B10" s="137">
        <f>'Tirage Fem'!B10</f>
        <v>0</v>
      </c>
      <c r="E10" t="str">
        <f t="shared" si="0"/>
        <v/>
      </c>
      <c r="F10" t="str">
        <f>IF(A10&lt;&gt;0,IF(OR(A10='TAB FEM'!$J$47,A10='TAB FEM'!$J$49),IF(A10='TAB FEM'!$J$47,IF('TAB FEM'!$K$47&lt;'TAB FEM'!$K$49,"x",""),IF('TAB FEM'!$K$49&lt;'TAB FEM'!$K$47,"x","")),""),"")</f>
        <v/>
      </c>
      <c r="G10" s="104" t="str">
        <f>IF(A10&lt;&gt;0,IF(OR(A10='TAB FEM'!$J$47,A10='TAB FEM'!$J$49),IF(A10='TAB FEM'!$J$47,IF('TAB FEM'!$K$47='TAB FEM'!$K$49,"x",IF('TAB FEM'!$K$47&gt;'TAB FEM'!$K$49,"x","")),IF('TAB FEM'!$K$49='TAB FEM'!$K$47,"x",IF('TAB FEM'!$K$49&gt;'TAB FEM'!$K$47,"x",""))),""),"")</f>
        <v/>
      </c>
      <c r="H10" t="str">
        <f>IF(A10&lt;&gt;0,IF(OR(A10='TAB FEM'!$J$35,A10='TAB FEM'!$J$37),IF(A10='TAB FEM'!$J$35,IF('TAB FEM'!$K$35&lt;'TAB FEM'!$K$37,"x",""),IF('TAB FEM'!$K$37&lt;'TAB FEM'!$K$35,"x","")),""),"")</f>
        <v/>
      </c>
      <c r="I10" t="str">
        <f>IF(A10&lt;&gt;0,IF(OR(A10='TAB FEM'!$J$35,A10='TAB FEM'!$J$37),IF(A10='TAB FEM'!$J$35,IF('TAB FEM'!$K$35&gt;'TAB FEM'!$K$37,"x",""),IF('TAB FEM'!$K$37&gt;'TAB FEM'!$K$35,"x","")),""),"")</f>
        <v/>
      </c>
    </row>
    <row r="11" spans="1:9">
      <c r="A11" s="137">
        <f>'Tirage Fem'!A11</f>
        <v>0</v>
      </c>
      <c r="B11" s="137">
        <f>'Tirage Fem'!B11</f>
        <v>0</v>
      </c>
      <c r="E11" t="str">
        <f t="shared" si="0"/>
        <v/>
      </c>
      <c r="F11" t="str">
        <f>IF(A11&lt;&gt;0,IF(OR(A11='TAB FEM'!$J$47,A11='TAB FEM'!$J$49),IF(A11='TAB FEM'!$J$47,IF('TAB FEM'!$K$47&lt;'TAB FEM'!$K$49,"x",""),IF('TAB FEM'!$K$49&lt;'TAB FEM'!$K$47,"x","")),""),"")</f>
        <v/>
      </c>
      <c r="G11" s="104" t="str">
        <f>IF(A11&lt;&gt;0,IF(OR(A11='TAB FEM'!$J$47,A11='TAB FEM'!$J$49),IF(A11='TAB FEM'!$J$47,IF('TAB FEM'!$K$47='TAB FEM'!$K$49,"x",IF('TAB FEM'!$K$47&gt;'TAB FEM'!$K$49,"x","")),IF('TAB FEM'!$K$49='TAB FEM'!$K$47,"x",IF('TAB FEM'!$K$49&gt;'TAB FEM'!$K$47,"x",""))),""),"")</f>
        <v/>
      </c>
      <c r="H11" t="str">
        <f>IF(A11&lt;&gt;0,IF(OR(A11='TAB FEM'!$J$35,A11='TAB FEM'!$J$37),IF(A11='TAB FEM'!$J$35,IF('TAB FEM'!$K$35&lt;'TAB FEM'!$K$37,"x",""),IF('TAB FEM'!$K$37&lt;'TAB FEM'!$K$35,"x","")),""),"")</f>
        <v/>
      </c>
      <c r="I11" t="str">
        <f>IF(A11&lt;&gt;0,IF(OR(A11='TAB FEM'!$J$35,A11='TAB FEM'!$J$37),IF(A11='TAB FEM'!$J$35,IF('TAB FEM'!$K$35&gt;'TAB FEM'!$K$37,"x",""),IF('TAB FEM'!$K$37&gt;'TAB FEM'!$K$35,"x","")),""),"")</f>
        <v/>
      </c>
    </row>
    <row r="12" spans="1:9">
      <c r="A12" s="137">
        <f>'Tirage Fem'!A12</f>
        <v>0</v>
      </c>
      <c r="B12" s="137">
        <f>'Tirage Fem'!B12</f>
        <v>0</v>
      </c>
      <c r="E12" t="str">
        <f t="shared" si="0"/>
        <v/>
      </c>
      <c r="F12" t="str">
        <f>IF(A12&lt;&gt;0,IF(OR(A12='TAB FEM'!$J$47,A12='TAB FEM'!$J$49),IF(A12='TAB FEM'!$J$47,IF('TAB FEM'!$K$47&lt;'TAB FEM'!$K$49,"x",""),IF('TAB FEM'!$K$49&lt;'TAB FEM'!$K$47,"x","")),""),"")</f>
        <v/>
      </c>
      <c r="G12" s="104" t="str">
        <f>IF(A12&lt;&gt;0,IF(OR(A12='TAB FEM'!$J$47,A12='TAB FEM'!$J$49),IF(A12='TAB FEM'!$J$47,IF('TAB FEM'!$K$47='TAB FEM'!$K$49,"x",IF('TAB FEM'!$K$47&gt;'TAB FEM'!$K$49,"x","")),IF('TAB FEM'!$K$49='TAB FEM'!$K$47,"x",IF('TAB FEM'!$K$49&gt;'TAB FEM'!$K$47,"x",""))),""),"")</f>
        <v/>
      </c>
      <c r="H12" t="str">
        <f>IF(A12&lt;&gt;0,IF(OR(A12='TAB FEM'!$J$35,A12='TAB FEM'!$J$37),IF(A12='TAB FEM'!$J$35,IF('TAB FEM'!$K$35&lt;'TAB FEM'!$K$37,"x",""),IF('TAB FEM'!$K$37&lt;'TAB FEM'!$K$35,"x","")),""),"")</f>
        <v/>
      </c>
      <c r="I12" t="str">
        <f>IF(A12&lt;&gt;0,IF(OR(A12='TAB FEM'!$J$35,A12='TAB FEM'!$J$37),IF(A12='TAB FEM'!$J$35,IF('TAB FEM'!$K$35&gt;'TAB FEM'!$K$37,"x",""),IF('TAB FEM'!$K$37&gt;'TAB FEM'!$K$35,"x","")),""),"")</f>
        <v/>
      </c>
    </row>
    <row r="13" spans="1:9">
      <c r="A13" s="137">
        <f>'Tirage Fem'!A13</f>
        <v>0</v>
      </c>
      <c r="B13" s="137">
        <f>'Tirage Fem'!B13</f>
        <v>0</v>
      </c>
      <c r="E13" t="str">
        <f t="shared" si="0"/>
        <v/>
      </c>
      <c r="F13" t="str">
        <f>IF(A13&lt;&gt;0,IF(OR(A13='TAB FEM'!$J$47,A13='TAB FEM'!$J$49),IF(A13='TAB FEM'!$J$47,IF('TAB FEM'!$K$47&lt;'TAB FEM'!$K$49,"x",""),IF('TAB FEM'!$K$49&lt;'TAB FEM'!$K$47,"x","")),""),"")</f>
        <v/>
      </c>
      <c r="G13" s="104" t="str">
        <f>IF(A13&lt;&gt;0,IF(OR(A13='TAB FEM'!$J$47,A13='TAB FEM'!$J$49),IF(A13='TAB FEM'!$J$47,IF('TAB FEM'!$K$47='TAB FEM'!$K$49,"x",IF('TAB FEM'!$K$47&gt;'TAB FEM'!$K$49,"x","")),IF('TAB FEM'!$K$49='TAB FEM'!$K$47,"x",IF('TAB FEM'!$K$49&gt;'TAB FEM'!$K$47,"x",""))),""),"")</f>
        <v/>
      </c>
      <c r="H13" t="str">
        <f>IF(A13&lt;&gt;0,IF(OR(A13='TAB FEM'!$J$35,A13='TAB FEM'!$J$37),IF(A13='TAB FEM'!$J$35,IF('TAB FEM'!$K$35&lt;'TAB FEM'!$K$37,"x",""),IF('TAB FEM'!$K$37&lt;'TAB FEM'!$K$35,"x","")),""),"")</f>
        <v/>
      </c>
      <c r="I13" t="str">
        <f>IF(A13&lt;&gt;0,IF(OR(A13='TAB FEM'!$J$35,A13='TAB FEM'!$J$37),IF(A13='TAB FEM'!$J$35,IF('TAB FEM'!$K$35&gt;'TAB FEM'!$K$37,"x",""),IF('TAB FEM'!$K$37&gt;'TAB FEM'!$K$35,"x","")),""),"")</f>
        <v/>
      </c>
    </row>
    <row r="14" spans="1:9">
      <c r="A14" s="137">
        <f>'Tirage Fem'!A14</f>
        <v>0</v>
      </c>
      <c r="B14" s="137">
        <f>'Tirage Fem'!B14</f>
        <v>0</v>
      </c>
      <c r="E14" t="str">
        <f t="shared" si="0"/>
        <v/>
      </c>
      <c r="F14" t="str">
        <f>IF(A14&lt;&gt;0,IF(OR(A14='TAB FEM'!$J$47,A14='TAB FEM'!$J$49),IF(A14='TAB FEM'!$J$47,IF('TAB FEM'!$K$47&lt;'TAB FEM'!$K$49,"x",""),IF('TAB FEM'!$K$49&lt;'TAB FEM'!$K$47,"x","")),""),"")</f>
        <v/>
      </c>
      <c r="G14" t="str">
        <f>IF(A14&lt;&gt;0,IF(OR(A14='TAB FEM'!$J$47,A14='TAB FEM'!$J$49),IF(A14='TAB FEM'!$J$47,IF('TAB FEM'!$K$47&gt;'TAB FEM'!$K$49,"x",IF('TAB FEM'!$K$47="","x","")),IF('TAB FEM'!$K$49&gt;'TAB FEM'!$K$47,"x",IF('TAB FEM'!$K$49="","x",""))),""),"")</f>
        <v/>
      </c>
      <c r="H14" t="str">
        <f>IF(A14&lt;&gt;0,IF(OR(A14='TAB FEM'!$J$35,A14='TAB FEM'!$J$37),IF(A14='TAB FEM'!$J$35,IF('TAB FEM'!$K$35&lt;'TAB FEM'!$K$37,"x",""),IF('TAB FEM'!$K$37&lt;'TAB FEM'!$K$35,"x","")),""),"")</f>
        <v/>
      </c>
      <c r="I14" t="str">
        <f>IF(A14&lt;&gt;0,IF(OR(A14='TAB FEM'!$J$35,A14='TAB FEM'!$J$37),IF(A14='TAB FEM'!$J$35,IF('TAB FEM'!$K$35&gt;'TAB FEM'!$K$37,"x",""),IF('TAB FEM'!$K$37&gt;'TAB FEM'!$K$35,"x","")),""),"")</f>
        <v/>
      </c>
    </row>
    <row r="15" spans="1:9">
      <c r="A15" s="137">
        <f>'Tirage Fem'!A15</f>
        <v>0</v>
      </c>
      <c r="B15" s="137">
        <f>'Tirage Fem'!B15</f>
        <v>0</v>
      </c>
      <c r="E15" t="str">
        <f t="shared" si="0"/>
        <v/>
      </c>
      <c r="F15" t="str">
        <f>IF(A15&lt;&gt;0,IF(OR(A15='TAB FEM'!$J$47,A15='TAB FEM'!$J$49),IF(A15='TAB FEM'!$J$47,IF('TAB FEM'!$K$47&lt;'TAB FEM'!$K$49,"x",""),IF('TAB FEM'!$K$49&lt;'TAB FEM'!$K$47,"x","")),""),"")</f>
        <v/>
      </c>
      <c r="G15" t="str">
        <f>IF(A15&lt;&gt;0,IF(OR(A15='TAB FEM'!$J$47,A15='TAB FEM'!$J$49),IF(A15='TAB FEM'!$J$47,IF('TAB FEM'!$K$47&gt;'TAB FEM'!$K$49,"x",IF('TAB FEM'!$K$47="","x","")),IF('TAB FEM'!$K$49&gt;'TAB FEM'!$K$47,"x",IF('TAB FEM'!$K$49="","x",""))),""),"")</f>
        <v/>
      </c>
      <c r="H15" t="str">
        <f>IF(A15&lt;&gt;0,IF(OR(A15='TAB FEM'!$J$35,A15='TAB FEM'!$J$37),IF(A15='TAB FEM'!$J$35,IF('TAB FEM'!$K$35&lt;'TAB FEM'!$K$37,"x",""),IF('TAB FEM'!$K$37&lt;'TAB FEM'!$K$35,"x","")),""),"")</f>
        <v/>
      </c>
      <c r="I15" t="str">
        <f>IF(A15&lt;&gt;0,IF(OR(A15='TAB FEM'!$J$35,A15='TAB FEM'!$J$37),IF(A15='TAB FEM'!$J$35,IF('TAB FEM'!$K$35&gt;'TAB FEM'!$K$37,"x",""),IF('TAB FEM'!$K$37&gt;'TAB FEM'!$K$35,"x","")),""),"")</f>
        <v/>
      </c>
    </row>
    <row r="16" spans="1:9">
      <c r="A16" s="137">
        <f>'Tirage Fem'!A16</f>
        <v>0</v>
      </c>
      <c r="B16" s="137">
        <f>'Tirage Fem'!B16</f>
        <v>0</v>
      </c>
      <c r="E16" t="str">
        <f t="shared" si="0"/>
        <v/>
      </c>
      <c r="F16" t="str">
        <f>IF(A16&lt;&gt;0,IF(OR(A16='TAB FEM'!$J$47,A16='TAB FEM'!$J$49),IF(A16='TAB FEM'!$J$47,IF('TAB FEM'!$K$47&lt;'TAB FEM'!$K$49,"x",""),IF('TAB FEM'!$K$49&lt;'TAB FEM'!$K$47,"x","")),""),"")</f>
        <v/>
      </c>
      <c r="G16" t="str">
        <f>IF(A16&lt;&gt;0,IF(OR(A16='TAB FEM'!$J$47,A16='TAB FEM'!$J$49),IF(A16='TAB FEM'!$J$47,IF('TAB FEM'!$K$47&gt;'TAB FEM'!$K$49,"x",IF('TAB FEM'!$K$47="","x","")),IF('TAB FEM'!$K$49&gt;'TAB FEM'!$K$47,"x",IF('TAB FEM'!$K$49="","x",""))),""),"")</f>
        <v/>
      </c>
      <c r="H16" t="str">
        <f>IF(A16&lt;&gt;0,IF(OR(A16='TAB FEM'!$J$35,A16='TAB FEM'!$J$37),IF(A16='TAB FEM'!$J$35,IF('TAB FEM'!$K$35&lt;'TAB FEM'!$K$37,"x",""),IF('TAB FEM'!$K$37&lt;'TAB FEM'!$K$35,"x","")),""),"")</f>
        <v/>
      </c>
      <c r="I16" t="str">
        <f>IF(A16&lt;&gt;0,IF(OR(A16='TAB FEM'!$J$35,A16='TAB FEM'!$J$37),IF(A16='TAB FEM'!$J$35,IF('TAB FEM'!$K$35&gt;'TAB FEM'!$K$37,"x",""),IF('TAB FEM'!$K$37&gt;'TAB FEM'!$K$35,"x","")),""),"")</f>
        <v/>
      </c>
    </row>
    <row r="17" spans="1:9">
      <c r="A17" s="137">
        <f>'Tirage Fem'!A17</f>
        <v>0</v>
      </c>
      <c r="B17" s="137">
        <f>'Tirage Fem'!B17</f>
        <v>0</v>
      </c>
      <c r="E17" t="str">
        <f t="shared" si="0"/>
        <v/>
      </c>
      <c r="F17" t="str">
        <f>IF(A17&lt;&gt;0,IF(OR(A17='TAB FEM'!$J$47,A17='TAB FEM'!$J$49),IF(A17='TAB FEM'!$J$47,IF('TAB FEM'!$K$47&lt;'TAB FEM'!$K$49,"x",""),IF('TAB FEM'!$K$49&lt;'TAB FEM'!$K$47,"x","")),""),"")</f>
        <v/>
      </c>
      <c r="G17" t="str">
        <f>IF(A17&lt;&gt;0,IF(OR(A17='TAB FEM'!$J$47,A17='TAB FEM'!$J$49),IF(A17='TAB FEM'!$J$47,IF('TAB FEM'!$K$47&gt;'TAB FEM'!$K$49,"x",IF('TAB FEM'!$K$47="","x","")),IF('TAB FEM'!$K$49&gt;'TAB FEM'!$K$47,"x",IF('TAB FEM'!$K$49="","x",""))),""),"")</f>
        <v/>
      </c>
      <c r="H17" t="str">
        <f>IF(A17&lt;&gt;0,IF(OR(A17='TAB FEM'!$J$35,A17='TAB FEM'!$J$37),IF(A17='TAB FEM'!$J$35,IF('TAB FEM'!$K$35&lt;'TAB FEM'!$K$37,"x",""),IF('TAB FEM'!$K$37&lt;'TAB FEM'!$K$35,"x","")),""),"")</f>
        <v/>
      </c>
      <c r="I17" t="str">
        <f>IF(A17&lt;&gt;0,IF(OR(A17='TAB FEM'!$J$35,A17='TAB FEM'!$J$37),IF(A17='TAB FEM'!$J$35,IF('TAB FEM'!$K$35&gt;'TAB FEM'!$K$37,"x",""),IF('TAB FEM'!$K$37&gt;'TAB FEM'!$K$35,"x","")),""),"")</f>
        <v/>
      </c>
    </row>
    <row r="18" spans="1:9">
      <c r="A18" s="137">
        <f>'Tirage Fem'!A18</f>
        <v>0</v>
      </c>
      <c r="B18" s="137">
        <f>'Tirage Fem'!B18</f>
        <v>0</v>
      </c>
      <c r="E18" t="str">
        <f t="shared" si="0"/>
        <v/>
      </c>
      <c r="F18" t="str">
        <f>IF(A18&lt;&gt;0,IF(OR(A18='TAB FEM'!$J$47,A18='TAB FEM'!$J$49),IF(A18='TAB FEM'!$J$47,IF('TAB FEM'!$K$47&lt;'TAB FEM'!$K$49,"x",""),IF('TAB FEM'!$K$49&lt;'TAB FEM'!$K$47,"x","")),""),"")</f>
        <v/>
      </c>
      <c r="G18" t="str">
        <f>IF(A18&lt;&gt;0,IF(OR(A18='TAB FEM'!$J$47,A18='TAB FEM'!$J$49),IF(A18='TAB FEM'!$J$47,IF('TAB FEM'!$K$47&gt;'TAB FEM'!$K$49,"x",IF('TAB FEM'!$K$47="","x","")),IF('TAB FEM'!$K$49&gt;'TAB FEM'!$K$47,"x",IF('TAB FEM'!$K$49="","x",""))),""),"")</f>
        <v/>
      </c>
      <c r="H18" t="str">
        <f>IF(A18&lt;&gt;0,IF(OR(A18='TAB FEM'!$J$35,A18='TAB FEM'!$J$37),IF(A18='TAB FEM'!$J$35,IF('TAB FEM'!$K$35&lt;'TAB FEM'!$K$37,"x",""),IF('TAB FEM'!$K$37&lt;'TAB FEM'!$K$35,"x","")),""),"")</f>
        <v/>
      </c>
      <c r="I18" t="str">
        <f>IF(A18&lt;&gt;0,IF(OR(A18='TAB FEM'!$J$35,A18='TAB FEM'!$J$37),IF(A18='TAB FEM'!$J$35,IF('TAB FEM'!$K$35&gt;'TAB FEM'!$K$37,"x",""),IF('TAB FEM'!$K$37&gt;'TAB FEM'!$K$35,"x","")),""),"")</f>
        <v/>
      </c>
    </row>
    <row r="19" spans="1:9">
      <c r="A19" s="137">
        <f>'Tirage Fem'!A19</f>
        <v>0</v>
      </c>
      <c r="B19" s="137">
        <f>'Tirage Fem'!B19</f>
        <v>0</v>
      </c>
      <c r="E19" t="str">
        <f t="shared" si="0"/>
        <v/>
      </c>
      <c r="F19" t="str">
        <f>IF(A19&lt;&gt;0,IF(OR(A19='TAB FEM'!$J$47,A19='TAB FEM'!$J$49),IF(A19='TAB FEM'!$J$47,IF('TAB FEM'!$K$47&lt;'TAB FEM'!$K$49,"x",""),IF('TAB FEM'!$K$49&lt;'TAB FEM'!$K$47,"x","")),""),"")</f>
        <v/>
      </c>
      <c r="G19" t="str">
        <f>IF(A19&lt;&gt;0,IF(OR(A19='TAB FEM'!$J$47,A19='TAB FEM'!$J$49),IF(A19='TAB FEM'!$J$47,IF('TAB FEM'!$K$47&gt;'TAB FEM'!$K$49,"x",IF('TAB FEM'!$K$47="","x","")),IF('TAB FEM'!$K$49&gt;'TAB FEM'!$K$47,"x",IF('TAB FEM'!$K$49="","x",""))),""),"")</f>
        <v/>
      </c>
      <c r="H19" t="str">
        <f>IF(A19&lt;&gt;0,IF(OR(A19='TAB FEM'!$J$35,A19='TAB FEM'!$J$37),IF(A19='TAB FEM'!$J$35,IF('TAB FEM'!$K$35&lt;'TAB FEM'!$K$37,"x",""),IF('TAB FEM'!$K$37&lt;'TAB FEM'!$K$35,"x","")),""),"")</f>
        <v/>
      </c>
      <c r="I19" t="str">
        <f>IF(A19&lt;&gt;0,IF(OR(A19='TAB FEM'!$J$35,A19='TAB FEM'!$J$37),IF(A19='TAB FEM'!$J$35,IF('TAB FEM'!$K$35&gt;'TAB FEM'!$K$37,"x",""),IF('TAB FEM'!$K$37&gt;'TAB FEM'!$K$35,"x","")),""),"")</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sheetPr codeName="Feuil31"/>
  <dimension ref="A1:F19"/>
  <sheetViews>
    <sheetView workbookViewId="0">
      <selection activeCell="E15" sqref="E15"/>
    </sheetView>
  </sheetViews>
  <sheetFormatPr baseColWidth="10" defaultRowHeight="12.75"/>
  <cols>
    <col min="1" max="16384" width="11.42578125" style="160"/>
  </cols>
  <sheetData>
    <row r="1" spans="1:6">
      <c r="A1" s="75">
        <f>'Tirage Junior'!B1</f>
        <v>1</v>
      </c>
    </row>
    <row r="3" spans="1:6">
      <c r="A3" s="160" t="s">
        <v>278</v>
      </c>
      <c r="C3" s="160" t="s">
        <v>282</v>
      </c>
      <c r="D3" s="160" t="s">
        <v>283</v>
      </c>
      <c r="E3" s="160" t="s">
        <v>284</v>
      </c>
      <c r="F3" s="160" t="s">
        <v>285</v>
      </c>
    </row>
    <row r="4" spans="1:6">
      <c r="A4" s="160" t="str">
        <f>'Tirage Junior'!C2</f>
        <v>LANSOY H</v>
      </c>
      <c r="B4" s="160" t="str">
        <f>'Tirage Junior'!D2</f>
        <v>Double As</v>
      </c>
      <c r="C4" s="160" t="str">
        <f>IF(A4&lt;&gt;0,IF(OR(A4='TAB Junior'!$J$47,A4='TAB Junior'!$J$49),IF(A4='TAB Junior'!$J$47,IF('TAB Junior'!$K$47&lt;'TAB Junior'!$K$49,"x",""),IF('TAB Junior'!$K$49&lt;'TAB Junior'!$K$47,"x","")),""),"")</f>
        <v/>
      </c>
      <c r="D4" s="160" t="str">
        <f>IF(A4&lt;&gt;0,IF(OR(A4='TAB Junior'!$J$47,A4='TAB Junior'!$J$49),IF(A4='TAB Junior'!$J$47,IF('TAB Junior'!$K$47='TAB Junior'!$K$49,"x",IF('TAB Junior'!$K$47&gt;'TAB Junior'!$K$49,"x","")),IF('TAB Junior'!$K$49='TAB Junior'!$K$47,"x",IF('TAB Junior'!$K$49&gt;'TAB Junior'!$K$47,"x",""))),""),"")</f>
        <v/>
      </c>
      <c r="E4" s="160" t="str">
        <f ca="1">IF(A4&lt;&gt;0,IF(OR(A4='TAB Junior'!$J$35,A4='TAB Junior'!$J$37),IF(A4='TAB Junior'!$J$35,IF('TAB Junior'!$K$35&lt;'TAB Junior'!$K$37,"x",""),IF('TAB Junior'!$K$37&lt;'TAB Junior'!$K$35,"x","")),""),"")</f>
        <v/>
      </c>
      <c r="F4" s="160" t="str">
        <f ca="1">IF(A4&lt;&gt;0,IF(OR(A4='TAB Junior'!$J$35,A4='TAB Junior'!$J$37),IF(A4='TAB Junior'!$J$35,IF('TAB Junior'!$K$35&gt;'TAB Junior'!$K$37,"x",""),IF('TAB Junior'!$K$37&gt;'TAB Junior'!$K$35,"x","")),""),"")</f>
        <v/>
      </c>
    </row>
    <row r="5" spans="1:6">
      <c r="A5" s="160">
        <f>'Tirage Junior'!C3</f>
        <v>0</v>
      </c>
      <c r="B5" s="160">
        <f>'Tirage Junior'!D3</f>
        <v>0</v>
      </c>
      <c r="C5" s="160" t="str">
        <f>IF(A5&lt;&gt;0,IF(OR(A5='TAB Junior'!$J$47,A5='TAB Junior'!$J$49),IF(A5='TAB Junior'!$J$47,IF('TAB Junior'!$K$47&lt;'TAB Junior'!$K$49,"x",""),IF('TAB Junior'!$K$49&lt;'TAB Junior'!$K$47,"x","")),""),"")</f>
        <v/>
      </c>
      <c r="D5" s="160" t="str">
        <f>IF(A5&lt;&gt;0,IF(OR(A5='TAB Junior'!$J$47,A5='TAB Junior'!$J$49),IF(A5='TAB Junior'!$J$47,IF('TAB Junior'!$K$47='TAB Junior'!$K$49,"x",IF('TAB Junior'!$K$47&gt;'TAB Junior'!$K$49,"x","")),IF('TAB Junior'!$K$49='TAB Junior'!$K$47,"x",IF('TAB Junior'!$K$49&gt;'TAB Junior'!$K$47,"x",""))),""),"")</f>
        <v/>
      </c>
      <c r="E5" s="160" t="str">
        <f>IF(A5&lt;&gt;0,IF(OR(A5='TAB Junior'!$J$35,A5='TAB Junior'!$J$37),IF(A5='TAB Junior'!$J$35,IF('TAB Junior'!$K$35&lt;'TAB Junior'!$K$37,"x",""),IF('TAB Junior'!$K$37&lt;'TAB Junior'!$K$35,"x","")),""),"")</f>
        <v/>
      </c>
      <c r="F5" s="160" t="str">
        <f>IF(A5&lt;&gt;0,IF(OR(A5='TAB Junior'!$J$35,A5='TAB Junior'!$J$37),IF(A5='TAB Junior'!$J$35,IF('TAB Junior'!$K$35&gt;'TAB Junior'!$K$37,"x",""),IF('TAB Junior'!$K$37&gt;'TAB Junior'!$K$35,"x","")),""),"")</f>
        <v/>
      </c>
    </row>
    <row r="6" spans="1:6">
      <c r="A6" s="160">
        <f>'Tirage Junior'!C4</f>
        <v>0</v>
      </c>
      <c r="B6" s="160">
        <f>'Tirage Junior'!D4</f>
        <v>0</v>
      </c>
      <c r="C6" s="160" t="str">
        <f>IF(A6&lt;&gt;0,IF(OR(A6='TAB Junior'!$J$47,A6='TAB Junior'!$J$49),IF(A6='TAB Junior'!$J$47,IF('TAB Junior'!$K$47&lt;'TAB Junior'!$K$49,"x",""),IF('TAB Junior'!$K$49&lt;'TAB Junior'!$K$47,"x","")),""),"")</f>
        <v/>
      </c>
      <c r="D6" s="160" t="str">
        <f>IF(A6&lt;&gt;0,IF(OR(A6='TAB Junior'!$J$47,A6='TAB Junior'!$J$49),IF(A6='TAB Junior'!$J$47,IF('TAB Junior'!$K$47='TAB Junior'!$K$49,"x",IF('TAB Junior'!$K$47&gt;'TAB Junior'!$K$49,"x","")),IF('TAB Junior'!$K$49='TAB Junior'!$K$47,"x",IF('TAB Junior'!$K$49&gt;'TAB Junior'!$K$47,"x",""))),""),"")</f>
        <v/>
      </c>
      <c r="E6" s="160" t="str">
        <f>IF(A6&lt;&gt;0,IF(OR(A6='TAB Junior'!$J$35,A6='TAB Junior'!$J$37),IF(A6='TAB Junior'!$J$35,IF('TAB Junior'!$K$35&lt;'TAB Junior'!$K$37,"x",""),IF('TAB Junior'!$K$37&lt;'TAB Junior'!$K$35,"x","")),""),"")</f>
        <v/>
      </c>
      <c r="F6" s="160" t="str">
        <f>IF(A6&lt;&gt;0,IF(OR(A6='TAB Junior'!$J$35,A6='TAB Junior'!$J$37),IF(A6='TAB Junior'!$J$35,IF('TAB Junior'!$K$35&gt;'TAB Junior'!$K$37,"x",""),IF('TAB Junior'!$K$37&gt;'TAB Junior'!$K$35,"x","")),""),"")</f>
        <v/>
      </c>
    </row>
    <row r="7" spans="1:6">
      <c r="A7" s="160">
        <f>'Tirage Junior'!C5</f>
        <v>0</v>
      </c>
      <c r="B7" s="160">
        <f>'Tirage Junior'!D5</f>
        <v>0</v>
      </c>
      <c r="C7" s="160" t="str">
        <f>IF(A7&lt;&gt;0,IF(OR(A7='TAB Junior'!$J$47,A7='TAB Junior'!$J$49),IF(A7='TAB Junior'!$J$47,IF('TAB Junior'!$K$47&lt;'TAB Junior'!$K$49,"x",""),IF('TAB Junior'!$K$49&lt;'TAB Junior'!$K$47,"x","")),""),"")</f>
        <v/>
      </c>
      <c r="D7" s="160" t="str">
        <f>IF(A7&lt;&gt;0,IF(OR(A7='TAB Junior'!$J$47,A7='TAB Junior'!$J$49),IF(A7='TAB Junior'!$J$47,IF('TAB Junior'!$K$47='TAB Junior'!$K$49,"x",IF('TAB Junior'!$K$47&gt;'TAB Junior'!$K$49,"x","")),IF('TAB Junior'!$K$49='TAB Junior'!$K$47,"x",IF('TAB Junior'!$K$49&gt;'TAB Junior'!$K$47,"x",""))),""),"")</f>
        <v/>
      </c>
      <c r="E7" s="160" t="str">
        <f>IF(A7&lt;&gt;0,IF(OR(A7='TAB Junior'!$J$35,A7='TAB Junior'!$J$37),IF(A7='TAB Junior'!$J$35,IF('TAB Junior'!$K$35&lt;'TAB Junior'!$K$37,"x",""),IF('TAB Junior'!$K$37&lt;'TAB Junior'!$K$35,"x","")),""),"")</f>
        <v/>
      </c>
      <c r="F7" s="160" t="str">
        <f>IF(A7&lt;&gt;0,IF(OR(A7='TAB Junior'!$J$35,A7='TAB Junior'!$J$37),IF(A7='TAB Junior'!$J$35,IF('TAB Junior'!$K$35&gt;'TAB Junior'!$K$37,"x",""),IF('TAB Junior'!$K$37&gt;'TAB Junior'!$K$35,"x","")),""),"")</f>
        <v/>
      </c>
    </row>
    <row r="8" spans="1:6">
      <c r="A8" s="160">
        <f>'Tirage Junior'!C6</f>
        <v>0</v>
      </c>
      <c r="B8" s="160">
        <f>'Tirage Junior'!D6</f>
        <v>0</v>
      </c>
      <c r="C8" s="160" t="str">
        <f>IF(A8&lt;&gt;0,IF(OR(A8='TAB Junior'!$J$47,A8='TAB Junior'!$J$49),IF(A8='TAB Junior'!$J$47,IF('TAB Junior'!$K$47&lt;'TAB Junior'!$K$49,"x",""),IF('TAB Junior'!$K$49&lt;'TAB Junior'!$K$47,"x","")),""),"")</f>
        <v/>
      </c>
      <c r="D8" s="160" t="str">
        <f>IF(A8&lt;&gt;0,IF(OR(A8='TAB Junior'!$J$47,A8='TAB Junior'!$J$49),IF(A8='TAB Junior'!$J$47,IF('TAB Junior'!$K$47='TAB Junior'!$K$49,"x",IF('TAB Junior'!$K$47&gt;'TAB Junior'!$K$49,"x","")),IF('TAB Junior'!$K$49='TAB Junior'!$K$47,"x",IF('TAB Junior'!$K$49&gt;'TAB Junior'!$K$47,"x",""))),""),"")</f>
        <v/>
      </c>
      <c r="E8" s="160" t="str">
        <f>IF(A8&lt;&gt;0,IF(OR(A8='TAB Junior'!$J$35,A8='TAB Junior'!$J$37),IF(A8='TAB Junior'!$J$35,IF('TAB Junior'!$K$35&lt;'TAB Junior'!$K$37,"x",""),IF('TAB Junior'!$K$37&lt;'TAB Junior'!$K$35,"x","")),""),"")</f>
        <v/>
      </c>
      <c r="F8" s="160" t="str">
        <f>IF(A8&lt;&gt;0,IF(OR(A8='TAB Junior'!$J$35,A8='TAB Junior'!$J$37),IF(A8='TAB Junior'!$J$35,IF('TAB Junior'!$K$35&gt;'TAB Junior'!$K$37,"x",""),IF('TAB Junior'!$K$37&gt;'TAB Junior'!$K$35,"x","")),""),"")</f>
        <v/>
      </c>
    </row>
    <row r="9" spans="1:6">
      <c r="A9" s="160">
        <f>'Tirage Junior'!C7</f>
        <v>0</v>
      </c>
      <c r="B9" s="160">
        <f>'Tirage Junior'!D7</f>
        <v>0</v>
      </c>
      <c r="C9" s="160" t="str">
        <f>IF(A9&lt;&gt;0,IF(OR(A9='TAB Junior'!$J$47,A9='TAB Junior'!$J$49),IF(A9='TAB Junior'!$J$47,IF('TAB Junior'!$K$47&lt;'TAB Junior'!$K$49,"x",""),IF('TAB Junior'!$K$49&lt;'TAB Junior'!$K$47,"x","")),""),"")</f>
        <v/>
      </c>
      <c r="D9" s="160" t="str">
        <f>IF(A9&lt;&gt;0,IF(OR(A9='TAB Junior'!$J$47,A9='TAB Junior'!$J$49),IF(A9='TAB Junior'!$J$47,IF('TAB Junior'!$K$47='TAB Junior'!$K$49,"x",IF('TAB Junior'!$K$47&gt;'TAB Junior'!$K$49,"x","")),IF('TAB Junior'!$K$49='TAB Junior'!$K$47,"x",IF('TAB Junior'!$K$49&gt;'TAB Junior'!$K$47,"x",""))),""),"")</f>
        <v/>
      </c>
      <c r="E9" s="160" t="str">
        <f>IF(A9&lt;&gt;0,IF(OR(A9='TAB Junior'!$J$35,A9='TAB Junior'!$J$37),IF(A9='TAB Junior'!$J$35,IF('TAB Junior'!$K$35&lt;'TAB Junior'!$K$37,"x",""),IF('TAB Junior'!$K$37&lt;'TAB Junior'!$K$35,"x","")),""),"")</f>
        <v/>
      </c>
      <c r="F9" s="160" t="str">
        <f>IF(A9&lt;&gt;0,IF(OR(A9='TAB Junior'!$J$35,A9='TAB Junior'!$J$37),IF(A9='TAB Junior'!$J$35,IF('TAB Junior'!$K$35&gt;'TAB Junior'!$K$37,"x",""),IF('TAB Junior'!$K$37&gt;'TAB Junior'!$K$35,"x","")),""),"")</f>
        <v/>
      </c>
    </row>
    <row r="10" spans="1:6">
      <c r="A10" s="160">
        <f>'Tirage Junior'!C8</f>
        <v>0</v>
      </c>
      <c r="B10" s="160">
        <f>'Tirage Junior'!D8</f>
        <v>0</v>
      </c>
      <c r="C10" s="160" t="str">
        <f>IF(A10&lt;&gt;0,IF(OR(A10='TAB Junior'!$J$47,A10='TAB Junior'!$J$49),IF(A10='TAB Junior'!$J$47,IF('TAB Junior'!$K$47&lt;'TAB Junior'!$K$49,"x",""),IF('TAB Junior'!$K$49&lt;'TAB Junior'!$K$47,"x","")),""),"")</f>
        <v/>
      </c>
      <c r="D10" s="160" t="str">
        <f>IF(A10&lt;&gt;0,IF(OR(A10='TAB Junior'!$J$47,A10='TAB Junior'!$J$49),IF(A10='TAB Junior'!$J$47,IF('TAB Junior'!$K$47='TAB Junior'!$K$49,"x",IF('TAB Junior'!$K$47&gt;'TAB Junior'!$K$49,"x","")),IF('TAB Junior'!$K$49='TAB Junior'!$K$47,"x",IF('TAB Junior'!$K$49&gt;'TAB Junior'!$K$47,"x",""))),""),"")</f>
        <v/>
      </c>
      <c r="E10" s="160" t="str">
        <f>IF(A10&lt;&gt;0,IF(OR(A10='TAB Junior'!$J$35,A10='TAB Junior'!$J$37),IF(A10='TAB Junior'!$J$35,IF('TAB Junior'!$K$35&lt;'TAB Junior'!$K$37,"x",""),IF('TAB Junior'!$K$37&lt;'TAB Junior'!$K$35,"x","")),""),"")</f>
        <v/>
      </c>
      <c r="F10" s="160" t="str">
        <f>IF(A10&lt;&gt;0,IF(OR(A10='TAB Junior'!$J$35,A10='TAB Junior'!$J$37),IF(A10='TAB Junior'!$J$35,IF('TAB Junior'!$K$35&gt;'TAB Junior'!$K$37,"x",""),IF('TAB Junior'!$K$37&gt;'TAB Junior'!$K$35,"x","")),""),"")</f>
        <v/>
      </c>
    </row>
    <row r="11" spans="1:6">
      <c r="A11" s="160">
        <f>'Tirage Junior'!C9</f>
        <v>0</v>
      </c>
      <c r="B11" s="160">
        <f>'Tirage Junior'!D9</f>
        <v>0</v>
      </c>
      <c r="C11" s="160" t="str">
        <f>IF(A11&lt;&gt;0,IF(OR(A11='TAB Junior'!$J$47,A11='TAB Junior'!$J$49),IF(A11='TAB Junior'!$J$47,IF('TAB Junior'!$K$47&lt;'TAB Junior'!$K$49,"x",""),IF('TAB Junior'!$K$49&lt;'TAB Junior'!$K$47,"x","")),""),"")</f>
        <v/>
      </c>
      <c r="D11" s="160" t="str">
        <f>IF(A11&lt;&gt;0,IF(OR(A11='TAB Junior'!$J$47,A11='TAB Junior'!$J$49),IF(A11='TAB Junior'!$J$47,IF('TAB Junior'!$K$47='TAB Junior'!$K$49,"x",IF('TAB Junior'!$K$47&gt;'TAB Junior'!$K$49,"x","")),IF('TAB Junior'!$K$49='TAB Junior'!$K$47,"x",IF('TAB Junior'!$K$49&gt;'TAB Junior'!$K$47,"x",""))),""),"")</f>
        <v/>
      </c>
      <c r="E11" s="160" t="str">
        <f>IF(A11&lt;&gt;0,IF(OR(A11='TAB Junior'!$J$35,A11='TAB Junior'!$J$37),IF(A11='TAB Junior'!$J$35,IF('TAB Junior'!$K$35&lt;'TAB Junior'!$K$37,"x",""),IF('TAB Junior'!$K$37&lt;'TAB Junior'!$K$35,"x","")),""),"")</f>
        <v/>
      </c>
      <c r="F11" s="160" t="str">
        <f>IF(A11&lt;&gt;0,IF(OR(A11='TAB Junior'!$J$35,A11='TAB Junior'!$J$37),IF(A11='TAB Junior'!$J$35,IF('TAB Junior'!$K$35&gt;'TAB Junior'!$K$37,"x",""),IF('TAB Junior'!$K$37&gt;'TAB Junior'!$K$35,"x","")),""),"")</f>
        <v/>
      </c>
    </row>
    <row r="12" spans="1:6">
      <c r="A12" s="160">
        <f>'Tirage Junior'!C10</f>
        <v>0</v>
      </c>
      <c r="B12" s="160">
        <f>'Tirage Junior'!D10</f>
        <v>0</v>
      </c>
      <c r="C12" s="160" t="str">
        <f>IF(A12&lt;&gt;0,IF(OR(A12='TAB Junior'!$J$47,A12='TAB Junior'!$J$49),IF(A12='TAB Junior'!$J$47,IF('TAB Junior'!$K$47&lt;'TAB Junior'!$K$49,"x",""),IF('TAB Junior'!$K$49&lt;'TAB Junior'!$K$47,"x","")),""),"")</f>
        <v/>
      </c>
      <c r="D12" s="160" t="str">
        <f>IF(A12&lt;&gt;0,IF(OR(A12='TAB Junior'!$J$47,A12='TAB Junior'!$J$49),IF(A12='TAB Junior'!$J$47,IF('TAB Junior'!$K$47='TAB Junior'!$K$49,"x",IF('TAB Junior'!$K$47&gt;'TAB Junior'!$K$49,"x","")),IF('TAB Junior'!$K$49='TAB Junior'!$K$47,"x",IF('TAB Junior'!$K$49&gt;'TAB Junior'!$K$47,"x",""))),""),"")</f>
        <v/>
      </c>
      <c r="E12" s="160" t="str">
        <f>IF(A12&lt;&gt;0,IF(OR(A12='TAB Junior'!$J$35,A12='TAB Junior'!$J$37),IF(A12='TAB Junior'!$J$35,IF('TAB Junior'!$K$35&lt;'TAB Junior'!$K$37,"x",""),IF('TAB Junior'!$K$37&lt;'TAB Junior'!$K$35,"x","")),""),"")</f>
        <v/>
      </c>
      <c r="F12" s="160" t="str">
        <f>IF(A12&lt;&gt;0,IF(OR(A12='TAB Junior'!$J$35,A12='TAB Junior'!$J$37),IF(A12='TAB Junior'!$J$35,IF('TAB Junior'!$K$35&gt;'TAB Junior'!$K$37,"x",""),IF('TAB Junior'!$K$37&gt;'TAB Junior'!$K$35,"x","")),""),"")</f>
        <v/>
      </c>
    </row>
    <row r="13" spans="1:6">
      <c r="A13" s="160">
        <f>'Tirage Junior'!C11</f>
        <v>0</v>
      </c>
      <c r="B13" s="160">
        <f>'Tirage Junior'!D11</f>
        <v>0</v>
      </c>
      <c r="C13" s="160" t="str">
        <f>IF(A13&lt;&gt;0,IF(OR(A13='TAB Junior'!$J$47,A13='TAB Junior'!$J$49),IF(A13='TAB Junior'!$J$47,IF('TAB Junior'!$K$47&lt;'TAB Junior'!$K$49,"x",""),IF('TAB Junior'!$K$49&lt;'TAB Junior'!$K$47,"x","")),""),"")</f>
        <v/>
      </c>
      <c r="D13" s="160" t="str">
        <f>IF(A13&lt;&gt;0,IF(OR(A13='TAB Junior'!$J$47,A13='TAB Junior'!$J$49),IF(A13='TAB Junior'!$J$47,IF('TAB Junior'!$K$47='TAB Junior'!$K$49,"x",IF('TAB Junior'!$K$47&gt;'TAB Junior'!$K$49,"x","")),IF('TAB Junior'!$K$49='TAB Junior'!$K$47,"x",IF('TAB Junior'!$K$49&gt;'TAB Junior'!$K$47,"x",""))),""),"")</f>
        <v/>
      </c>
      <c r="E13" s="160" t="str">
        <f>IF(A13&lt;&gt;0,IF(OR(A13='TAB Junior'!$J$35,A13='TAB Junior'!$J$37),IF(A13='TAB Junior'!$J$35,IF('TAB Junior'!$K$35&lt;'TAB Junior'!$K$37,"x",""),IF('TAB Junior'!$K$37&lt;'TAB Junior'!$K$35,"x","")),""),"")</f>
        <v/>
      </c>
      <c r="F13" s="160" t="str">
        <f>IF(A13&lt;&gt;0,IF(OR(A13='TAB Junior'!$J$35,A13='TAB Junior'!$J$37),IF(A13='TAB Junior'!$J$35,IF('TAB Junior'!$K$35&gt;'TAB Junior'!$K$37,"x",""),IF('TAB Junior'!$K$37&gt;'TAB Junior'!$K$35,"x","")),""),"")</f>
        <v/>
      </c>
    </row>
    <row r="14" spans="1:6">
      <c r="C14" s="160" t="str">
        <f>IF(A14&lt;&gt;0,IF(OR(A14='TAB Junior'!$J$47,A14='TAB Junior'!$J$49),IF(A14='TAB Junior'!$J$47,IF('TAB Junior'!$K$47&lt;'TAB Junior'!$K$49,"x",""),IF('TAB Junior'!$K$49&lt;'TAB Junior'!$K$47,"x","")),""),"")</f>
        <v/>
      </c>
      <c r="D14" s="160" t="str">
        <f>IF(A14&lt;&gt;0,IF(OR(A14='TAB Junior'!$J$47,A14='TAB Junior'!$J$49),IF(A14='TAB Junior'!$J$47,IF('TAB Junior'!$K$47&gt;'TAB Junior'!$K$49,"x",IF('TAB Junior'!$K$47="","x","")),IF('TAB Junior'!$K$49&gt;'TAB Junior'!$K$47,"x",IF('TAB Junior'!$K$49="","x",""))),""),"")</f>
        <v/>
      </c>
      <c r="E14" s="160" t="str">
        <f>IF(A14&lt;&gt;0,IF(OR(A14='TAB Junior'!$J$35,A14='TAB Junior'!$J$37),IF(A14='TAB Junior'!$J$35,IF('TAB Junior'!$K$35&lt;'TAB Junior'!$K$37,"x",""),IF('TAB Junior'!$K$37&lt;'TAB Junior'!$K$35,"x","")),""),"")</f>
        <v/>
      </c>
      <c r="F14" s="160" t="str">
        <f>IF(A14&lt;&gt;0,IF(OR(A14='TAB Junior'!$J$35,A14='TAB Junior'!$J$37),IF(A14='TAB Junior'!$J$35,IF('TAB Junior'!$K$35&gt;'TAB Junior'!$K$37,"x",""),IF('TAB Junior'!$K$37&gt;'TAB Junior'!$K$35,"x","")),""),"")</f>
        <v/>
      </c>
    </row>
    <row r="15" spans="1:6">
      <c r="C15" s="160" t="str">
        <f>IF(A15&lt;&gt;0,IF(OR(A15='TAB Junior'!$J$47,A15='TAB Junior'!$J$49),IF(A15='TAB Junior'!$J$47,IF('TAB Junior'!$K$47&lt;'TAB Junior'!$K$49,"x",""),IF('TAB Junior'!$K$49&lt;'TAB Junior'!$K$47,"x","")),""),"")</f>
        <v/>
      </c>
      <c r="D15" s="160" t="str">
        <f>IF(A15&lt;&gt;0,IF(OR(A15='TAB Junior'!$J$47,A15='TAB Junior'!$J$49),IF(A15='TAB Junior'!$J$47,IF('TAB Junior'!$K$47&gt;'TAB Junior'!$K$49,"x",IF('TAB Junior'!$K$47="","x","")),IF('TAB Junior'!$K$49&gt;'TAB Junior'!$K$47,"x",IF('TAB Junior'!$K$49="","x",""))),""),"")</f>
        <v/>
      </c>
      <c r="E15" s="160" t="str">
        <f>IF(A15&lt;&gt;0,IF(OR(A15='TAB Junior'!$J$35,A15='TAB Junior'!$J$37),IF(A15='TAB Junior'!$J$35,IF('TAB Junior'!$K$35&lt;'TAB Junior'!$K$37,"x",""),IF('TAB Junior'!$K$37&lt;'TAB Junior'!$K$35,"x","")),""),"")</f>
        <v/>
      </c>
      <c r="F15" s="160" t="str">
        <f>IF(A15&lt;&gt;0,IF(OR(A15='TAB Junior'!$J$35,A15='TAB Junior'!$J$37),IF(A15='TAB Junior'!$J$35,IF('TAB Junior'!$K$35&gt;'TAB Junior'!$K$37,"x",""),IF('TAB Junior'!$K$37&gt;'TAB Junior'!$K$35,"x","")),""),"")</f>
        <v/>
      </c>
    </row>
    <row r="16" spans="1:6">
      <c r="C16" s="160" t="str">
        <f>IF(A16&lt;&gt;0,IF(OR(A16='TAB Junior'!$J$47,A16='TAB Junior'!$J$49),IF(A16='TAB Junior'!$J$47,IF('TAB Junior'!$K$47&lt;'TAB Junior'!$K$49,"x",""),IF('TAB Junior'!$K$49&lt;'TAB Junior'!$K$47,"x","")),""),"")</f>
        <v/>
      </c>
      <c r="D16" s="160" t="str">
        <f>IF(A16&lt;&gt;0,IF(OR(A16='TAB Junior'!$J$47,A16='TAB Junior'!$J$49),IF(A16='TAB Junior'!$J$47,IF('TAB Junior'!$K$47&gt;'TAB Junior'!$K$49,"x",IF('TAB Junior'!$K$47="","x","")),IF('TAB Junior'!$K$49&gt;'TAB Junior'!$K$47,"x",IF('TAB Junior'!$K$49="","x",""))),""),"")</f>
        <v/>
      </c>
      <c r="E16" s="160" t="str">
        <f>IF(A16&lt;&gt;0,IF(OR(A16='TAB Junior'!$J$35,A16='TAB Junior'!$J$37),IF(A16='TAB Junior'!$J$35,IF('TAB Junior'!$K$35&lt;'TAB Junior'!$K$37,"x",""),IF('TAB Junior'!$K$37&lt;'TAB Junior'!$K$35,"x","")),""),"")</f>
        <v/>
      </c>
      <c r="F16" s="160" t="str">
        <f>IF(A16&lt;&gt;0,IF(OR(A16='TAB Junior'!$J$35,A16='TAB Junior'!$J$37),IF(A16='TAB Junior'!$J$35,IF('TAB Junior'!$K$35&gt;'TAB Junior'!$K$37,"x",""),IF('TAB Junior'!$K$37&gt;'TAB Junior'!$K$35,"x","")),""),"")</f>
        <v/>
      </c>
    </row>
    <row r="17" spans="3:6">
      <c r="C17" s="160" t="str">
        <f>IF(A17&lt;&gt;0,IF(OR(A17='TAB Junior'!$J$47,A17='TAB Junior'!$J$49),IF(A17='TAB Junior'!$J$47,IF('TAB Junior'!$K$47&lt;'TAB Junior'!$K$49,"x",""),IF('TAB Junior'!$K$49&lt;'TAB Junior'!$K$47,"x","")),""),"")</f>
        <v/>
      </c>
      <c r="D17" s="160" t="str">
        <f>IF(A17&lt;&gt;0,IF(OR(A17='TAB Junior'!$J$47,A17='TAB Junior'!$J$49),IF(A17='TAB Junior'!$J$47,IF('TAB Junior'!$K$47&gt;'TAB Junior'!$K$49,"x",IF('TAB Junior'!$K$47="","x","")),IF('TAB Junior'!$K$49&gt;'TAB Junior'!$K$47,"x",IF('TAB Junior'!$K$49="","x",""))),""),"")</f>
        <v/>
      </c>
      <c r="E17" s="160" t="str">
        <f>IF(A17&lt;&gt;0,IF(OR(A17='TAB Junior'!$J$35,A17='TAB Junior'!$J$37),IF(A17='TAB Junior'!$J$35,IF('TAB Junior'!$K$35&lt;'TAB Junior'!$K$37,"x",""),IF('TAB Junior'!$K$37&lt;'TAB Junior'!$K$35,"x","")),""),"")</f>
        <v/>
      </c>
      <c r="F17" s="160" t="str">
        <f>IF(A17&lt;&gt;0,IF(OR(A17='TAB Junior'!$J$35,A17='TAB Junior'!$J$37),IF(A17='TAB Junior'!$J$35,IF('TAB Junior'!$K$35&gt;'TAB Junior'!$K$37,"x",""),IF('TAB Junior'!$K$37&gt;'TAB Junior'!$K$35,"x","")),""),"")</f>
        <v/>
      </c>
    </row>
    <row r="18" spans="3:6">
      <c r="C18" s="160" t="str">
        <f>IF(A18&lt;&gt;0,IF(OR(A18='TAB Junior'!$J$47,A18='TAB Junior'!$J$49),IF(A18='TAB Junior'!$J$47,IF('TAB Junior'!$K$47&lt;'TAB Junior'!$K$49,"x",""),IF('TAB Junior'!$K$49&lt;'TAB Junior'!$K$47,"x","")),""),"")</f>
        <v/>
      </c>
      <c r="D18" s="160" t="str">
        <f>IF(A18&lt;&gt;0,IF(OR(A18='TAB Junior'!$J$47,A18='TAB Junior'!$J$49),IF(A18='TAB Junior'!$J$47,IF('TAB Junior'!$K$47&gt;'TAB Junior'!$K$49,"x",IF('TAB Junior'!$K$47="","x","")),IF('TAB Junior'!$K$49&gt;'TAB Junior'!$K$47,"x",IF('TAB Junior'!$K$49="","x",""))),""),"")</f>
        <v/>
      </c>
      <c r="E18" s="160" t="str">
        <f>IF(A18&lt;&gt;0,IF(OR(A18='TAB Junior'!$J$35,A18='TAB Junior'!$J$37),IF(A18='TAB Junior'!$J$35,IF('TAB Junior'!$K$35&lt;'TAB Junior'!$K$37,"x",""),IF('TAB Junior'!$K$37&lt;'TAB Junior'!$K$35,"x","")),""),"")</f>
        <v/>
      </c>
      <c r="F18" s="160" t="str">
        <f>IF(A18&lt;&gt;0,IF(OR(A18='TAB Junior'!$J$35,A18='TAB Junior'!$J$37),IF(A18='TAB Junior'!$J$35,IF('TAB Junior'!$K$35&gt;'TAB Junior'!$K$37,"x",""),IF('TAB Junior'!$K$37&gt;'TAB Junior'!$K$35,"x","")),""),"")</f>
        <v/>
      </c>
    </row>
    <row r="19" spans="3:6">
      <c r="C19" s="160" t="str">
        <f>IF(A19&lt;&gt;0,IF(OR(A19='TAB Junior'!$J$47,A19='TAB Junior'!$J$49),IF(A19='TAB Junior'!$J$47,IF('TAB Junior'!$K$47&lt;'TAB Junior'!$K$49,"x",""),IF('TAB Junior'!$K$49&lt;'TAB Junior'!$K$47,"x","")),""),"")</f>
        <v/>
      </c>
      <c r="D19" s="160" t="str">
        <f>IF(A19&lt;&gt;0,IF(OR(A19='TAB Junior'!$J$47,A19='TAB Junior'!$J$49),IF(A19='TAB Junior'!$J$47,IF('TAB Junior'!$K$47&gt;'TAB Junior'!$K$49,"x",IF('TAB Junior'!$K$47="","x","")),IF('TAB Junior'!$K$49&gt;'TAB Junior'!$K$47,"x",IF('TAB Junior'!$K$49="","x",""))),""),"")</f>
        <v/>
      </c>
      <c r="E19" s="160" t="str">
        <f>IF(A19&lt;&gt;0,IF(OR(A19='TAB Junior'!$J$35,A19='TAB Junior'!$J$37),IF(A19='TAB Junior'!$J$35,IF('TAB Junior'!$K$35&lt;'TAB Junior'!$K$37,"x",""),IF('TAB Junior'!$K$37&lt;'TAB Junior'!$K$35,"x","")),""),"")</f>
        <v/>
      </c>
      <c r="F19" s="160" t="str">
        <f>IF(A19&lt;&gt;0,IF(OR(A19='TAB Junior'!$J$35,A19='TAB Junior'!$J$37),IF(A19='TAB Junior'!$J$35,IF('TAB Junior'!$K$35&gt;'TAB Junior'!$K$37,"x",""),IF('TAB Junior'!$K$37&gt;'TAB Junior'!$K$35,"x","")),""),"")</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33</vt:i4>
      </vt:variant>
      <vt:variant>
        <vt:lpstr>Plages nommées</vt:lpstr>
      </vt:variant>
      <vt:variant>
        <vt:i4>25</vt:i4>
      </vt:variant>
    </vt:vector>
  </HeadingPairs>
  <TitlesOfParts>
    <vt:vector size="58" baseType="lpstr">
      <vt:lpstr>List Simple</vt:lpstr>
      <vt:lpstr>List Double</vt:lpstr>
      <vt:lpstr>Tirage +48</vt:lpstr>
      <vt:lpstr>TAB +48</vt:lpstr>
      <vt:lpstr>TAB 32</vt:lpstr>
      <vt:lpstr>Tirage Poule</vt:lpstr>
      <vt:lpstr>P1</vt:lpstr>
      <vt:lpstr>P2</vt:lpstr>
      <vt:lpstr>P3</vt:lpstr>
      <vt:lpstr>P4</vt:lpstr>
      <vt:lpstr>P5</vt:lpstr>
      <vt:lpstr>P6</vt:lpstr>
      <vt:lpstr>P7</vt:lpstr>
      <vt:lpstr>P8</vt:lpstr>
      <vt:lpstr>TAB FINAL</vt:lpstr>
      <vt:lpstr>Tirage Double</vt:lpstr>
      <vt:lpstr>TAB Double</vt:lpstr>
      <vt:lpstr>Tirage Fem</vt:lpstr>
      <vt:lpstr>F1</vt:lpstr>
      <vt:lpstr>F2</vt:lpstr>
      <vt:lpstr>F3</vt:lpstr>
      <vt:lpstr>F4</vt:lpstr>
      <vt:lpstr>TAB FEM</vt:lpstr>
      <vt:lpstr>Tirage Junior</vt:lpstr>
      <vt:lpstr>TAB Junior</vt:lpstr>
      <vt:lpstr>3jrs</vt:lpstr>
      <vt:lpstr>4jrs</vt:lpstr>
      <vt:lpstr>5jrs</vt:lpstr>
      <vt:lpstr>6jrs</vt:lpstr>
      <vt:lpstr>Résultats simple</vt:lpstr>
      <vt:lpstr>Résultats double</vt:lpstr>
      <vt:lpstr>Résultats féminine</vt:lpstr>
      <vt:lpstr>Résultats junior</vt:lpstr>
      <vt:lpstr>'3jrs'!Zone_d_impression</vt:lpstr>
      <vt:lpstr>'4jrs'!Zone_d_impression</vt:lpstr>
      <vt:lpstr>'5jrs'!Zone_d_impression</vt:lpstr>
      <vt:lpstr>'6jrs'!Zone_d_impression</vt:lpstr>
      <vt:lpstr>'F1'!Zone_d_impression</vt:lpstr>
      <vt:lpstr>'F2'!Zone_d_impression</vt:lpstr>
      <vt:lpstr>'F3'!Zone_d_impression</vt:lpstr>
      <vt:lpstr>'F4'!Zone_d_impression</vt:lpstr>
      <vt:lpstr>'P1'!Zone_d_impression</vt:lpstr>
      <vt:lpstr>'P2'!Zone_d_impression</vt:lpstr>
      <vt:lpstr>'P3'!Zone_d_impression</vt:lpstr>
      <vt:lpstr>'P4'!Zone_d_impression</vt:lpstr>
      <vt:lpstr>'P5'!Zone_d_impression</vt:lpstr>
      <vt:lpstr>'P6'!Zone_d_impression</vt:lpstr>
      <vt:lpstr>'P7'!Zone_d_impression</vt:lpstr>
      <vt:lpstr>'P8'!Zone_d_impression</vt:lpstr>
      <vt:lpstr>'TAB +48'!Zone_d_impression</vt:lpstr>
      <vt:lpstr>'TAB 32'!Zone_d_impression</vt:lpstr>
      <vt:lpstr>'TAB Double'!Zone_d_impression</vt:lpstr>
      <vt:lpstr>'TAB FEM'!Zone_d_impression</vt:lpstr>
      <vt:lpstr>'TAB FINAL'!Zone_d_impression</vt:lpstr>
      <vt:lpstr>'TAB Junior'!Zone_d_impression</vt:lpstr>
      <vt:lpstr>'Tirage +48'!Zone_d_impression</vt:lpstr>
      <vt:lpstr>'Tirage Double'!Zone_d_impression</vt:lpstr>
      <vt:lpstr>'Tirage Junior'!Zone_d_impression</vt:lpstr>
    </vt:vector>
  </TitlesOfParts>
  <Company>CMPY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Mica</dc:creator>
  <cp:lastModifiedBy>st13888</cp:lastModifiedBy>
  <cp:lastPrinted>2013-04-08T15:07:31Z</cp:lastPrinted>
  <dcterms:created xsi:type="dcterms:W3CDTF">2008-01-17T22:16:05Z</dcterms:created>
  <dcterms:modified xsi:type="dcterms:W3CDTF">2013-10-01T17:30:12Z</dcterms:modified>
</cp:coreProperties>
</file>