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7DB7C78-5A92-4FE8-9CC6-FE84143FD4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scell" sheetId="2" r:id="rId1"/>
    <sheet name="Pivot tables" sheetId="7" r:id="rId2"/>
    <sheet name="VLOOKUP" sheetId="6" r:id="rId3"/>
    <sheet name="Logical Operators" sheetId="5" r:id="rId4"/>
  </sheets>
  <definedNames>
    <definedName name="_xlnm._FilterDatabase" localSheetId="0" hidden="1">Miscell!$A$132:$B$142</definedName>
    <definedName name="_xlnm._FilterDatabase" localSheetId="1" hidden="1">'Pivot tables'!$A$2:$D$363</definedName>
    <definedName name="_xlnm.Criteria" localSheetId="0">Miscell!$D$132:$D$133</definedName>
    <definedName name="_xlnm.Extract" localSheetId="0">Miscell!$D$137:$E$137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6" l="1"/>
  <c r="F14" i="6"/>
  <c r="F13" i="6"/>
  <c r="F4" i="6"/>
  <c r="C63" i="2" l="1"/>
  <c r="A151" i="2"/>
  <c r="A152" i="2" s="1"/>
  <c r="A153" i="2" s="1"/>
  <c r="A154" i="2" s="1"/>
  <c r="A155" i="2" s="1"/>
  <c r="A156" i="2" s="1"/>
  <c r="A157" i="2" s="1"/>
  <c r="A158" i="2" s="1"/>
  <c r="A134" i="2"/>
  <c r="A135" i="2" s="1"/>
  <c r="A136" i="2" s="1"/>
  <c r="A137" i="2" s="1"/>
  <c r="A138" i="2" s="1"/>
  <c r="A139" i="2" s="1"/>
  <c r="A140" i="2" s="1"/>
  <c r="A141" i="2" s="1"/>
  <c r="A142" i="2" s="1"/>
  <c r="A120" i="2"/>
  <c r="A121" i="2" s="1"/>
  <c r="A122" i="2" s="1"/>
  <c r="A123" i="2" s="1"/>
  <c r="A124" i="2" s="1"/>
  <c r="A125" i="2" s="1"/>
  <c r="A126" i="2" s="1"/>
  <c r="A127" i="2" s="1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B99" i="2"/>
  <c r="A99" i="2"/>
  <c r="B98" i="2"/>
  <c r="A98" i="2"/>
  <c r="B97" i="2"/>
  <c r="A97" i="2"/>
  <c r="B96" i="2"/>
  <c r="A96" i="2"/>
  <c r="B95" i="2"/>
  <c r="A95" i="2"/>
  <c r="B94" i="2"/>
  <c r="A94" i="2"/>
  <c r="E80" i="5"/>
  <c r="E79" i="5"/>
  <c r="E78" i="5"/>
  <c r="E77" i="5"/>
  <c r="E76" i="5"/>
  <c r="E75" i="5"/>
  <c r="D80" i="5"/>
  <c r="D79" i="5"/>
  <c r="D78" i="5"/>
  <c r="D77" i="5"/>
  <c r="D76" i="5"/>
  <c r="D75" i="5"/>
  <c r="C69" i="5"/>
  <c r="C68" i="5"/>
  <c r="C67" i="5"/>
  <c r="C66" i="5"/>
  <c r="C65" i="5"/>
  <c r="C64" i="5"/>
  <c r="C80" i="2"/>
  <c r="D80" i="2" s="1"/>
  <c r="C79" i="2"/>
  <c r="D79" i="2" s="1"/>
  <c r="C78" i="2"/>
  <c r="D78" i="2" s="1"/>
  <c r="C77" i="2"/>
  <c r="D77" i="2" s="1"/>
  <c r="B80" i="2"/>
  <c r="B79" i="2"/>
  <c r="B78" i="2"/>
  <c r="B77" i="2"/>
  <c r="C42" i="5"/>
  <c r="C43" i="5"/>
  <c r="C44" i="5"/>
  <c r="C45" i="5"/>
  <c r="C41" i="5"/>
  <c r="D23" i="5"/>
  <c r="D22" i="5"/>
  <c r="D21" i="5"/>
  <c r="D20" i="5"/>
  <c r="D19" i="5"/>
  <c r="C23" i="5"/>
  <c r="C22" i="5"/>
  <c r="C21" i="5"/>
  <c r="C20" i="5"/>
  <c r="C19" i="5"/>
  <c r="D51" i="2" l="1"/>
  <c r="B64" i="2"/>
  <c r="B65" i="2"/>
  <c r="B66" i="2"/>
  <c r="B67" i="2"/>
  <c r="B68" i="2"/>
  <c r="B69" i="2"/>
  <c r="B70" i="2"/>
  <c r="B71" i="2"/>
  <c r="B72" i="2"/>
  <c r="B63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C51" i="2"/>
  <c r="B51" i="2"/>
  <c r="F50" i="2"/>
  <c r="E50" i="2"/>
  <c r="D50" i="2"/>
  <c r="C50" i="2"/>
  <c r="B50" i="2"/>
  <c r="G44" i="2" l="1"/>
  <c r="F44" i="2"/>
  <c r="G43" i="2"/>
  <c r="F43" i="2"/>
  <c r="C37" i="2"/>
  <c r="D36" i="2"/>
  <c r="D35" i="2"/>
  <c r="D34" i="2"/>
  <c r="D33" i="2"/>
  <c r="D32" i="2"/>
  <c r="D31" i="2"/>
  <c r="D30" i="2"/>
  <c r="D29" i="2"/>
  <c r="D28" i="2"/>
  <c r="E13" i="2"/>
  <c r="F13" i="2"/>
  <c r="D37" i="2" l="1"/>
  <c r="F4" i="2"/>
  <c r="E5" i="2"/>
  <c r="E4" i="2"/>
  <c r="D4" i="2"/>
  <c r="G11" i="2" l="1"/>
  <c r="F11" i="2"/>
  <c r="E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</author>
  </authors>
  <commentList>
    <comment ref="A49" authorId="0" shapeId="0" xr:uid="{9806E874-5247-49DE-B806-3158510C2680}">
      <text>
        <r>
          <rPr>
            <sz val="9"/>
            <color indexed="81"/>
            <rFont val="Tahoma"/>
            <family val="2"/>
          </rPr>
          <t xml:space="preserve">
If 2/11/2011 in in cell A2 then try these formulas:
Day formula ==&gt; =DAY(A2)
or
Day formula ==&gt; =TEXT(A2,"dddd")
...
Month formula ==&gt; =MONTH(A2)
or
Month formula ==&gt; =TEXT(A2,"mmmm")
...
Yea Formula ==&gt; =YEAR(A2)
</t>
        </r>
      </text>
    </comment>
    <comment ref="A62" authorId="0" shapeId="0" xr:uid="{99BC9705-04DA-49ED-B245-AB95E6B3395A}">
      <text>
        <r>
          <rPr>
            <sz val="9"/>
            <color indexed="81"/>
            <rFont val="Tahoma"/>
            <family val="2"/>
          </rPr>
          <t xml:space="preserve">
If 2/11/2011 in in cell A2 then try these formulas:
Day formula ==&gt; =DAY(A2)
or
Day formula ==&gt; =TEXT(A2,"dddd")
...
Month formula ==&gt; =MONTH(A2)
or
Month formula ==&gt; =TEXT(A2,"mmmm")
...
Yea Formula ==&gt; =YEAR(A2)
</t>
        </r>
      </text>
    </comment>
  </commentList>
</comments>
</file>

<file path=xl/sharedStrings.xml><?xml version="1.0" encoding="utf-8"?>
<sst xmlns="http://schemas.openxmlformats.org/spreadsheetml/2006/main" count="1543" uniqueCount="355">
  <si>
    <t>Sale Rep Criteria:</t>
  </si>
  <si>
    <t>COUNT</t>
  </si>
  <si>
    <t>COUNTA</t>
  </si>
  <si>
    <t>SUM</t>
  </si>
  <si>
    <t>Date Criteria:</t>
  </si>
  <si>
    <t>Counts Numbers</t>
  </si>
  <si>
    <t>Counts cells not empty</t>
  </si>
  <si>
    <t>Adds numbers</t>
  </si>
  <si>
    <t>Count ALL Numbers</t>
  </si>
  <si>
    <t>Count ALL Words</t>
  </si>
  <si>
    <t>Sum ALL Numbers</t>
  </si>
  <si>
    <t>Date</t>
  </si>
  <si>
    <t>SalesRep</t>
  </si>
  <si>
    <t>Sales</t>
  </si>
  <si>
    <t>Omer</t>
  </si>
  <si>
    <t>Gigi</t>
  </si>
  <si>
    <t>**When you specify a "criteria" or "condition" you are saying: "don't make the</t>
  </si>
  <si>
    <t>calculation on all the items, just on some of the items".</t>
  </si>
  <si>
    <t>Chin</t>
  </si>
  <si>
    <t>COUNTIFS</t>
  </si>
  <si>
    <t>SUMIFS</t>
  </si>
  <si>
    <t>Count w/ 1 or more criteria</t>
  </si>
  <si>
    <t>Add w/ 1 or more criteria</t>
  </si>
  <si>
    <t>Dawn</t>
  </si>
  <si>
    <t>Criteria</t>
  </si>
  <si>
    <t>Count</t>
  </si>
  <si>
    <t>Sum</t>
  </si>
  <si>
    <t>Round function</t>
  </si>
  <si>
    <t>Sales with 2 decimal places</t>
  </si>
  <si>
    <t>Sales with round function with 0 decicmal</t>
  </si>
  <si>
    <t>Sumproduct</t>
  </si>
  <si>
    <t>Item</t>
  </si>
  <si>
    <t>Quantity</t>
  </si>
  <si>
    <t>Price</t>
  </si>
  <si>
    <t>Apple</t>
  </si>
  <si>
    <t>Milk</t>
  </si>
  <si>
    <t>Peach</t>
  </si>
  <si>
    <t>Mango</t>
  </si>
  <si>
    <t>Total Sales (manual)</t>
  </si>
  <si>
    <t>Total Sales (Sumproduct)</t>
  </si>
  <si>
    <t>Date Functions</t>
  </si>
  <si>
    <t>Day</t>
  </si>
  <si>
    <t>Month</t>
  </si>
  <si>
    <t>Year</t>
  </si>
  <si>
    <t>Comparative Operator:</t>
  </si>
  <si>
    <t xml:space="preserve"> =</t>
  </si>
  <si>
    <t xml:space="preserve"> &gt;</t>
  </si>
  <si>
    <t xml:space="preserve"> &gt;=</t>
  </si>
  <si>
    <t>&lt;</t>
  </si>
  <si>
    <t xml:space="preserve"> &lt;=</t>
  </si>
  <si>
    <t xml:space="preserve"> &lt;&gt;</t>
  </si>
  <si>
    <t>Possible Words:</t>
  </si>
  <si>
    <t>equal</t>
  </si>
  <si>
    <t>greater than</t>
  </si>
  <si>
    <t>greater than or equal to</t>
  </si>
  <si>
    <t>less than</t>
  </si>
  <si>
    <t>less than or equal to</t>
  </si>
  <si>
    <t>not</t>
  </si>
  <si>
    <t>more than</t>
  </si>
  <si>
    <t>at least</t>
  </si>
  <si>
    <t>below</t>
  </si>
  <si>
    <t>at most</t>
  </si>
  <si>
    <t>complement of</t>
  </si>
  <si>
    <t>above</t>
  </si>
  <si>
    <t>no less than</t>
  </si>
  <si>
    <t>under</t>
  </si>
  <si>
    <t>no more than</t>
  </si>
  <si>
    <t>X or more</t>
  </si>
  <si>
    <t>X or less</t>
  </si>
  <si>
    <t>Examples of Words:</t>
  </si>
  <si>
    <t>equals 2000</t>
  </si>
  <si>
    <t>greater than 2000</t>
  </si>
  <si>
    <t>greater than or equal to 2000</t>
  </si>
  <si>
    <t>less than 2000</t>
  </si>
  <si>
    <t>less than or equal to 2000</t>
  </si>
  <si>
    <t>not 2000</t>
  </si>
  <si>
    <t/>
  </si>
  <si>
    <t>more than 2000</t>
  </si>
  <si>
    <t>at least 2000</t>
  </si>
  <si>
    <t>below 2000</t>
  </si>
  <si>
    <t>at most 2000</t>
  </si>
  <si>
    <t>complement of 2000</t>
  </si>
  <si>
    <t>above 2000</t>
  </si>
  <si>
    <t>no less than 2000</t>
  </si>
  <si>
    <t>under 2000</t>
  </si>
  <si>
    <t>no more than 2000</t>
  </si>
  <si>
    <t>2000 or more</t>
  </si>
  <si>
    <t>2000 or less</t>
  </si>
  <si>
    <t>Goal: Show TRUE or FALSE for each employee based on a logical test. (Logical Test is a test that comes out TRUE or FALSE).</t>
  </si>
  <si>
    <t>Employee</t>
  </si>
  <si>
    <t>Sales ($)</t>
  </si>
  <si>
    <t>TRUE or FALSE</t>
  </si>
  <si>
    <t>Hurdle ($)</t>
  </si>
  <si>
    <t>Rod Barbaria</t>
  </si>
  <si>
    <t>Elinore Cromedy</t>
  </si>
  <si>
    <t>Twanda Spruce</t>
  </si>
  <si>
    <t>Darius Raffety</t>
  </si>
  <si>
    <t>Frida Vickerson</t>
  </si>
  <si>
    <t>Bonus</t>
  </si>
  <si>
    <r>
      <rPr>
        <b/>
        <sz val="16"/>
        <color theme="1"/>
        <rFont val="Calibri"/>
        <family val="2"/>
        <scheme val="minor"/>
      </rPr>
      <t>Contract reads:</t>
    </r>
    <r>
      <rPr>
        <sz val="16"/>
        <color theme="1"/>
        <rFont val="Calibri"/>
        <family val="2"/>
        <scheme val="minor"/>
      </rPr>
      <t xml:space="preserve"> "If employee has sales of $20,000 or more they get a bonus of $750".</t>
    </r>
  </si>
  <si>
    <t>Phone Owners</t>
  </si>
  <si>
    <t>Total Data (GB)</t>
  </si>
  <si>
    <t>"Under" or "Over"</t>
  </si>
  <si>
    <t>Hurdle</t>
  </si>
  <si>
    <t>Past Hurdle Text:</t>
  </si>
  <si>
    <t>Under Hurdle Text:</t>
  </si>
  <si>
    <t>Over</t>
  </si>
  <si>
    <t>Under</t>
  </si>
  <si>
    <r>
      <rPr>
        <b/>
        <sz val="16"/>
        <color theme="1"/>
        <rFont val="Calibri"/>
        <family val="2"/>
        <scheme val="minor"/>
      </rPr>
      <t>Contract reads:</t>
    </r>
    <r>
      <rPr>
        <sz val="16"/>
        <color theme="1"/>
        <rFont val="Calibri"/>
        <family val="2"/>
        <scheme val="minor"/>
      </rPr>
      <t xml:space="preserve"> "If you data is under 1 GB per month you do not pay extra".</t>
    </r>
  </si>
  <si>
    <r>
      <rPr>
        <b/>
        <sz val="16"/>
        <color theme="1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to deliver 1 of 2 </t>
    </r>
    <r>
      <rPr>
        <b/>
        <sz val="16"/>
        <color rgb="FFFF0000"/>
        <rFont val="Calibri"/>
        <family val="2"/>
        <scheme val="minor"/>
      </rPr>
      <t>Text Items</t>
    </r>
    <r>
      <rPr>
        <sz val="16"/>
        <color theme="1"/>
        <rFont val="Calibri"/>
        <family val="2"/>
        <scheme val="minor"/>
      </rPr>
      <t xml:space="preserve"> to each </t>
    </r>
    <r>
      <rPr>
        <u/>
        <sz val="16"/>
        <color theme="1"/>
        <rFont val="Calibri"/>
        <family val="2"/>
        <scheme val="minor"/>
      </rPr>
      <t>cell</t>
    </r>
    <r>
      <rPr>
        <sz val="16"/>
        <color theme="1"/>
        <rFont val="Calibri"/>
        <family val="2"/>
        <scheme val="minor"/>
      </rPr>
      <t>: "Under" or "Over"</t>
    </r>
  </si>
  <si>
    <t>AND Function</t>
  </si>
  <si>
    <t>ISTEXT/ ISNUMBER</t>
  </si>
  <si>
    <t>xyx</t>
  </si>
  <si>
    <t>yts</t>
  </si>
  <si>
    <t>ISTEXT</t>
  </si>
  <si>
    <t>ISNUMBER</t>
  </si>
  <si>
    <t>Paste Special</t>
  </si>
  <si>
    <t>Transpose</t>
  </si>
  <si>
    <t>Addition</t>
  </si>
  <si>
    <t>Multiplication</t>
  </si>
  <si>
    <t>Divide</t>
  </si>
  <si>
    <t>Student</t>
  </si>
  <si>
    <t>Marks</t>
  </si>
  <si>
    <t>In total, the marks are always out of 100</t>
  </si>
  <si>
    <t>OR Function</t>
  </si>
  <si>
    <t>Credit Score Benchmark : 6</t>
  </si>
  <si>
    <t>Person</t>
  </si>
  <si>
    <t>Credit Score</t>
  </si>
  <si>
    <t>Age</t>
  </si>
  <si>
    <t>Age Benchmark : 50</t>
  </si>
  <si>
    <t>And Function</t>
  </si>
  <si>
    <t>RIGHT, LEFT, MID</t>
  </si>
  <si>
    <t>RANDOM NUMBERS</t>
  </si>
  <si>
    <t>Between 0 and 1</t>
  </si>
  <si>
    <t>Between range of values</t>
  </si>
  <si>
    <t>Right</t>
  </si>
  <si>
    <t>Left</t>
  </si>
  <si>
    <t>Mid</t>
  </si>
  <si>
    <t>Data Validation</t>
  </si>
  <si>
    <t>University</t>
  </si>
  <si>
    <t>FAST</t>
  </si>
  <si>
    <t>LUMS</t>
  </si>
  <si>
    <t>COMSATS</t>
  </si>
  <si>
    <t>IBA</t>
  </si>
  <si>
    <t>KU</t>
  </si>
  <si>
    <t>BAHRIA</t>
  </si>
  <si>
    <t>Data =&gt; Advanced</t>
  </si>
  <si>
    <t>&gt;150</t>
  </si>
  <si>
    <t>Advance Filter - Unique Values and Criterea</t>
  </si>
  <si>
    <t>EXTRACT ALL VALUES GREATER THAN SALES 150</t>
  </si>
  <si>
    <t>Data =&gt; Data Validation</t>
  </si>
  <si>
    <t>Product</t>
  </si>
  <si>
    <t>Supplier</t>
  </si>
  <si>
    <t>Flying Eagle</t>
  </si>
  <si>
    <t>Channel Craft</t>
  </si>
  <si>
    <t>Carlota</t>
  </si>
  <si>
    <t>V Rang</t>
  </si>
  <si>
    <t>Colorado</t>
  </si>
  <si>
    <t>Quad</t>
  </si>
  <si>
    <t>Gel Boom</t>
  </si>
  <si>
    <t>Bellen</t>
  </si>
  <si>
    <t>0 means exact match</t>
  </si>
  <si>
    <t>1 means approximate match</t>
  </si>
  <si>
    <t>Unit Price</t>
  </si>
  <si>
    <t>Approximate match (1 or TRUE)</t>
  </si>
  <si>
    <t>Exact match (0 or False)</t>
  </si>
  <si>
    <t>Sort Values</t>
  </si>
  <si>
    <t>Student Name</t>
  </si>
  <si>
    <t>Major</t>
  </si>
  <si>
    <t>Class</t>
  </si>
  <si>
    <t>Grade</t>
  </si>
  <si>
    <t>Darby Rossi</t>
  </si>
  <si>
    <t>Nursing</t>
  </si>
  <si>
    <t>Art 228</t>
  </si>
  <si>
    <t>Tarah Mcmillen</t>
  </si>
  <si>
    <t>Accounting</t>
  </si>
  <si>
    <t>Busn 216</t>
  </si>
  <si>
    <t>Annita Balderas</t>
  </si>
  <si>
    <t>Biology</t>
  </si>
  <si>
    <t>ENGL 081</t>
  </si>
  <si>
    <t>Brandie Hammett</t>
  </si>
  <si>
    <t>History</t>
  </si>
  <si>
    <t>Deetta Lozano</t>
  </si>
  <si>
    <t>PSYCH 120</t>
  </si>
  <si>
    <t>Madalyn Rouse</t>
  </si>
  <si>
    <t>Chemistry</t>
  </si>
  <si>
    <t>ART&amp; 100</t>
  </si>
  <si>
    <t>GEO 105</t>
  </si>
  <si>
    <t>Lorenza Hannah</t>
  </si>
  <si>
    <t>Math</t>
  </si>
  <si>
    <t>GEO 101</t>
  </si>
  <si>
    <t>Spring Shook</t>
  </si>
  <si>
    <t>Business</t>
  </si>
  <si>
    <t>ENGL 091</t>
  </si>
  <si>
    <t>Venessa Upchurch</t>
  </si>
  <si>
    <t>STEM 100</t>
  </si>
  <si>
    <t>Noelle Warfield</t>
  </si>
  <si>
    <t>Monroe Mccall</t>
  </si>
  <si>
    <t>Alfonzo Tejeda</t>
  </si>
  <si>
    <t>Evelynn Bagley</t>
  </si>
  <si>
    <t>Busn 218</t>
  </si>
  <si>
    <t>Shirleen Carl</t>
  </si>
  <si>
    <t>Silva Herbert</t>
  </si>
  <si>
    <t>Aracelis Caudill</t>
  </si>
  <si>
    <t>Pearline Jarvis</t>
  </si>
  <si>
    <t>Aurora Murry</t>
  </si>
  <si>
    <t>Alesia Totten</t>
  </si>
  <si>
    <t>China Bullock</t>
  </si>
  <si>
    <t>ENGL&amp; 101</t>
  </si>
  <si>
    <t>Shawanda Dunham</t>
  </si>
  <si>
    <t>Scottie Eldridge</t>
  </si>
  <si>
    <t>CHEM&amp; 121</t>
  </si>
  <si>
    <t>Griselda Ahern</t>
  </si>
  <si>
    <t>Zoila Keyes</t>
  </si>
  <si>
    <t>Art</t>
  </si>
  <si>
    <t>BIOL&amp; 175</t>
  </si>
  <si>
    <t>Rosalyn Bowden</t>
  </si>
  <si>
    <t>Lala Hildebrand</t>
  </si>
  <si>
    <t>Keith Barela</t>
  </si>
  <si>
    <t>Art 120</t>
  </si>
  <si>
    <t>Karole Nowlin</t>
  </si>
  <si>
    <t>BIOL&amp; 160</t>
  </si>
  <si>
    <t>Garnett Provost</t>
  </si>
  <si>
    <t>Leatrice Taber</t>
  </si>
  <si>
    <t>Moriah Rector</t>
  </si>
  <si>
    <t>General</t>
  </si>
  <si>
    <t>Henriette Maurer</t>
  </si>
  <si>
    <t>Busn 210</t>
  </si>
  <si>
    <t>Lory Montoya</t>
  </si>
  <si>
    <t>CHEM&amp; 110</t>
  </si>
  <si>
    <t>Madison Shook</t>
  </si>
  <si>
    <t>Thomasena Guidry</t>
  </si>
  <si>
    <t>Leandra Fulcher</t>
  </si>
  <si>
    <t>Jerrold Reeder</t>
  </si>
  <si>
    <t>Janett Winchester</t>
  </si>
  <si>
    <t>PSYCH 130</t>
  </si>
  <si>
    <t>Mario Kruse</t>
  </si>
  <si>
    <t>Christia Ricker</t>
  </si>
  <si>
    <t>Lorrine Sheppard</t>
  </si>
  <si>
    <t>Lauran Sheffield</t>
  </si>
  <si>
    <t>Karma Seaman</t>
  </si>
  <si>
    <t>PSYCH 131</t>
  </si>
  <si>
    <t>Williams Brandon</t>
  </si>
  <si>
    <t>Neely Bollinger</t>
  </si>
  <si>
    <t>Nedra Wilhite</t>
  </si>
  <si>
    <t>Obdulia Ybarra</t>
  </si>
  <si>
    <t>Velvet Fryer</t>
  </si>
  <si>
    <t>Iraida Bunnell</t>
  </si>
  <si>
    <t>Joellen Heffner</t>
  </si>
  <si>
    <t>Artie Palma</t>
  </si>
  <si>
    <t>Shea Polk</t>
  </si>
  <si>
    <t>Colette Reece</t>
  </si>
  <si>
    <t>Jerrod Gunther</t>
  </si>
  <si>
    <t>Audria Cooke</t>
  </si>
  <si>
    <t>Patrina Case</t>
  </si>
  <si>
    <t>Dinorah Wenger</t>
  </si>
  <si>
    <t>Johanne Peterman</t>
  </si>
  <si>
    <t>Len Barnhart</t>
  </si>
  <si>
    <t>Narcisa Mahaffey</t>
  </si>
  <si>
    <t>Jeannine Giordano</t>
  </si>
  <si>
    <t>Cleora Reno</t>
  </si>
  <si>
    <t>Patria Sutter</t>
  </si>
  <si>
    <t>Britany Short</t>
  </si>
  <si>
    <t>Sidney Handy</t>
  </si>
  <si>
    <t>Refugia Stowe</t>
  </si>
  <si>
    <t>Sandee Seaton</t>
  </si>
  <si>
    <t>Diamond Finney</t>
  </si>
  <si>
    <t>Waldo Knudson</t>
  </si>
  <si>
    <t>Guillermina Lombardi</t>
  </si>
  <si>
    <t>Walter Lehman</t>
  </si>
  <si>
    <t>Kenton Samuel</t>
  </si>
  <si>
    <t>Fermina Brice</t>
  </si>
  <si>
    <t>Ping Freund</t>
  </si>
  <si>
    <t>Cherilyn Whitehurst</t>
  </si>
  <si>
    <t>Agripina Bunting</t>
  </si>
  <si>
    <t>Roseanna Saucier</t>
  </si>
  <si>
    <t>Jone Oconner</t>
  </si>
  <si>
    <t>Merrilee Hammett</t>
  </si>
  <si>
    <t>Necole Garmon</t>
  </si>
  <si>
    <t>Hana Forrester</t>
  </si>
  <si>
    <t>Serena Lowell</t>
  </si>
  <si>
    <t>Lashawna Conti</t>
  </si>
  <si>
    <t>Sanford Bearden</t>
  </si>
  <si>
    <t>Wally Wyatt</t>
  </si>
  <si>
    <t>Wilford Valentin</t>
  </si>
  <si>
    <t>Franklyn Honeycutt</t>
  </si>
  <si>
    <t>Jacquelynn Amaral</t>
  </si>
  <si>
    <t>Kermit Ashby</t>
  </si>
  <si>
    <t>Tyson Kellogg</t>
  </si>
  <si>
    <t>Nenita Crouch</t>
  </si>
  <si>
    <t>Val Ayala</t>
  </si>
  <si>
    <t>Otha Ritter</t>
  </si>
  <si>
    <t>Delmar Pinto</t>
  </si>
  <si>
    <t>Lavonne Eubanks</t>
  </si>
  <si>
    <t>Bernie Cohn</t>
  </si>
  <si>
    <t>Abbey Guenther</t>
  </si>
  <si>
    <t>Ligia Hsu</t>
  </si>
  <si>
    <t>Alvina Horn</t>
  </si>
  <si>
    <t>Idalia Radford</t>
  </si>
  <si>
    <t>Lane Bales</t>
  </si>
  <si>
    <t>Jimmie Bolen</t>
  </si>
  <si>
    <t>Pamella Roldan</t>
  </si>
  <si>
    <t>Lizette Wentworth</t>
  </si>
  <si>
    <t>Chung Sargent</t>
  </si>
  <si>
    <t>Zetta Reaves</t>
  </si>
  <si>
    <t>Kenya Baer</t>
  </si>
  <si>
    <t>In Sexton</t>
  </si>
  <si>
    <t>Kristofer Hatcher</t>
  </si>
  <si>
    <t>Scottie Parham</t>
  </si>
  <si>
    <t>Sun Venable</t>
  </si>
  <si>
    <t>Keitha Biddle</t>
  </si>
  <si>
    <t>Emmanuel Quinonez</t>
  </si>
  <si>
    <t>Eulah Mcmahan</t>
  </si>
  <si>
    <t>Lucinda Pyle</t>
  </si>
  <si>
    <t>Lincoln Mundy</t>
  </si>
  <si>
    <t>Leif Rousseau</t>
  </si>
  <si>
    <t>Nona Criswell</t>
  </si>
  <si>
    <t>Nicholle Cowley</t>
  </si>
  <si>
    <t>Kevin Bumgarner</t>
  </si>
  <si>
    <t>Kennith Quinlan</t>
  </si>
  <si>
    <t>Migdalia Smallwood</t>
  </si>
  <si>
    <t>Tenesha Whiting</t>
  </si>
  <si>
    <t>Lucius Mccain</t>
  </si>
  <si>
    <t>Noelia Bowens</t>
  </si>
  <si>
    <t>Rosalina Burnside</t>
  </si>
  <si>
    <t>Delcie Angulo</t>
  </si>
  <si>
    <t>Almeta Elkins</t>
  </si>
  <si>
    <t>Gretta Perreault</t>
  </si>
  <si>
    <t>Buck Chesser</t>
  </si>
  <si>
    <t>Khadijah Breaux</t>
  </si>
  <si>
    <t>Ollie Hindman</t>
  </si>
  <si>
    <t>Larita Villareal</t>
  </si>
  <si>
    <t>Bryanna Bentley</t>
  </si>
  <si>
    <t>Jarod Crider</t>
  </si>
  <si>
    <t>Salley Kasper</t>
  </si>
  <si>
    <t>Conception Law</t>
  </si>
  <si>
    <t>Shakita Oldham</t>
  </si>
  <si>
    <t>Denna Crandall</t>
  </si>
  <si>
    <t>Blake Oaks</t>
  </si>
  <si>
    <t>Noe Rocha</t>
  </si>
  <si>
    <t>Hollie Selby</t>
  </si>
  <si>
    <t>Anneliese Haines</t>
  </si>
  <si>
    <t>Larae Theriault</t>
  </si>
  <si>
    <t>Fidela Trinidad</t>
  </si>
  <si>
    <t>Chae Box</t>
  </si>
  <si>
    <t>Tamisha Orozco</t>
  </si>
  <si>
    <t>Dionne Tam</t>
  </si>
  <si>
    <t>Josefa Woodard</t>
  </si>
  <si>
    <t>Shawanna Kirkpatrick</t>
  </si>
  <si>
    <t>Calculate average GPA per student</t>
  </si>
  <si>
    <t>Row Labels</t>
  </si>
  <si>
    <t>Grand Total</t>
  </si>
  <si>
    <t>Average of Grade</t>
  </si>
  <si>
    <t>Column Labels</t>
  </si>
  <si>
    <t>Create a cross tab with class in the rows and major in the columns. Calculate average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</si>
</sst>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Arial"/>
      <family val="2"/>
    </font>
    <font>
      <b/>
      <sz val="16"/>
      <color rgb="FFFF0000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b/>
      <sz val="16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2" fillId="4" borderId="1">
      <alignment wrapText="1"/>
    </xf>
    <xf numFmtId="0" fontId="9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8" borderId="1" xfId="0" applyFont="1" applyFill="1" applyBorder="1"/>
    <xf numFmtId="0" fontId="7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9" borderId="0" xfId="0" applyFill="1"/>
    <xf numFmtId="0" fontId="10" fillId="0" borderId="0" xfId="0" applyFont="1"/>
    <xf numFmtId="0" fontId="11" fillId="4" borderId="1" xfId="2" applyFont="1">
      <alignment wrapText="1"/>
    </xf>
    <xf numFmtId="0" fontId="11" fillId="10" borderId="1" xfId="0" applyFont="1" applyFill="1" applyBorder="1"/>
    <xf numFmtId="0" fontId="12" fillId="0" borderId="1" xfId="3" applyFont="1" applyBorder="1"/>
    <xf numFmtId="4" fontId="12" fillId="0" borderId="1" xfId="1" applyNumberFormat="1" applyFont="1" applyBorder="1"/>
    <xf numFmtId="0" fontId="10" fillId="5" borderId="1" xfId="0" applyFont="1" applyFill="1" applyBorder="1"/>
    <xf numFmtId="0" fontId="11" fillId="10" borderId="1" xfId="0" applyFont="1" applyFill="1" applyBorder="1" applyAlignment="1">
      <alignment wrapText="1"/>
    </xf>
    <xf numFmtId="0" fontId="12" fillId="0" borderId="1" xfId="1" applyNumberFormat="1" applyFont="1" applyBorder="1"/>
    <xf numFmtId="0" fontId="10" fillId="0" borderId="1" xfId="0" applyFont="1" applyBorder="1"/>
    <xf numFmtId="0" fontId="15" fillId="0" borderId="0" xfId="0" applyFont="1"/>
    <xf numFmtId="0" fontId="0" fillId="6" borderId="0" xfId="0" applyFill="1"/>
    <xf numFmtId="0" fontId="10" fillId="0" borderId="0" xfId="0" applyFont="1" applyAlignment="1">
      <alignment horizontal="center"/>
    </xf>
    <xf numFmtId="0" fontId="3" fillId="6" borderId="0" xfId="0" applyFont="1" applyFill="1"/>
    <xf numFmtId="0" fontId="3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7" fillId="0" borderId="1" xfId="0" applyFont="1" applyBorder="1"/>
    <xf numFmtId="0" fontId="17" fillId="0" borderId="0" xfId="0" applyFont="1"/>
    <xf numFmtId="0" fontId="18" fillId="2" borderId="1" xfId="0" applyFont="1" applyFill="1" applyBorder="1"/>
    <xf numFmtId="14" fontId="17" fillId="0" borderId="1" xfId="0" applyNumberFormat="1" applyFont="1" applyBorder="1"/>
    <xf numFmtId="0" fontId="17" fillId="3" borderId="1" xfId="0" applyFont="1" applyFill="1" applyBorder="1" applyAlignment="1">
      <alignment wrapText="1"/>
    </xf>
    <xf numFmtId="0" fontId="19" fillId="4" borderId="2" xfId="0" applyFont="1" applyFill="1" applyBorder="1"/>
    <xf numFmtId="0" fontId="19" fillId="4" borderId="1" xfId="0" applyFont="1" applyFill="1" applyBorder="1"/>
    <xf numFmtId="0" fontId="17" fillId="5" borderId="1" xfId="0" applyFont="1" applyFill="1" applyBorder="1"/>
    <xf numFmtId="164" fontId="17" fillId="5" borderId="1" xfId="0" applyNumberFormat="1" applyFont="1" applyFill="1" applyBorder="1"/>
    <xf numFmtId="164" fontId="17" fillId="0" borderId="1" xfId="0" applyNumberFormat="1" applyFont="1" applyBorder="1"/>
    <xf numFmtId="0" fontId="17" fillId="6" borderId="1" xfId="0" applyFont="1" applyFill="1" applyBorder="1"/>
    <xf numFmtId="0" fontId="20" fillId="0" borderId="0" xfId="0" applyFont="1"/>
    <xf numFmtId="164" fontId="17" fillId="0" borderId="0" xfId="0" applyNumberFormat="1" applyFont="1"/>
    <xf numFmtId="0" fontId="17" fillId="0" borderId="0" xfId="0" applyFont="1" applyAlignment="1">
      <alignment horizontal="center"/>
    </xf>
    <xf numFmtId="0" fontId="19" fillId="4" borderId="3" xfId="0" applyFont="1" applyFill="1" applyBorder="1"/>
    <xf numFmtId="2" fontId="17" fillId="0" borderId="0" xfId="0" applyNumberFormat="1" applyFont="1" applyAlignment="1">
      <alignment horizontal="center"/>
    </xf>
    <xf numFmtId="2" fontId="17" fillId="6" borderId="0" xfId="0" applyNumberFormat="1" applyFont="1" applyFill="1" applyAlignment="1">
      <alignment horizontal="center"/>
    </xf>
    <xf numFmtId="0" fontId="20" fillId="6" borderId="0" xfId="0" applyFont="1" applyFill="1"/>
    <xf numFmtId="0" fontId="20" fillId="7" borderId="0" xfId="0" applyFont="1" applyFill="1"/>
    <xf numFmtId="0" fontId="20" fillId="7" borderId="0" xfId="0" applyFont="1" applyFill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7" fillId="11" borderId="0" xfId="0" applyFont="1" applyFill="1"/>
    <xf numFmtId="0" fontId="21" fillId="0" borderId="0" xfId="3" applyFont="1"/>
    <xf numFmtId="0" fontId="22" fillId="0" borderId="0" xfId="0" applyFont="1"/>
    <xf numFmtId="0" fontId="23" fillId="4" borderId="1" xfId="2" applyFont="1">
      <alignment wrapText="1"/>
    </xf>
    <xf numFmtId="0" fontId="21" fillId="0" borderId="1" xfId="3" applyFont="1" applyBorder="1"/>
    <xf numFmtId="8" fontId="21" fillId="0" borderId="1" xfId="3" applyNumberFormat="1" applyFont="1" applyBorder="1"/>
    <xf numFmtId="0" fontId="21" fillId="5" borderId="1" xfId="3" applyFont="1" applyFill="1" applyBorder="1"/>
    <xf numFmtId="0" fontId="24" fillId="0" borderId="0" xfId="3" applyFont="1"/>
    <xf numFmtId="0" fontId="16" fillId="6" borderId="0" xfId="3" applyFont="1" applyFill="1" applyBorder="1" applyAlignment="1">
      <alignment horizontal="center"/>
    </xf>
    <xf numFmtId="0" fontId="2" fillId="4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" fontId="0" fillId="0" borderId="0" xfId="0" pivotButton="1" applyNumberFormat="1" applyAlignment="1">
      <alignment horizontal="center"/>
    </xf>
  </cellXfs>
  <cellStyles count="4">
    <cellStyle name="blue" xfId="2" xr:uid="{A6073131-0523-4C5E-B490-F8214F1F8917}"/>
    <cellStyle name="Comma" xfId="1" builtinId="3"/>
    <cellStyle name="Normal" xfId="0" builtinId="0"/>
    <cellStyle name="Normal 2" xfId="3" xr:uid="{E0D18476-24BB-43AE-861A-2F47006F9ED2}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01.714688888889" createdVersion="8" refreshedVersion="8" minRefreshableVersion="3" recordCount="361" xr:uid="{C9E660D7-F35C-497C-A9AE-5CE6796AEA0B}">
  <cacheSource type="worksheet">
    <worksheetSource ref="A2:D363" sheet="Pivot tables"/>
  </cacheSource>
  <cacheFields count="4">
    <cacheField name="Student Name" numFmtId="0">
      <sharedItems count="150">
        <s v="Darby Rossi"/>
        <s v="Tarah Mcmillen"/>
        <s v="Annita Balderas"/>
        <s v="Brandie Hammett"/>
        <s v="Deetta Lozano"/>
        <s v="Madalyn Rouse"/>
        <s v="Lorenza Hannah"/>
        <s v="Spring Shook"/>
        <s v="Venessa Upchurch"/>
        <s v="Noelle Warfield"/>
        <s v="Monroe Mccall"/>
        <s v="Alfonzo Tejeda"/>
        <s v="Evelynn Bagley"/>
        <s v="Shirleen Carl"/>
        <s v="Silva Herbert"/>
        <s v="Aracelis Caudill"/>
        <s v="Pearline Jarvis"/>
        <s v="Aurora Murry"/>
        <s v="Alesia Totten"/>
        <s v="China Bullock"/>
        <s v="Shawanda Dunham"/>
        <s v="Scottie Eldridge"/>
        <s v="Griselda Ahern"/>
        <s v="Zoila Keyes"/>
        <s v="Rosalyn Bowden"/>
        <s v="Lala Hildebrand"/>
        <s v="Keith Barela"/>
        <s v="Karole Nowlin"/>
        <s v="Garnett Provost"/>
        <s v="Leatrice Taber"/>
        <s v="Moriah Rector"/>
        <s v="Henriette Maurer"/>
        <s v="Lory Montoya"/>
        <s v="Madison Shook"/>
        <s v="Thomasena Guidry"/>
        <s v="Leandra Fulcher"/>
        <s v="Jerrold Reeder"/>
        <s v="Janett Winchester"/>
        <s v="Mario Kruse"/>
        <s v="Christia Ricker"/>
        <s v="Lorrine Sheppard"/>
        <s v="Lauran Sheffield"/>
        <s v="Karma Seaman"/>
        <s v="Williams Brandon"/>
        <s v="Neely Bollinger"/>
        <s v="Nedra Wilhite"/>
        <s v="Obdulia Ybarra"/>
        <s v="Velvet Fryer"/>
        <s v="Iraida Bunnell"/>
        <s v="Joellen Heffner"/>
        <s v="Artie Palma"/>
        <s v="Shea Polk"/>
        <s v="Colette Reece"/>
        <s v="Jerrod Gunther"/>
        <s v="Audria Cooke"/>
        <s v="Patrina Case"/>
        <s v="Dinorah Wenger"/>
        <s v="Johanne Peterman"/>
        <s v="Len Barnhart"/>
        <s v="Narcisa Mahaffey"/>
        <s v="Jeannine Giordano"/>
        <s v="Cleora Reno"/>
        <s v="Patria Sutter"/>
        <s v="Britany Short"/>
        <s v="Sidney Handy"/>
        <s v="Refugia Stowe"/>
        <s v="Sandee Seaton"/>
        <s v="Diamond Finney"/>
        <s v="Waldo Knudson"/>
        <s v="Guillermina Lombardi"/>
        <s v="Walter Lehman"/>
        <s v="Kenton Samuel"/>
        <s v="Fermina Brice"/>
        <s v="Ping Freund"/>
        <s v="Cherilyn Whitehurst"/>
        <s v="Agripina Bunting"/>
        <s v="Roseanna Saucier"/>
        <s v="Jone Oconner"/>
        <s v="Merrilee Hammett"/>
        <s v="Necole Garmon"/>
        <s v="Hana Forrester"/>
        <s v="Serena Lowell"/>
        <s v="Lashawna Conti"/>
        <s v="Sanford Bearden"/>
        <s v="Wally Wyatt"/>
        <s v="Wilford Valentin"/>
        <s v="Franklyn Honeycutt"/>
        <s v="Jacquelynn Amaral"/>
        <s v="Kermit Ashby"/>
        <s v="Tyson Kellogg"/>
        <s v="Nenita Crouch"/>
        <s v="Val Ayala"/>
        <s v="Otha Ritter"/>
        <s v="Delmar Pinto"/>
        <s v="Lavonne Eubanks"/>
        <s v="Bernie Cohn"/>
        <s v="Abbey Guenther"/>
        <s v="Ligia Hsu"/>
        <s v="Alvina Horn"/>
        <s v="Idalia Radford"/>
        <s v="Lane Bales"/>
        <s v="Jimmie Bolen"/>
        <s v="Pamella Roldan"/>
        <s v="Lizette Wentworth"/>
        <s v="Chung Sargent"/>
        <s v="Zetta Reaves"/>
        <s v="Kenya Baer"/>
        <s v="In Sexton"/>
        <s v="Kristofer Hatcher"/>
        <s v="Scottie Parham"/>
        <s v="Sun Venable"/>
        <s v="Keitha Biddle"/>
        <s v="Emmanuel Quinonez"/>
        <s v="Eulah Mcmahan"/>
        <s v="Lucinda Pyle"/>
        <s v="Lincoln Mundy"/>
        <s v="Leif Rousseau"/>
        <s v="Nona Criswell"/>
        <s v="Nicholle Cowley"/>
        <s v="Kevin Bumgarner"/>
        <s v="Kennith Quinlan"/>
        <s v="Migdalia Smallwood"/>
        <s v="Tenesha Whiting"/>
        <s v="Lucius Mccain"/>
        <s v="Noelia Bowens"/>
        <s v="Rosalina Burnside"/>
        <s v="Delcie Angulo"/>
        <s v="Almeta Elkins"/>
        <s v="Gretta Perreault"/>
        <s v="Buck Chesser"/>
        <s v="Khadijah Breaux"/>
        <s v="Ollie Hindman"/>
        <s v="Larita Villareal"/>
        <s v="Bryanna Bentley"/>
        <s v="Jarod Crider"/>
        <s v="Salley Kasper"/>
        <s v="Conception Law"/>
        <s v="Shakita Oldham"/>
        <s v="Denna Crandall"/>
        <s v="Blake Oaks"/>
        <s v="Noe Rocha"/>
        <s v="Hollie Selby"/>
        <s v="Anneliese Haines"/>
        <s v="Larae Theriault"/>
        <s v="Fidela Trinidad"/>
        <s v="Chae Box"/>
        <s v="Tamisha Orozco"/>
        <s v="Dionne Tam"/>
        <s v="Josefa Woodard"/>
        <s v="Shawanna Kirkpatrick"/>
      </sharedItems>
    </cacheField>
    <cacheField name="Major" numFmtId="0">
      <sharedItems count="9">
        <s v="Nursing"/>
        <s v="Accounting"/>
        <s v="Biology"/>
        <s v="History"/>
        <s v="Chemistry"/>
        <s v="Math"/>
        <s v="Business"/>
        <s v="Art"/>
        <s v="General"/>
      </sharedItems>
    </cacheField>
    <cacheField name="Class" numFmtId="0">
      <sharedItems count="19">
        <s v="Art 228"/>
        <s v="Busn 216"/>
        <s v="ENGL 081"/>
        <s v="PSYCH 120"/>
        <s v="ART&amp; 100"/>
        <s v="GEO 105"/>
        <s v="GEO 101"/>
        <s v="ENGL 091"/>
        <s v="STEM 100"/>
        <s v="Busn 218"/>
        <s v="ENGL&amp; 101"/>
        <s v="CHEM&amp; 121"/>
        <s v="BIOL&amp; 175"/>
        <s v="Art 120"/>
        <s v="BIOL&amp; 160"/>
        <s v="Busn 210"/>
        <s v="CHEM&amp; 110"/>
        <s v="PSYCH 130"/>
        <s v="PSYCH 131"/>
      </sharedItems>
    </cacheField>
    <cacheField name="Grade" numFmtId="0">
      <sharedItems containsSemiMixedTypes="0" containsString="0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n v="3.1"/>
  </r>
  <r>
    <x v="1"/>
    <x v="1"/>
    <x v="1"/>
    <n v="2.4"/>
  </r>
  <r>
    <x v="2"/>
    <x v="2"/>
    <x v="2"/>
    <n v="2.2000000000000002"/>
  </r>
  <r>
    <x v="3"/>
    <x v="3"/>
    <x v="0"/>
    <n v="2.6"/>
  </r>
  <r>
    <x v="4"/>
    <x v="3"/>
    <x v="3"/>
    <n v="2.8"/>
  </r>
  <r>
    <x v="5"/>
    <x v="4"/>
    <x v="4"/>
    <n v="3.2"/>
  </r>
  <r>
    <x v="2"/>
    <x v="2"/>
    <x v="5"/>
    <n v="2.9"/>
  </r>
  <r>
    <x v="6"/>
    <x v="5"/>
    <x v="6"/>
    <n v="2.6"/>
  </r>
  <r>
    <x v="7"/>
    <x v="6"/>
    <x v="7"/>
    <n v="3.7"/>
  </r>
  <r>
    <x v="8"/>
    <x v="0"/>
    <x v="3"/>
    <n v="3.5"/>
  </r>
  <r>
    <x v="2"/>
    <x v="2"/>
    <x v="8"/>
    <n v="1.9"/>
  </r>
  <r>
    <x v="9"/>
    <x v="2"/>
    <x v="4"/>
    <n v="2.8"/>
  </r>
  <r>
    <x v="10"/>
    <x v="1"/>
    <x v="5"/>
    <n v="3.2"/>
  </r>
  <r>
    <x v="11"/>
    <x v="3"/>
    <x v="5"/>
    <n v="0.9"/>
  </r>
  <r>
    <x v="12"/>
    <x v="2"/>
    <x v="9"/>
    <n v="1.5"/>
  </r>
  <r>
    <x v="13"/>
    <x v="4"/>
    <x v="3"/>
    <n v="2.7"/>
  </r>
  <r>
    <x v="14"/>
    <x v="3"/>
    <x v="4"/>
    <n v="2.7"/>
  </r>
  <r>
    <x v="15"/>
    <x v="2"/>
    <x v="9"/>
    <n v="1.6"/>
  </r>
  <r>
    <x v="16"/>
    <x v="4"/>
    <x v="1"/>
    <n v="2"/>
  </r>
  <r>
    <x v="17"/>
    <x v="0"/>
    <x v="4"/>
    <n v="3.8"/>
  </r>
  <r>
    <x v="18"/>
    <x v="0"/>
    <x v="3"/>
    <n v="3.5"/>
  </r>
  <r>
    <x v="19"/>
    <x v="0"/>
    <x v="10"/>
    <n v="3.1"/>
  </r>
  <r>
    <x v="20"/>
    <x v="6"/>
    <x v="9"/>
    <n v="2.8"/>
  </r>
  <r>
    <x v="21"/>
    <x v="4"/>
    <x v="11"/>
    <n v="1.9"/>
  </r>
  <r>
    <x v="22"/>
    <x v="4"/>
    <x v="6"/>
    <n v="2.4"/>
  </r>
  <r>
    <x v="23"/>
    <x v="7"/>
    <x v="12"/>
    <n v="1.9"/>
  </r>
  <r>
    <x v="24"/>
    <x v="2"/>
    <x v="6"/>
    <n v="1.5"/>
  </r>
  <r>
    <x v="12"/>
    <x v="2"/>
    <x v="11"/>
    <n v="1.4"/>
  </r>
  <r>
    <x v="14"/>
    <x v="3"/>
    <x v="12"/>
    <n v="1.8"/>
  </r>
  <r>
    <x v="25"/>
    <x v="3"/>
    <x v="9"/>
    <n v="3.7"/>
  </r>
  <r>
    <x v="26"/>
    <x v="1"/>
    <x v="13"/>
    <n v="2.2999999999999998"/>
  </r>
  <r>
    <x v="27"/>
    <x v="4"/>
    <x v="14"/>
    <n v="2.9"/>
  </r>
  <r>
    <x v="28"/>
    <x v="7"/>
    <x v="5"/>
    <n v="2.4"/>
  </r>
  <r>
    <x v="29"/>
    <x v="7"/>
    <x v="4"/>
    <n v="2.5"/>
  </r>
  <r>
    <x v="30"/>
    <x v="8"/>
    <x v="5"/>
    <n v="2.2999999999999998"/>
  </r>
  <r>
    <x v="31"/>
    <x v="0"/>
    <x v="15"/>
    <n v="2.6"/>
  </r>
  <r>
    <x v="32"/>
    <x v="4"/>
    <x v="16"/>
    <n v="2.5"/>
  </r>
  <r>
    <x v="33"/>
    <x v="0"/>
    <x v="16"/>
    <n v="0.6"/>
  </r>
  <r>
    <x v="34"/>
    <x v="2"/>
    <x v="0"/>
    <n v="2.6"/>
  </r>
  <r>
    <x v="35"/>
    <x v="6"/>
    <x v="7"/>
    <n v="4"/>
  </r>
  <r>
    <x v="36"/>
    <x v="3"/>
    <x v="10"/>
    <n v="1.2"/>
  </r>
  <r>
    <x v="37"/>
    <x v="7"/>
    <x v="17"/>
    <n v="2.7"/>
  </r>
  <r>
    <x v="38"/>
    <x v="2"/>
    <x v="14"/>
    <n v="2.4"/>
  </r>
  <r>
    <x v="39"/>
    <x v="3"/>
    <x v="13"/>
    <n v="2.8"/>
  </r>
  <r>
    <x v="40"/>
    <x v="3"/>
    <x v="2"/>
    <n v="2.2999999999999998"/>
  </r>
  <r>
    <x v="41"/>
    <x v="8"/>
    <x v="5"/>
    <n v="2.4"/>
  </r>
  <r>
    <x v="42"/>
    <x v="3"/>
    <x v="18"/>
    <n v="2.7"/>
  </r>
  <r>
    <x v="43"/>
    <x v="6"/>
    <x v="1"/>
    <n v="1.9"/>
  </r>
  <r>
    <x v="44"/>
    <x v="4"/>
    <x v="6"/>
    <n v="3.2"/>
  </r>
  <r>
    <x v="45"/>
    <x v="7"/>
    <x v="4"/>
    <n v="3.8"/>
  </r>
  <r>
    <x v="46"/>
    <x v="3"/>
    <x v="1"/>
    <n v="2.8"/>
  </r>
  <r>
    <x v="47"/>
    <x v="8"/>
    <x v="17"/>
    <n v="2.5"/>
  </r>
  <r>
    <x v="48"/>
    <x v="3"/>
    <x v="1"/>
    <n v="3.4"/>
  </r>
  <r>
    <x v="49"/>
    <x v="1"/>
    <x v="2"/>
    <n v="2.5"/>
  </r>
  <r>
    <x v="50"/>
    <x v="3"/>
    <x v="0"/>
    <n v="2.5"/>
  </r>
  <r>
    <x v="51"/>
    <x v="6"/>
    <x v="10"/>
    <n v="1"/>
  </r>
  <r>
    <x v="52"/>
    <x v="4"/>
    <x v="16"/>
    <n v="3.4"/>
  </r>
  <r>
    <x v="53"/>
    <x v="4"/>
    <x v="7"/>
    <n v="2.6"/>
  </r>
  <r>
    <x v="54"/>
    <x v="4"/>
    <x v="10"/>
    <n v="2.2000000000000002"/>
  </r>
  <r>
    <x v="55"/>
    <x v="5"/>
    <x v="11"/>
    <n v="3.7"/>
  </r>
  <r>
    <x v="56"/>
    <x v="5"/>
    <x v="13"/>
    <n v="2.9"/>
  </r>
  <r>
    <x v="57"/>
    <x v="2"/>
    <x v="3"/>
    <n v="3.4"/>
  </r>
  <r>
    <x v="12"/>
    <x v="2"/>
    <x v="13"/>
    <n v="3.1"/>
  </r>
  <r>
    <x v="58"/>
    <x v="1"/>
    <x v="13"/>
    <n v="1.4"/>
  </r>
  <r>
    <x v="59"/>
    <x v="4"/>
    <x v="4"/>
    <n v="1"/>
  </r>
  <r>
    <x v="60"/>
    <x v="2"/>
    <x v="7"/>
    <n v="3.2"/>
  </r>
  <r>
    <x v="53"/>
    <x v="4"/>
    <x v="15"/>
    <n v="3.1"/>
  </r>
  <r>
    <x v="0"/>
    <x v="0"/>
    <x v="17"/>
    <n v="2.6"/>
  </r>
  <r>
    <x v="23"/>
    <x v="7"/>
    <x v="18"/>
    <n v="3.1"/>
  </r>
  <r>
    <x v="61"/>
    <x v="6"/>
    <x v="16"/>
    <n v="3.8"/>
  </r>
  <r>
    <x v="54"/>
    <x v="4"/>
    <x v="15"/>
    <n v="2.9"/>
  </r>
  <r>
    <x v="59"/>
    <x v="4"/>
    <x v="12"/>
    <n v="2.9"/>
  </r>
  <r>
    <x v="62"/>
    <x v="6"/>
    <x v="2"/>
    <n v="3.8"/>
  </r>
  <r>
    <x v="63"/>
    <x v="3"/>
    <x v="3"/>
    <n v="2.9"/>
  </r>
  <r>
    <x v="42"/>
    <x v="3"/>
    <x v="12"/>
    <n v="3.1"/>
  </r>
  <r>
    <x v="10"/>
    <x v="1"/>
    <x v="2"/>
    <n v="1.9"/>
  </r>
  <r>
    <x v="64"/>
    <x v="4"/>
    <x v="10"/>
    <n v="1.7"/>
  </r>
  <r>
    <x v="27"/>
    <x v="4"/>
    <x v="1"/>
    <n v="3.2"/>
  </r>
  <r>
    <x v="37"/>
    <x v="7"/>
    <x v="14"/>
    <n v="3"/>
  </r>
  <r>
    <x v="65"/>
    <x v="2"/>
    <x v="8"/>
    <n v="3.7"/>
  </r>
  <r>
    <x v="66"/>
    <x v="5"/>
    <x v="0"/>
    <n v="2.7"/>
  </r>
  <r>
    <x v="67"/>
    <x v="2"/>
    <x v="2"/>
    <n v="0"/>
  </r>
  <r>
    <x v="5"/>
    <x v="4"/>
    <x v="18"/>
    <n v="3.5"/>
  </r>
  <r>
    <x v="68"/>
    <x v="7"/>
    <x v="18"/>
    <n v="0.9"/>
  </r>
  <r>
    <x v="44"/>
    <x v="4"/>
    <x v="3"/>
    <n v="3.2"/>
  </r>
  <r>
    <x v="69"/>
    <x v="5"/>
    <x v="11"/>
    <n v="3"/>
  </r>
  <r>
    <x v="70"/>
    <x v="6"/>
    <x v="5"/>
    <n v="2.4"/>
  </r>
  <r>
    <x v="26"/>
    <x v="1"/>
    <x v="9"/>
    <n v="3"/>
  </r>
  <r>
    <x v="25"/>
    <x v="3"/>
    <x v="11"/>
    <n v="2.7"/>
  </r>
  <r>
    <x v="36"/>
    <x v="3"/>
    <x v="7"/>
    <n v="4"/>
  </r>
  <r>
    <x v="71"/>
    <x v="6"/>
    <x v="8"/>
    <n v="2.6"/>
  </r>
  <r>
    <x v="72"/>
    <x v="4"/>
    <x v="6"/>
    <n v="2"/>
  </r>
  <r>
    <x v="73"/>
    <x v="5"/>
    <x v="4"/>
    <n v="3"/>
  </r>
  <r>
    <x v="74"/>
    <x v="6"/>
    <x v="11"/>
    <n v="2"/>
  </r>
  <r>
    <x v="49"/>
    <x v="1"/>
    <x v="8"/>
    <n v="3.2"/>
  </r>
  <r>
    <x v="36"/>
    <x v="3"/>
    <x v="15"/>
    <n v="3.4"/>
  </r>
  <r>
    <x v="75"/>
    <x v="3"/>
    <x v="15"/>
    <n v="3.3"/>
  </r>
  <r>
    <x v="76"/>
    <x v="0"/>
    <x v="10"/>
    <n v="2.1"/>
  </r>
  <r>
    <x v="77"/>
    <x v="2"/>
    <x v="11"/>
    <n v="2.2999999999999998"/>
  </r>
  <r>
    <x v="78"/>
    <x v="2"/>
    <x v="2"/>
    <n v="4"/>
  </r>
  <r>
    <x v="79"/>
    <x v="7"/>
    <x v="12"/>
    <n v="3.9"/>
  </r>
  <r>
    <x v="26"/>
    <x v="1"/>
    <x v="11"/>
    <n v="3.1"/>
  </r>
  <r>
    <x v="80"/>
    <x v="6"/>
    <x v="2"/>
    <n v="1.4"/>
  </r>
  <r>
    <x v="67"/>
    <x v="2"/>
    <x v="8"/>
    <n v="2.2000000000000002"/>
  </r>
  <r>
    <x v="81"/>
    <x v="3"/>
    <x v="4"/>
    <n v="3.7"/>
  </r>
  <r>
    <x v="49"/>
    <x v="1"/>
    <x v="5"/>
    <n v="1.9"/>
  </r>
  <r>
    <x v="64"/>
    <x v="4"/>
    <x v="15"/>
    <n v="1.8"/>
  </r>
  <r>
    <x v="66"/>
    <x v="5"/>
    <x v="17"/>
    <n v="3.3"/>
  </r>
  <r>
    <x v="32"/>
    <x v="4"/>
    <x v="6"/>
    <n v="2.1"/>
  </r>
  <r>
    <x v="60"/>
    <x v="2"/>
    <x v="15"/>
    <n v="3.7"/>
  </r>
  <r>
    <x v="39"/>
    <x v="3"/>
    <x v="9"/>
    <n v="3.1"/>
  </r>
  <r>
    <x v="6"/>
    <x v="5"/>
    <x v="3"/>
    <n v="3.5"/>
  </r>
  <r>
    <x v="78"/>
    <x v="2"/>
    <x v="8"/>
    <n v="3.2"/>
  </r>
  <r>
    <x v="82"/>
    <x v="7"/>
    <x v="13"/>
    <n v="2.4"/>
  </r>
  <r>
    <x v="83"/>
    <x v="0"/>
    <x v="8"/>
    <n v="3.2"/>
  </r>
  <r>
    <x v="84"/>
    <x v="0"/>
    <x v="11"/>
    <n v="3.3"/>
  </r>
  <r>
    <x v="16"/>
    <x v="4"/>
    <x v="17"/>
    <n v="2.6"/>
  </r>
  <r>
    <x v="85"/>
    <x v="2"/>
    <x v="17"/>
    <n v="2"/>
  </r>
  <r>
    <x v="13"/>
    <x v="4"/>
    <x v="16"/>
    <n v="1.6"/>
  </r>
  <r>
    <x v="86"/>
    <x v="4"/>
    <x v="17"/>
    <n v="3.8"/>
  </r>
  <r>
    <x v="87"/>
    <x v="2"/>
    <x v="1"/>
    <n v="1.3"/>
  </r>
  <r>
    <x v="88"/>
    <x v="4"/>
    <x v="18"/>
    <n v="1.2"/>
  </r>
  <r>
    <x v="89"/>
    <x v="7"/>
    <x v="8"/>
    <n v="2.4"/>
  </r>
  <r>
    <x v="90"/>
    <x v="3"/>
    <x v="12"/>
    <n v="0.2"/>
  </r>
  <r>
    <x v="91"/>
    <x v="1"/>
    <x v="12"/>
    <n v="2.2999999999999998"/>
  </r>
  <r>
    <x v="92"/>
    <x v="8"/>
    <x v="9"/>
    <n v="2.2000000000000002"/>
  </r>
  <r>
    <x v="93"/>
    <x v="7"/>
    <x v="11"/>
    <n v="3.1"/>
  </r>
  <r>
    <x v="34"/>
    <x v="2"/>
    <x v="1"/>
    <n v="2.7"/>
  </r>
  <r>
    <x v="80"/>
    <x v="6"/>
    <x v="8"/>
    <n v="3"/>
  </r>
  <r>
    <x v="94"/>
    <x v="8"/>
    <x v="16"/>
    <n v="3.8"/>
  </r>
  <r>
    <x v="95"/>
    <x v="8"/>
    <x v="15"/>
    <n v="2"/>
  </r>
  <r>
    <x v="66"/>
    <x v="5"/>
    <x v="1"/>
    <n v="3.3"/>
  </r>
  <r>
    <x v="96"/>
    <x v="6"/>
    <x v="11"/>
    <n v="2.6"/>
  </r>
  <r>
    <x v="97"/>
    <x v="1"/>
    <x v="2"/>
    <n v="2.2999999999999998"/>
  </r>
  <r>
    <x v="56"/>
    <x v="5"/>
    <x v="11"/>
    <n v="3"/>
  </r>
  <r>
    <x v="70"/>
    <x v="6"/>
    <x v="8"/>
    <n v="2.4"/>
  </r>
  <r>
    <x v="4"/>
    <x v="3"/>
    <x v="6"/>
    <n v="3.4"/>
  </r>
  <r>
    <x v="89"/>
    <x v="7"/>
    <x v="2"/>
    <n v="3"/>
  </r>
  <r>
    <x v="54"/>
    <x v="4"/>
    <x v="7"/>
    <n v="2.8"/>
  </r>
  <r>
    <x v="98"/>
    <x v="5"/>
    <x v="8"/>
    <n v="3.8"/>
  </r>
  <r>
    <x v="1"/>
    <x v="1"/>
    <x v="14"/>
    <n v="3"/>
  </r>
  <r>
    <x v="3"/>
    <x v="3"/>
    <x v="14"/>
    <n v="2.4"/>
  </r>
  <r>
    <x v="99"/>
    <x v="4"/>
    <x v="10"/>
    <n v="3"/>
  </r>
  <r>
    <x v="100"/>
    <x v="4"/>
    <x v="3"/>
    <n v="4"/>
  </r>
  <r>
    <x v="84"/>
    <x v="0"/>
    <x v="13"/>
    <n v="3.3"/>
  </r>
  <r>
    <x v="37"/>
    <x v="7"/>
    <x v="1"/>
    <n v="2.9"/>
  </r>
  <r>
    <x v="101"/>
    <x v="8"/>
    <x v="4"/>
    <n v="2.5"/>
  </r>
  <r>
    <x v="77"/>
    <x v="2"/>
    <x v="9"/>
    <n v="2.2000000000000002"/>
  </r>
  <r>
    <x v="102"/>
    <x v="3"/>
    <x v="17"/>
    <n v="3.8"/>
  </r>
  <r>
    <x v="103"/>
    <x v="5"/>
    <x v="18"/>
    <n v="3.8"/>
  </r>
  <r>
    <x v="104"/>
    <x v="7"/>
    <x v="6"/>
    <n v="2.6"/>
  </r>
  <r>
    <x v="67"/>
    <x v="2"/>
    <x v="5"/>
    <n v="2.7"/>
  </r>
  <r>
    <x v="79"/>
    <x v="7"/>
    <x v="4"/>
    <n v="2.6"/>
  </r>
  <r>
    <x v="92"/>
    <x v="8"/>
    <x v="13"/>
    <n v="2.8"/>
  </r>
  <r>
    <x v="75"/>
    <x v="3"/>
    <x v="7"/>
    <n v="2.9"/>
  </r>
  <r>
    <x v="1"/>
    <x v="1"/>
    <x v="0"/>
    <n v="3.8"/>
  </r>
  <r>
    <x v="105"/>
    <x v="5"/>
    <x v="12"/>
    <n v="1.5"/>
  </r>
  <r>
    <x v="48"/>
    <x v="3"/>
    <x v="14"/>
    <n v="0.6"/>
  </r>
  <r>
    <x v="106"/>
    <x v="7"/>
    <x v="16"/>
    <n v="3.1"/>
  </r>
  <r>
    <x v="107"/>
    <x v="2"/>
    <x v="13"/>
    <n v="3.9"/>
  </r>
  <r>
    <x v="108"/>
    <x v="3"/>
    <x v="2"/>
    <n v="1.6"/>
  </r>
  <r>
    <x v="89"/>
    <x v="7"/>
    <x v="5"/>
    <n v="2.2999999999999998"/>
  </r>
  <r>
    <x v="35"/>
    <x v="6"/>
    <x v="15"/>
    <n v="2.9"/>
  </r>
  <r>
    <x v="106"/>
    <x v="7"/>
    <x v="3"/>
    <n v="3.2"/>
  </r>
  <r>
    <x v="33"/>
    <x v="0"/>
    <x v="6"/>
    <n v="2.4"/>
  </r>
  <r>
    <x v="80"/>
    <x v="6"/>
    <x v="5"/>
    <n v="4"/>
  </r>
  <r>
    <x v="109"/>
    <x v="2"/>
    <x v="17"/>
    <n v="3.2"/>
  </r>
  <r>
    <x v="110"/>
    <x v="5"/>
    <x v="14"/>
    <n v="3.3"/>
  </r>
  <r>
    <x v="50"/>
    <x v="3"/>
    <x v="17"/>
    <n v="3.3"/>
  </r>
  <r>
    <x v="22"/>
    <x v="4"/>
    <x v="16"/>
    <n v="3.9"/>
  </r>
  <r>
    <x v="31"/>
    <x v="0"/>
    <x v="10"/>
    <n v="2.9"/>
  </r>
  <r>
    <x v="111"/>
    <x v="8"/>
    <x v="7"/>
    <n v="2.4"/>
  </r>
  <r>
    <x v="112"/>
    <x v="7"/>
    <x v="15"/>
    <n v="2.2999999999999998"/>
  </r>
  <r>
    <x v="88"/>
    <x v="4"/>
    <x v="4"/>
    <n v="2.9"/>
  </r>
  <r>
    <x v="113"/>
    <x v="3"/>
    <x v="14"/>
    <n v="3.7"/>
  </r>
  <r>
    <x v="3"/>
    <x v="3"/>
    <x v="17"/>
    <n v="3"/>
  </r>
  <r>
    <x v="109"/>
    <x v="2"/>
    <x v="0"/>
    <n v="2.9"/>
  </r>
  <r>
    <x v="1"/>
    <x v="1"/>
    <x v="17"/>
    <n v="3.2"/>
  </r>
  <r>
    <x v="114"/>
    <x v="4"/>
    <x v="18"/>
    <n v="3"/>
  </r>
  <r>
    <x v="102"/>
    <x v="3"/>
    <x v="1"/>
    <n v="3.7"/>
  </r>
  <r>
    <x v="115"/>
    <x v="0"/>
    <x v="15"/>
    <n v="3.3"/>
  </r>
  <r>
    <x v="27"/>
    <x v="4"/>
    <x v="17"/>
    <n v="3"/>
  </r>
  <r>
    <x v="116"/>
    <x v="7"/>
    <x v="1"/>
    <n v="2.6"/>
  </r>
  <r>
    <x v="59"/>
    <x v="4"/>
    <x v="18"/>
    <n v="2.2000000000000002"/>
  </r>
  <r>
    <x v="38"/>
    <x v="2"/>
    <x v="17"/>
    <n v="3.6"/>
  </r>
  <r>
    <x v="108"/>
    <x v="3"/>
    <x v="5"/>
    <n v="2.2000000000000002"/>
  </r>
  <r>
    <x v="117"/>
    <x v="0"/>
    <x v="5"/>
    <n v="1.9"/>
  </r>
  <r>
    <x v="104"/>
    <x v="7"/>
    <x v="16"/>
    <n v="2"/>
  </r>
  <r>
    <x v="91"/>
    <x v="1"/>
    <x v="4"/>
    <n v="2.4"/>
  </r>
  <r>
    <x v="63"/>
    <x v="3"/>
    <x v="16"/>
    <n v="3.8"/>
  </r>
  <r>
    <x v="76"/>
    <x v="0"/>
    <x v="15"/>
    <n v="2.2999999999999998"/>
  </r>
  <r>
    <x v="58"/>
    <x v="1"/>
    <x v="9"/>
    <n v="3"/>
  </r>
  <r>
    <x v="7"/>
    <x v="6"/>
    <x v="15"/>
    <n v="3.4"/>
  </r>
  <r>
    <x v="24"/>
    <x v="2"/>
    <x v="3"/>
    <n v="2.6"/>
  </r>
  <r>
    <x v="55"/>
    <x v="5"/>
    <x v="13"/>
    <n v="1"/>
  </r>
  <r>
    <x v="115"/>
    <x v="0"/>
    <x v="10"/>
    <n v="3.3"/>
  </r>
  <r>
    <x v="0"/>
    <x v="0"/>
    <x v="1"/>
    <n v="3.4"/>
  </r>
  <r>
    <x v="19"/>
    <x v="0"/>
    <x v="7"/>
    <n v="1.3"/>
  </r>
  <r>
    <x v="47"/>
    <x v="8"/>
    <x v="14"/>
    <n v="3.1"/>
  </r>
  <r>
    <x v="118"/>
    <x v="6"/>
    <x v="5"/>
    <n v="3.8"/>
  </r>
  <r>
    <x v="34"/>
    <x v="2"/>
    <x v="14"/>
    <n v="3.4"/>
  </r>
  <r>
    <x v="21"/>
    <x v="4"/>
    <x v="9"/>
    <n v="1.9"/>
  </r>
  <r>
    <x v="119"/>
    <x v="4"/>
    <x v="3"/>
    <n v="3.4"/>
  </r>
  <r>
    <x v="85"/>
    <x v="2"/>
    <x v="14"/>
    <n v="2.2999999999999998"/>
  </r>
  <r>
    <x v="105"/>
    <x v="5"/>
    <x v="18"/>
    <n v="3.3"/>
  </r>
  <r>
    <x v="120"/>
    <x v="2"/>
    <x v="4"/>
    <n v="1.2"/>
  </r>
  <r>
    <x v="121"/>
    <x v="1"/>
    <x v="12"/>
    <n v="2.6"/>
  </r>
  <r>
    <x v="122"/>
    <x v="8"/>
    <x v="18"/>
    <n v="3.3"/>
  </r>
  <r>
    <x v="18"/>
    <x v="0"/>
    <x v="16"/>
    <n v="2.5"/>
  </r>
  <r>
    <x v="112"/>
    <x v="7"/>
    <x v="7"/>
    <n v="3.9"/>
  </r>
  <r>
    <x v="123"/>
    <x v="8"/>
    <x v="0"/>
    <n v="2.8"/>
  </r>
  <r>
    <x v="105"/>
    <x v="5"/>
    <x v="4"/>
    <n v="2.7"/>
  </r>
  <r>
    <x v="68"/>
    <x v="7"/>
    <x v="12"/>
    <n v="3.2"/>
  </r>
  <r>
    <x v="94"/>
    <x v="8"/>
    <x v="6"/>
    <n v="2.4"/>
  </r>
  <r>
    <x v="39"/>
    <x v="3"/>
    <x v="11"/>
    <n v="1.4"/>
  </r>
  <r>
    <x v="11"/>
    <x v="3"/>
    <x v="2"/>
    <n v="2.9"/>
  </r>
  <r>
    <x v="93"/>
    <x v="7"/>
    <x v="13"/>
    <n v="2.7"/>
  </r>
  <r>
    <x v="122"/>
    <x v="8"/>
    <x v="12"/>
    <n v="1.1000000000000001"/>
  </r>
  <r>
    <x v="64"/>
    <x v="4"/>
    <x v="7"/>
    <n v="3.4"/>
  </r>
  <r>
    <x v="124"/>
    <x v="8"/>
    <x v="2"/>
    <n v="3.9"/>
  </r>
  <r>
    <x v="116"/>
    <x v="7"/>
    <x v="14"/>
    <n v="2.6"/>
  </r>
  <r>
    <x v="125"/>
    <x v="8"/>
    <x v="6"/>
    <n v="2.7"/>
  </r>
  <r>
    <x v="90"/>
    <x v="3"/>
    <x v="18"/>
    <n v="2.2000000000000002"/>
  </r>
  <r>
    <x v="100"/>
    <x v="4"/>
    <x v="6"/>
    <n v="3.3"/>
  </r>
  <r>
    <x v="66"/>
    <x v="5"/>
    <x v="14"/>
    <n v="2.7"/>
  </r>
  <r>
    <x v="117"/>
    <x v="0"/>
    <x v="8"/>
    <n v="2.1"/>
  </r>
  <r>
    <x v="91"/>
    <x v="1"/>
    <x v="18"/>
    <n v="3.3"/>
  </r>
  <r>
    <x v="73"/>
    <x v="5"/>
    <x v="18"/>
    <n v="2.6"/>
  </r>
  <r>
    <x v="79"/>
    <x v="7"/>
    <x v="18"/>
    <n v="4"/>
  </r>
  <r>
    <x v="126"/>
    <x v="6"/>
    <x v="10"/>
    <n v="1.5"/>
  </r>
  <r>
    <x v="125"/>
    <x v="8"/>
    <x v="3"/>
    <n v="2.8"/>
  </r>
  <r>
    <x v="32"/>
    <x v="4"/>
    <x v="3"/>
    <n v="3"/>
  </r>
  <r>
    <x v="127"/>
    <x v="5"/>
    <x v="3"/>
    <n v="3.4"/>
  </r>
  <r>
    <x v="87"/>
    <x v="2"/>
    <x v="17"/>
    <n v="2.9"/>
  </r>
  <r>
    <x v="83"/>
    <x v="0"/>
    <x v="2"/>
    <n v="3.1"/>
  </r>
  <r>
    <x v="78"/>
    <x v="2"/>
    <x v="5"/>
    <n v="3.1"/>
  </r>
  <r>
    <x v="71"/>
    <x v="6"/>
    <x v="5"/>
    <n v="0"/>
  </r>
  <r>
    <x v="128"/>
    <x v="3"/>
    <x v="12"/>
    <n v="2.9"/>
  </r>
  <r>
    <x v="121"/>
    <x v="1"/>
    <x v="18"/>
    <n v="3.9"/>
  </r>
  <r>
    <x v="129"/>
    <x v="2"/>
    <x v="9"/>
    <n v="1.1000000000000001"/>
  </r>
  <r>
    <x v="130"/>
    <x v="7"/>
    <x v="16"/>
    <n v="1.9"/>
  </r>
  <r>
    <x v="115"/>
    <x v="0"/>
    <x v="7"/>
    <n v="3.1"/>
  </r>
  <r>
    <x v="47"/>
    <x v="8"/>
    <x v="1"/>
    <n v="3.7"/>
  </r>
  <r>
    <x v="57"/>
    <x v="2"/>
    <x v="16"/>
    <n v="2.9"/>
  </r>
  <r>
    <x v="50"/>
    <x v="3"/>
    <x v="1"/>
    <n v="3.4"/>
  </r>
  <r>
    <x v="21"/>
    <x v="4"/>
    <x v="13"/>
    <n v="2.7"/>
  </r>
  <r>
    <x v="128"/>
    <x v="3"/>
    <x v="18"/>
    <n v="4"/>
  </r>
  <r>
    <x v="131"/>
    <x v="8"/>
    <x v="7"/>
    <n v="1.8"/>
  </r>
  <r>
    <x v="37"/>
    <x v="7"/>
    <x v="0"/>
    <n v="4"/>
  </r>
  <r>
    <x v="24"/>
    <x v="2"/>
    <x v="16"/>
    <n v="2"/>
  </r>
  <r>
    <x v="44"/>
    <x v="4"/>
    <x v="16"/>
    <n v="2.7"/>
  </r>
  <r>
    <x v="61"/>
    <x v="6"/>
    <x v="6"/>
    <n v="3.8"/>
  </r>
  <r>
    <x v="72"/>
    <x v="4"/>
    <x v="3"/>
    <n v="1.8"/>
  </r>
  <r>
    <x v="103"/>
    <x v="5"/>
    <x v="12"/>
    <n v="2.8"/>
  </r>
  <r>
    <x v="107"/>
    <x v="2"/>
    <x v="11"/>
    <n v="3"/>
  </r>
  <r>
    <x v="4"/>
    <x v="3"/>
    <x v="16"/>
    <n v="3.8"/>
  </r>
  <r>
    <x v="132"/>
    <x v="0"/>
    <x v="0"/>
    <n v="3.5"/>
  </r>
  <r>
    <x v="48"/>
    <x v="3"/>
    <x v="17"/>
    <n v="0.4"/>
  </r>
  <r>
    <x v="60"/>
    <x v="2"/>
    <x v="10"/>
    <n v="3.7"/>
  </r>
  <r>
    <x v="90"/>
    <x v="3"/>
    <x v="4"/>
    <n v="3.9"/>
  </r>
  <r>
    <x v="29"/>
    <x v="7"/>
    <x v="12"/>
    <n v="2.6"/>
  </r>
  <r>
    <x v="131"/>
    <x v="8"/>
    <x v="10"/>
    <n v="3.1"/>
  </r>
  <r>
    <x v="20"/>
    <x v="6"/>
    <x v="13"/>
    <n v="3.7"/>
  </r>
  <r>
    <x v="133"/>
    <x v="2"/>
    <x v="7"/>
    <n v="3.8"/>
  </r>
  <r>
    <x v="97"/>
    <x v="1"/>
    <x v="5"/>
    <n v="2.6"/>
  </r>
  <r>
    <x v="134"/>
    <x v="6"/>
    <x v="7"/>
    <n v="3.3"/>
  </r>
  <r>
    <x v="106"/>
    <x v="7"/>
    <x v="6"/>
    <n v="2.5"/>
  </r>
  <r>
    <x v="18"/>
    <x v="0"/>
    <x v="6"/>
    <n v="3.7"/>
  </r>
  <r>
    <x v="40"/>
    <x v="3"/>
    <x v="5"/>
    <n v="1.4"/>
  </r>
  <r>
    <x v="135"/>
    <x v="6"/>
    <x v="9"/>
    <n v="2.6"/>
  </r>
  <r>
    <x v="23"/>
    <x v="7"/>
    <x v="4"/>
    <n v="2.8"/>
  </r>
  <r>
    <x v="111"/>
    <x v="8"/>
    <x v="15"/>
    <n v="2.9"/>
  </r>
  <r>
    <x v="136"/>
    <x v="8"/>
    <x v="1"/>
    <n v="2.9"/>
  </r>
  <r>
    <x v="84"/>
    <x v="0"/>
    <x v="9"/>
    <n v="1.4"/>
  </r>
  <r>
    <x v="109"/>
    <x v="2"/>
    <x v="1"/>
    <n v="3.5"/>
  </r>
  <r>
    <x v="110"/>
    <x v="5"/>
    <x v="0"/>
    <n v="2.7"/>
  </r>
  <r>
    <x v="8"/>
    <x v="0"/>
    <x v="6"/>
    <n v="2.8"/>
  </r>
  <r>
    <x v="65"/>
    <x v="2"/>
    <x v="5"/>
    <n v="3.9"/>
  </r>
  <r>
    <x v="101"/>
    <x v="8"/>
    <x v="12"/>
    <n v="3.4"/>
  </r>
  <r>
    <x v="123"/>
    <x v="8"/>
    <x v="14"/>
    <n v="1.6"/>
  </r>
  <r>
    <x v="0"/>
    <x v="0"/>
    <x v="14"/>
    <n v="3.1"/>
  </r>
  <r>
    <x v="5"/>
    <x v="4"/>
    <x v="12"/>
    <n v="2.9"/>
  </r>
  <r>
    <x v="95"/>
    <x v="8"/>
    <x v="10"/>
    <n v="1.9"/>
  </r>
  <r>
    <x v="116"/>
    <x v="7"/>
    <x v="0"/>
    <n v="2.6"/>
  </r>
  <r>
    <x v="94"/>
    <x v="8"/>
    <x v="3"/>
    <n v="2.8"/>
  </r>
  <r>
    <x v="46"/>
    <x v="3"/>
    <x v="0"/>
    <n v="2.9"/>
  </r>
  <r>
    <x v="135"/>
    <x v="6"/>
    <x v="11"/>
    <n v="3"/>
  </r>
  <r>
    <x v="52"/>
    <x v="4"/>
    <x v="6"/>
    <n v="4"/>
  </r>
  <r>
    <x v="16"/>
    <x v="4"/>
    <x v="0"/>
    <n v="2.1"/>
  </r>
  <r>
    <x v="137"/>
    <x v="8"/>
    <x v="4"/>
    <n v="3.1"/>
  </r>
  <r>
    <x v="22"/>
    <x v="4"/>
    <x v="3"/>
    <n v="2"/>
  </r>
  <r>
    <x v="132"/>
    <x v="0"/>
    <x v="1"/>
    <n v="2.6"/>
  </r>
  <r>
    <x v="120"/>
    <x v="2"/>
    <x v="18"/>
    <n v="3"/>
  </r>
  <r>
    <x v="87"/>
    <x v="2"/>
    <x v="0"/>
    <n v="4"/>
  </r>
  <r>
    <x v="127"/>
    <x v="5"/>
    <x v="6"/>
    <n v="3.8"/>
  </r>
  <r>
    <x v="138"/>
    <x v="3"/>
    <x v="15"/>
    <n v="1.6"/>
  </r>
  <r>
    <x v="20"/>
    <x v="6"/>
    <x v="11"/>
    <n v="3"/>
  </r>
  <r>
    <x v="119"/>
    <x v="4"/>
    <x v="16"/>
    <n v="3.8"/>
  </r>
  <r>
    <x v="40"/>
    <x v="3"/>
    <x v="8"/>
    <n v="2.7"/>
  </r>
  <r>
    <x v="47"/>
    <x v="8"/>
    <x v="0"/>
    <n v="2.6"/>
  </r>
  <r>
    <x v="86"/>
    <x v="4"/>
    <x v="1"/>
    <n v="3.4"/>
  </r>
  <r>
    <x v="139"/>
    <x v="1"/>
    <x v="9"/>
    <n v="1.8"/>
  </r>
  <r>
    <x v="118"/>
    <x v="6"/>
    <x v="8"/>
    <n v="2.8"/>
  </r>
  <r>
    <x v="140"/>
    <x v="4"/>
    <x v="2"/>
    <n v="3.6"/>
  </r>
  <r>
    <x v="28"/>
    <x v="7"/>
    <x v="8"/>
    <n v="2.8"/>
  </r>
  <r>
    <x v="141"/>
    <x v="5"/>
    <x v="9"/>
    <n v="2.7"/>
  </r>
  <r>
    <x v="142"/>
    <x v="5"/>
    <x v="11"/>
    <n v="2.6"/>
  </r>
  <r>
    <x v="143"/>
    <x v="7"/>
    <x v="10"/>
    <n v="3.8"/>
  </r>
  <r>
    <x v="142"/>
    <x v="5"/>
    <x v="13"/>
    <n v="2.7"/>
  </r>
  <r>
    <x v="138"/>
    <x v="3"/>
    <x v="7"/>
    <n v="3.4"/>
  </r>
  <r>
    <x v="133"/>
    <x v="2"/>
    <x v="15"/>
    <n v="2.8"/>
  </r>
  <r>
    <x v="86"/>
    <x v="4"/>
    <x v="14"/>
    <n v="3.4"/>
  </r>
  <r>
    <x v="132"/>
    <x v="0"/>
    <x v="14"/>
    <n v="0.2"/>
  </r>
  <r>
    <x v="41"/>
    <x v="8"/>
    <x v="8"/>
    <n v="1.2"/>
  </r>
  <r>
    <x v="119"/>
    <x v="4"/>
    <x v="6"/>
    <n v="3.3"/>
  </r>
  <r>
    <x v="74"/>
    <x v="6"/>
    <x v="13"/>
    <n v="2.9"/>
  </r>
  <r>
    <x v="114"/>
    <x v="4"/>
    <x v="12"/>
    <n v="2.2999999999999998"/>
  </r>
  <r>
    <x v="96"/>
    <x v="6"/>
    <x v="9"/>
    <n v="4"/>
  </r>
  <r>
    <x v="131"/>
    <x v="8"/>
    <x v="15"/>
    <n v="3.4"/>
  </r>
  <r>
    <x v="144"/>
    <x v="0"/>
    <x v="9"/>
    <n v="2.7"/>
  </r>
  <r>
    <x v="43"/>
    <x v="6"/>
    <x v="0"/>
    <n v="2.6"/>
  </r>
  <r>
    <x v="16"/>
    <x v="4"/>
    <x v="14"/>
    <n v="2.5"/>
  </r>
  <r>
    <x v="110"/>
    <x v="5"/>
    <x v="17"/>
    <n v="3"/>
  </r>
  <r>
    <x v="134"/>
    <x v="6"/>
    <x v="15"/>
    <n v="2.5"/>
  </r>
  <r>
    <x v="102"/>
    <x v="3"/>
    <x v="14"/>
    <n v="3.1"/>
  </r>
  <r>
    <x v="31"/>
    <x v="0"/>
    <x v="7"/>
    <n v="3.2"/>
  </r>
  <r>
    <x v="92"/>
    <x v="8"/>
    <x v="11"/>
    <n v="4"/>
  </r>
  <r>
    <x v="82"/>
    <x v="7"/>
    <x v="9"/>
    <n v="3.8"/>
  </r>
  <r>
    <x v="52"/>
    <x v="4"/>
    <x v="3"/>
    <n v="1.8"/>
  </r>
  <r>
    <x v="145"/>
    <x v="1"/>
    <x v="7"/>
    <n v="3.3"/>
  </r>
  <r>
    <x v="128"/>
    <x v="3"/>
    <x v="4"/>
    <n v="3.2"/>
  </r>
  <r>
    <x v="123"/>
    <x v="8"/>
    <x v="17"/>
    <n v="3.4"/>
  </r>
  <r>
    <x v="146"/>
    <x v="7"/>
    <x v="16"/>
    <n v="1.9"/>
  </r>
  <r>
    <x v="81"/>
    <x v="3"/>
    <x v="18"/>
    <n v="2.4"/>
  </r>
  <r>
    <x v="96"/>
    <x v="6"/>
    <x v="13"/>
    <n v="2.2000000000000002"/>
  </r>
  <r>
    <x v="147"/>
    <x v="8"/>
    <x v="2"/>
    <n v="2"/>
  </r>
  <r>
    <x v="145"/>
    <x v="1"/>
    <x v="10"/>
    <n v="3.3"/>
  </r>
  <r>
    <x v="113"/>
    <x v="3"/>
    <x v="17"/>
    <n v="3.8"/>
  </r>
  <r>
    <x v="143"/>
    <x v="7"/>
    <x v="7"/>
    <n v="2.2000000000000002"/>
  </r>
  <r>
    <x v="27"/>
    <x v="4"/>
    <x v="0"/>
    <n v="2.6"/>
  </r>
  <r>
    <x v="141"/>
    <x v="5"/>
    <x v="13"/>
    <n v="2.6"/>
  </r>
  <r>
    <x v="73"/>
    <x v="5"/>
    <x v="12"/>
    <n v="3.2"/>
  </r>
  <r>
    <x v="25"/>
    <x v="3"/>
    <x v="13"/>
    <n v="3.4"/>
  </r>
  <r>
    <x v="71"/>
    <x v="6"/>
    <x v="2"/>
    <n v="1.8"/>
  </r>
  <r>
    <x v="98"/>
    <x v="5"/>
    <x v="2"/>
    <n v="2.4"/>
  </r>
  <r>
    <x v="7"/>
    <x v="6"/>
    <x v="10"/>
    <n v="2.4"/>
  </r>
  <r>
    <x v="148"/>
    <x v="3"/>
    <x v="10"/>
    <n v="1"/>
  </r>
  <r>
    <x v="29"/>
    <x v="7"/>
    <x v="18"/>
    <n v="4"/>
  </r>
  <r>
    <x v="35"/>
    <x v="6"/>
    <x v="10"/>
    <n v="4"/>
  </r>
  <r>
    <x v="129"/>
    <x v="2"/>
    <x v="11"/>
    <n v="3"/>
  </r>
  <r>
    <x v="124"/>
    <x v="8"/>
    <x v="8"/>
    <n v="2"/>
  </r>
  <r>
    <x v="65"/>
    <x v="2"/>
    <x v="2"/>
    <n v="3.2"/>
  </r>
  <r>
    <x v="149"/>
    <x v="4"/>
    <x v="16"/>
    <n v="2.2000000000000002"/>
  </r>
  <r>
    <x v="17"/>
    <x v="0"/>
    <x v="12"/>
    <n v="3.1"/>
  </r>
  <r>
    <x v="69"/>
    <x v="5"/>
    <x v="13"/>
    <n v="2"/>
  </r>
  <r>
    <x v="136"/>
    <x v="8"/>
    <x v="0"/>
    <n v="2.7"/>
  </r>
  <r>
    <x v="133"/>
    <x v="2"/>
    <x v="10"/>
    <n v="0.4"/>
  </r>
  <r>
    <x v="108"/>
    <x v="3"/>
    <x v="8"/>
    <n v="3.7"/>
  </r>
  <r>
    <x v="93"/>
    <x v="7"/>
    <x v="9"/>
    <n v="2.9"/>
  </r>
  <r>
    <x v="99"/>
    <x v="4"/>
    <x v="15"/>
    <n v="3.7"/>
  </r>
  <r>
    <x v="30"/>
    <x v="8"/>
    <x v="8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85A7F-F689-4B41-8E91-DFD0825A408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U26" firstHeaderRow="1" firstDataRow="2" firstDataCol="1"/>
  <pivotFields count="4">
    <pivotField showAll="0"/>
    <pivotField axis="axisCol" showAll="0">
      <items count="10">
        <item x="1"/>
        <item x="7"/>
        <item x="2"/>
        <item x="6"/>
        <item x="4"/>
        <item x="8"/>
        <item x="3"/>
        <item x="5"/>
        <item x="0"/>
        <item t="default"/>
      </items>
    </pivotField>
    <pivotField axis="axisRow" showAll="0">
      <items count="20">
        <item x="13"/>
        <item x="0"/>
        <item x="4"/>
        <item x="14"/>
        <item x="12"/>
        <item x="15"/>
        <item x="1"/>
        <item x="9"/>
        <item x="16"/>
        <item x="11"/>
        <item x="2"/>
        <item x="7"/>
        <item x="10"/>
        <item x="6"/>
        <item x="5"/>
        <item x="3"/>
        <item x="17"/>
        <item x="18"/>
        <item x="8"/>
        <item t="default"/>
      </items>
    </pivotField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Grade" fld="3" subtotal="average" baseField="2" baseItem="0" numFmtId="2"/>
  </dataFields>
  <formats count="12"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BDFE0-6F54-4162-89E8-C408F0A1973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56" firstHeaderRow="1" firstDataRow="1" firstDataCol="1"/>
  <pivotFields count="4">
    <pivotField axis="axisRow" showAll="0">
      <items count="151">
        <item x="96"/>
        <item x="75"/>
        <item x="18"/>
        <item x="11"/>
        <item x="127"/>
        <item x="98"/>
        <item x="142"/>
        <item x="2"/>
        <item x="15"/>
        <item x="50"/>
        <item x="54"/>
        <item x="17"/>
        <item x="95"/>
        <item x="139"/>
        <item x="3"/>
        <item x="63"/>
        <item x="133"/>
        <item x="129"/>
        <item x="145"/>
        <item x="74"/>
        <item x="19"/>
        <item x="39"/>
        <item x="104"/>
        <item x="61"/>
        <item x="52"/>
        <item x="136"/>
        <item x="0"/>
        <item x="4"/>
        <item x="126"/>
        <item x="93"/>
        <item x="138"/>
        <item x="67"/>
        <item x="56"/>
        <item x="147"/>
        <item x="112"/>
        <item x="113"/>
        <item x="12"/>
        <item x="72"/>
        <item x="144"/>
        <item x="86"/>
        <item x="28"/>
        <item x="128"/>
        <item x="22"/>
        <item x="69"/>
        <item x="80"/>
        <item x="31"/>
        <item x="141"/>
        <item x="99"/>
        <item x="107"/>
        <item x="48"/>
        <item x="87"/>
        <item x="37"/>
        <item x="134"/>
        <item x="60"/>
        <item x="53"/>
        <item x="36"/>
        <item x="101"/>
        <item x="49"/>
        <item x="57"/>
        <item x="77"/>
        <item x="148"/>
        <item x="42"/>
        <item x="27"/>
        <item x="26"/>
        <item x="111"/>
        <item x="120"/>
        <item x="71"/>
        <item x="106"/>
        <item x="88"/>
        <item x="119"/>
        <item x="130"/>
        <item x="108"/>
        <item x="25"/>
        <item x="100"/>
        <item x="143"/>
        <item x="132"/>
        <item x="82"/>
        <item x="41"/>
        <item x="94"/>
        <item x="35"/>
        <item x="29"/>
        <item x="116"/>
        <item x="58"/>
        <item x="97"/>
        <item x="115"/>
        <item x="103"/>
        <item x="6"/>
        <item x="40"/>
        <item x="32"/>
        <item x="114"/>
        <item x="123"/>
        <item x="5"/>
        <item x="33"/>
        <item x="38"/>
        <item x="78"/>
        <item x="121"/>
        <item x="10"/>
        <item x="30"/>
        <item x="59"/>
        <item x="79"/>
        <item x="45"/>
        <item x="44"/>
        <item x="90"/>
        <item x="118"/>
        <item x="140"/>
        <item x="124"/>
        <item x="9"/>
        <item x="117"/>
        <item x="46"/>
        <item x="131"/>
        <item x="92"/>
        <item x="102"/>
        <item x="62"/>
        <item x="55"/>
        <item x="16"/>
        <item x="73"/>
        <item x="65"/>
        <item x="125"/>
        <item x="24"/>
        <item x="76"/>
        <item x="135"/>
        <item x="66"/>
        <item x="83"/>
        <item x="21"/>
        <item x="109"/>
        <item x="81"/>
        <item x="137"/>
        <item x="20"/>
        <item x="149"/>
        <item x="51"/>
        <item x="13"/>
        <item x="64"/>
        <item x="14"/>
        <item x="7"/>
        <item x="110"/>
        <item x="146"/>
        <item x="1"/>
        <item x="122"/>
        <item x="34"/>
        <item x="89"/>
        <item x="91"/>
        <item x="47"/>
        <item x="8"/>
        <item x="68"/>
        <item x="84"/>
        <item x="70"/>
        <item x="85"/>
        <item x="43"/>
        <item x="105"/>
        <item x="23"/>
        <item t="default"/>
      </items>
    </pivotField>
    <pivotField showAll="0"/>
    <pivotField showAll="0"/>
    <pivotField dataField="1" showAll="0"/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Average of Grade" fld="3" subtotal="average" baseField="0" baseItem="0" numFmtId="2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G173"/>
  <sheetViews>
    <sheetView tabSelected="1" topLeftCell="A12" zoomScale="115" zoomScaleNormal="115" workbookViewId="0">
      <selection activeCell="A15" sqref="A15"/>
    </sheetView>
  </sheetViews>
  <sheetFormatPr defaultRowHeight="18" x14ac:dyDescent="0.35"/>
  <cols>
    <col min="1" max="1" width="18.88671875" style="27" customWidth="1"/>
    <col min="2" max="2" width="12.33203125" style="27" customWidth="1"/>
    <col min="3" max="3" width="20.6640625" style="27" customWidth="1"/>
    <col min="4" max="4" width="22.44140625" style="27" customWidth="1"/>
    <col min="5" max="6" width="25.33203125" style="27" customWidth="1"/>
    <col min="7" max="7" width="22.109375" style="27" customWidth="1"/>
    <col min="8" max="16384" width="8.88671875" style="27"/>
  </cols>
  <sheetData>
    <row r="1" spans="1:7" x14ac:dyDescent="0.35">
      <c r="A1" s="26" t="s">
        <v>0</v>
      </c>
      <c r="B1" s="26"/>
      <c r="D1" s="28" t="s">
        <v>1</v>
      </c>
      <c r="E1" s="28" t="s">
        <v>2</v>
      </c>
      <c r="F1" s="28" t="s">
        <v>3</v>
      </c>
    </row>
    <row r="2" spans="1:7" x14ac:dyDescent="0.35">
      <c r="A2" s="26" t="s">
        <v>4</v>
      </c>
      <c r="B2" s="29"/>
      <c r="D2" s="30" t="s">
        <v>5</v>
      </c>
      <c r="E2" s="30" t="s">
        <v>6</v>
      </c>
      <c r="F2" s="30" t="s">
        <v>7</v>
      </c>
    </row>
    <row r="3" spans="1:7" x14ac:dyDescent="0.35">
      <c r="D3" s="31" t="s">
        <v>8</v>
      </c>
      <c r="E3" s="31" t="s">
        <v>9</v>
      </c>
      <c r="F3" s="31" t="s">
        <v>10</v>
      </c>
    </row>
    <row r="4" spans="1:7" x14ac:dyDescent="0.35">
      <c r="A4" s="32" t="s">
        <v>11</v>
      </c>
      <c r="B4" s="32" t="s">
        <v>12</v>
      </c>
      <c r="C4" s="32" t="s">
        <v>13</v>
      </c>
      <c r="D4" s="33">
        <f>COUNT(C5:C13)</f>
        <v>9</v>
      </c>
      <c r="E4" s="33">
        <f>COUNTA(B5:B13)</f>
        <v>9</v>
      </c>
      <c r="F4" s="34">
        <f>SUM(C5:C13)</f>
        <v>2500</v>
      </c>
    </row>
    <row r="5" spans="1:7" x14ac:dyDescent="0.35">
      <c r="A5" s="29">
        <v>43031</v>
      </c>
      <c r="B5" s="26" t="s">
        <v>14</v>
      </c>
      <c r="C5" s="35">
        <v>100</v>
      </c>
      <c r="E5" s="27">
        <f>COUNTA(B5:B13)</f>
        <v>9</v>
      </c>
    </row>
    <row r="6" spans="1:7" x14ac:dyDescent="0.35">
      <c r="A6" s="29">
        <v>43031</v>
      </c>
      <c r="B6" s="36" t="s">
        <v>15</v>
      </c>
      <c r="C6" s="35">
        <v>200</v>
      </c>
      <c r="D6" s="37" t="s">
        <v>16</v>
      </c>
      <c r="E6" s="37"/>
      <c r="F6" s="37"/>
    </row>
    <row r="7" spans="1:7" x14ac:dyDescent="0.35">
      <c r="A7" s="29">
        <v>43032</v>
      </c>
      <c r="B7" s="26" t="s">
        <v>14</v>
      </c>
      <c r="C7" s="35">
        <v>100</v>
      </c>
      <c r="D7" s="37" t="s">
        <v>17</v>
      </c>
      <c r="E7" s="37"/>
      <c r="F7" s="37"/>
    </row>
    <row r="8" spans="1:7" x14ac:dyDescent="0.35">
      <c r="A8" s="29">
        <v>43032</v>
      </c>
      <c r="B8" s="26" t="s">
        <v>14</v>
      </c>
      <c r="C8" s="35">
        <v>300</v>
      </c>
      <c r="E8" s="28" t="s">
        <v>19</v>
      </c>
      <c r="F8" s="28" t="s">
        <v>20</v>
      </c>
    </row>
    <row r="9" spans="1:7" ht="36" x14ac:dyDescent="0.35">
      <c r="A9" s="29">
        <v>43032</v>
      </c>
      <c r="B9" s="26" t="s">
        <v>18</v>
      </c>
      <c r="C9" s="35">
        <v>700</v>
      </c>
      <c r="E9" s="30" t="s">
        <v>21</v>
      </c>
      <c r="F9" s="30" t="s">
        <v>22</v>
      </c>
    </row>
    <row r="10" spans="1:7" x14ac:dyDescent="0.35">
      <c r="A10" s="29">
        <v>43031</v>
      </c>
      <c r="B10" s="26" t="s">
        <v>23</v>
      </c>
      <c r="C10" s="35">
        <v>200</v>
      </c>
      <c r="D10" s="31" t="s">
        <v>24</v>
      </c>
      <c r="E10" s="31" t="s">
        <v>25</v>
      </c>
      <c r="F10" s="31" t="s">
        <v>26</v>
      </c>
    </row>
    <row r="11" spans="1:7" x14ac:dyDescent="0.35">
      <c r="A11" s="29">
        <v>43032</v>
      </c>
      <c r="B11" s="36" t="s">
        <v>15</v>
      </c>
      <c r="C11" s="35">
        <v>200</v>
      </c>
      <c r="D11" s="26" t="s">
        <v>14</v>
      </c>
      <c r="E11" s="33">
        <f>COUNTIFS(B5:B13,D11)</f>
        <v>3</v>
      </c>
      <c r="F11" s="34">
        <f>SUMIFS(C5:C13,B5:B13,D11)</f>
        <v>500</v>
      </c>
      <c r="G11" s="38">
        <f>C11+C12+C13+C6</f>
        <v>1100</v>
      </c>
    </row>
    <row r="12" spans="1:7" x14ac:dyDescent="0.35">
      <c r="A12" s="29">
        <v>43032</v>
      </c>
      <c r="B12" s="36" t="s">
        <v>15</v>
      </c>
      <c r="C12" s="35">
        <v>500</v>
      </c>
      <c r="D12" s="31" t="s">
        <v>24</v>
      </c>
      <c r="E12" s="31" t="s">
        <v>25</v>
      </c>
      <c r="F12" s="31" t="s">
        <v>26</v>
      </c>
    </row>
    <row r="13" spans="1:7" x14ac:dyDescent="0.35">
      <c r="A13" s="29">
        <v>43031</v>
      </c>
      <c r="B13" s="36" t="s">
        <v>15</v>
      </c>
      <c r="C13" s="35">
        <v>200</v>
      </c>
      <c r="D13" s="29">
        <v>43031</v>
      </c>
      <c r="E13" s="33">
        <f>COUNTIFS($A$5:$A$13,D13)</f>
        <v>4</v>
      </c>
      <c r="F13" s="34">
        <f>SUMIFS(C5:C13,A5:A13,D13)</f>
        <v>700</v>
      </c>
    </row>
    <row r="14" spans="1:7" x14ac:dyDescent="0.35">
      <c r="C14" s="38"/>
    </row>
    <row r="25" spans="1:4" x14ac:dyDescent="0.35">
      <c r="A25" s="27" t="s">
        <v>27</v>
      </c>
      <c r="B25" s="38"/>
      <c r="C25" s="38"/>
    </row>
    <row r="26" spans="1:4" x14ac:dyDescent="0.35">
      <c r="B26" s="38"/>
      <c r="C26" s="38"/>
      <c r="D26" s="39"/>
    </row>
    <row r="27" spans="1:4" x14ac:dyDescent="0.35">
      <c r="A27" s="32" t="s">
        <v>11</v>
      </c>
      <c r="B27" s="32" t="s">
        <v>12</v>
      </c>
      <c r="C27" s="40" t="s">
        <v>28</v>
      </c>
      <c r="D27" s="40" t="s">
        <v>29</v>
      </c>
    </row>
    <row r="28" spans="1:4" x14ac:dyDescent="0.35">
      <c r="A28" s="29">
        <v>43031</v>
      </c>
      <c r="B28" s="26" t="s">
        <v>14</v>
      </c>
      <c r="C28" s="41">
        <v>98.974500000000006</v>
      </c>
      <c r="D28" s="41">
        <f t="shared" ref="D28:D36" si="0">ROUND(C28,0)</f>
        <v>99</v>
      </c>
    </row>
    <row r="29" spans="1:4" x14ac:dyDescent="0.35">
      <c r="A29" s="29">
        <v>43031</v>
      </c>
      <c r="B29" s="36" t="s">
        <v>15</v>
      </c>
      <c r="C29" s="41">
        <v>24.2546</v>
      </c>
      <c r="D29" s="41">
        <f t="shared" si="0"/>
        <v>24</v>
      </c>
    </row>
    <row r="30" spans="1:4" x14ac:dyDescent="0.35">
      <c r="A30" s="29">
        <v>43032</v>
      </c>
      <c r="B30" s="26" t="s">
        <v>14</v>
      </c>
      <c r="C30" s="41">
        <v>55.785499999999999</v>
      </c>
      <c r="D30" s="41">
        <f t="shared" si="0"/>
        <v>56</v>
      </c>
    </row>
    <row r="31" spans="1:4" x14ac:dyDescent="0.35">
      <c r="A31" s="29">
        <v>43032</v>
      </c>
      <c r="B31" s="26" t="s">
        <v>14</v>
      </c>
      <c r="C31" s="41">
        <v>66.112200000000001</v>
      </c>
      <c r="D31" s="41">
        <f t="shared" si="0"/>
        <v>66</v>
      </c>
    </row>
    <row r="32" spans="1:4" x14ac:dyDescent="0.35">
      <c r="A32" s="29">
        <v>43032</v>
      </c>
      <c r="B32" s="26" t="s">
        <v>18</v>
      </c>
      <c r="C32" s="41">
        <v>78.128900000000002</v>
      </c>
      <c r="D32" s="41">
        <f t="shared" si="0"/>
        <v>78</v>
      </c>
    </row>
    <row r="33" spans="1:7" x14ac:dyDescent="0.35">
      <c r="A33" s="29">
        <v>43031</v>
      </c>
      <c r="B33" s="26" t="s">
        <v>23</v>
      </c>
      <c r="C33" s="41">
        <v>99.492999999999995</v>
      </c>
      <c r="D33" s="41">
        <f t="shared" si="0"/>
        <v>99</v>
      </c>
    </row>
    <row r="34" spans="1:7" x14ac:dyDescent="0.35">
      <c r="A34" s="29">
        <v>43032</v>
      </c>
      <c r="B34" s="36" t="s">
        <v>15</v>
      </c>
      <c r="C34" s="41">
        <v>55.785499999999999</v>
      </c>
      <c r="D34" s="41">
        <f t="shared" si="0"/>
        <v>56</v>
      </c>
    </row>
    <row r="35" spans="1:7" x14ac:dyDescent="0.35">
      <c r="A35" s="29">
        <v>43032</v>
      </c>
      <c r="B35" s="36" t="s">
        <v>15</v>
      </c>
      <c r="C35" s="41">
        <v>35.498699999999999</v>
      </c>
      <c r="D35" s="41">
        <f t="shared" si="0"/>
        <v>35</v>
      </c>
    </row>
    <row r="36" spans="1:7" x14ac:dyDescent="0.35">
      <c r="A36" s="29">
        <v>43031</v>
      </c>
      <c r="B36" s="36" t="s">
        <v>15</v>
      </c>
      <c r="C36" s="41">
        <v>36.487499999999997</v>
      </c>
      <c r="D36" s="41">
        <f t="shared" si="0"/>
        <v>36</v>
      </c>
    </row>
    <row r="37" spans="1:7" x14ac:dyDescent="0.35">
      <c r="C37" s="42">
        <f>SUM(C28:C36)</f>
        <v>550.5204</v>
      </c>
      <c r="D37" s="42">
        <f>SUM(D28:D36)</f>
        <v>549</v>
      </c>
    </row>
    <row r="40" spans="1:7" x14ac:dyDescent="0.35">
      <c r="A40" s="43" t="s">
        <v>30</v>
      </c>
    </row>
    <row r="42" spans="1:7" x14ac:dyDescent="0.35">
      <c r="A42" s="44" t="s">
        <v>31</v>
      </c>
      <c r="B42" s="45" t="s">
        <v>34</v>
      </c>
      <c r="C42" s="45" t="s">
        <v>35</v>
      </c>
      <c r="D42" s="45" t="s">
        <v>36</v>
      </c>
      <c r="E42" s="45" t="s">
        <v>37</v>
      </c>
      <c r="F42" s="45" t="s">
        <v>38</v>
      </c>
      <c r="G42" s="45" t="s">
        <v>39</v>
      </c>
    </row>
    <row r="43" spans="1:7" x14ac:dyDescent="0.35">
      <c r="A43" s="27" t="s">
        <v>32</v>
      </c>
      <c r="B43" s="39">
        <v>10</v>
      </c>
      <c r="C43" s="39">
        <v>4</v>
      </c>
      <c r="D43" s="39">
        <v>45</v>
      </c>
      <c r="E43" s="39">
        <v>45</v>
      </c>
      <c r="F43" s="39">
        <f>B43*B44+C43*C44+D43*D44+E43*E44</f>
        <v>12850</v>
      </c>
      <c r="G43" s="39">
        <f>SUMPRODUCT(B43:E43,B44:E44)</f>
        <v>12850</v>
      </c>
    </row>
    <row r="44" spans="1:7" x14ac:dyDescent="0.35">
      <c r="A44" s="27" t="s">
        <v>33</v>
      </c>
      <c r="B44" s="39">
        <v>100</v>
      </c>
      <c r="C44" s="39">
        <v>150</v>
      </c>
      <c r="D44" s="39">
        <v>50</v>
      </c>
      <c r="E44" s="39">
        <v>200</v>
      </c>
      <c r="F44" s="27">
        <f>B43*B44+C43*C44+D43*D44+E43*200</f>
        <v>12850</v>
      </c>
      <c r="G44" s="27">
        <f>SUMPRODUCT(B43:E43,B44:E44)</f>
        <v>12850</v>
      </c>
    </row>
    <row r="47" spans="1:7" x14ac:dyDescent="0.35">
      <c r="A47" s="43" t="s">
        <v>40</v>
      </c>
    </row>
    <row r="49" spans="1:6" x14ac:dyDescent="0.35">
      <c r="A49" s="32" t="s">
        <v>11</v>
      </c>
      <c r="B49" s="32" t="s">
        <v>41</v>
      </c>
      <c r="C49" s="32" t="s">
        <v>41</v>
      </c>
      <c r="D49" s="32" t="s">
        <v>42</v>
      </c>
      <c r="E49" s="32" t="s">
        <v>42</v>
      </c>
      <c r="F49" s="32" t="s">
        <v>43</v>
      </c>
    </row>
    <row r="50" spans="1:6" x14ac:dyDescent="0.35">
      <c r="A50" s="29">
        <v>40585</v>
      </c>
      <c r="B50" s="46">
        <f>DAY(A50)</f>
        <v>11</v>
      </c>
      <c r="C50" s="46" t="str">
        <f t="shared" ref="C50:C59" si="1">TEXT(A50,"dddd")</f>
        <v>Friday</v>
      </c>
      <c r="D50" s="46" t="str">
        <f t="shared" ref="D50:D59" si="2">TEXT(A50,"mmmm")</f>
        <v>February</v>
      </c>
      <c r="E50" s="46">
        <f t="shared" ref="E50:E59" si="3">MONTH(A50)</f>
        <v>2</v>
      </c>
      <c r="F50" s="46">
        <f>YEAR(A50)</f>
        <v>2011</v>
      </c>
    </row>
    <row r="51" spans="1:6" x14ac:dyDescent="0.35">
      <c r="A51" s="29">
        <v>40955</v>
      </c>
      <c r="B51" s="46">
        <f>DAY(A51)</f>
        <v>16</v>
      </c>
      <c r="C51" s="46" t="str">
        <f>TEXT(A51,"dddd")</f>
        <v>Thursday</v>
      </c>
      <c r="D51" s="46" t="str">
        <f>TEXT(A51,"mmmm")</f>
        <v>February</v>
      </c>
      <c r="E51" s="46">
        <f>MONTH(A51)</f>
        <v>2</v>
      </c>
      <c r="F51" s="46">
        <f>YEAR(A51)</f>
        <v>2012</v>
      </c>
    </row>
    <row r="52" spans="1:6" x14ac:dyDescent="0.35">
      <c r="A52" s="29">
        <v>40594</v>
      </c>
      <c r="B52" s="46">
        <f t="shared" ref="B52:B59" si="4">DAY(A52)</f>
        <v>20</v>
      </c>
      <c r="C52" s="46" t="str">
        <f t="shared" si="1"/>
        <v>Sunday</v>
      </c>
      <c r="D52" s="46" t="str">
        <f t="shared" si="2"/>
        <v>February</v>
      </c>
      <c r="E52" s="46">
        <f t="shared" si="3"/>
        <v>2</v>
      </c>
      <c r="F52" s="46">
        <f t="shared" ref="F52:F59" si="5">YEAR(A52)</f>
        <v>2011</v>
      </c>
    </row>
    <row r="53" spans="1:6" x14ac:dyDescent="0.35">
      <c r="A53" s="29">
        <v>40611</v>
      </c>
      <c r="B53" s="46">
        <f t="shared" si="4"/>
        <v>9</v>
      </c>
      <c r="C53" s="46" t="str">
        <f t="shared" si="1"/>
        <v>Wednesday</v>
      </c>
      <c r="D53" s="46" t="str">
        <f t="shared" si="2"/>
        <v>March</v>
      </c>
      <c r="E53" s="46">
        <f t="shared" si="3"/>
        <v>3</v>
      </c>
      <c r="F53" s="46">
        <f t="shared" si="5"/>
        <v>2011</v>
      </c>
    </row>
    <row r="54" spans="1:6" x14ac:dyDescent="0.35">
      <c r="A54" s="29">
        <v>40596</v>
      </c>
      <c r="B54" s="46">
        <f t="shared" si="4"/>
        <v>22</v>
      </c>
      <c r="C54" s="46" t="str">
        <f t="shared" si="1"/>
        <v>Tuesday</v>
      </c>
      <c r="D54" s="46" t="str">
        <f t="shared" si="2"/>
        <v>February</v>
      </c>
      <c r="E54" s="46">
        <f t="shared" si="3"/>
        <v>2</v>
      </c>
      <c r="F54" s="46">
        <f t="shared" si="5"/>
        <v>2011</v>
      </c>
    </row>
    <row r="55" spans="1:6" x14ac:dyDescent="0.35">
      <c r="A55" s="29">
        <v>40586</v>
      </c>
      <c r="B55" s="46">
        <f t="shared" si="4"/>
        <v>12</v>
      </c>
      <c r="C55" s="46" t="str">
        <f t="shared" si="1"/>
        <v>Saturday</v>
      </c>
      <c r="D55" s="46" t="str">
        <f t="shared" si="2"/>
        <v>February</v>
      </c>
      <c r="E55" s="46">
        <f t="shared" si="3"/>
        <v>2</v>
      </c>
      <c r="F55" s="46">
        <f t="shared" si="5"/>
        <v>2011</v>
      </c>
    </row>
    <row r="56" spans="1:6" x14ac:dyDescent="0.35">
      <c r="A56" s="29">
        <v>40612</v>
      </c>
      <c r="B56" s="46">
        <f t="shared" si="4"/>
        <v>10</v>
      </c>
      <c r="C56" s="46" t="str">
        <f t="shared" si="1"/>
        <v>Thursday</v>
      </c>
      <c r="D56" s="46" t="str">
        <f t="shared" si="2"/>
        <v>March</v>
      </c>
      <c r="E56" s="46">
        <f t="shared" si="3"/>
        <v>3</v>
      </c>
      <c r="F56" s="46">
        <f t="shared" si="5"/>
        <v>2011</v>
      </c>
    </row>
    <row r="57" spans="1:6" x14ac:dyDescent="0.35">
      <c r="A57" s="29">
        <v>40617</v>
      </c>
      <c r="B57" s="46">
        <f t="shared" si="4"/>
        <v>15</v>
      </c>
      <c r="C57" s="46" t="str">
        <f t="shared" si="1"/>
        <v>Tuesday</v>
      </c>
      <c r="D57" s="46" t="str">
        <f t="shared" si="2"/>
        <v>March</v>
      </c>
      <c r="E57" s="46">
        <f t="shared" si="3"/>
        <v>3</v>
      </c>
      <c r="F57" s="46">
        <f t="shared" si="5"/>
        <v>2011</v>
      </c>
    </row>
    <row r="58" spans="1:6" x14ac:dyDescent="0.35">
      <c r="A58" s="29">
        <v>40590</v>
      </c>
      <c r="B58" s="46">
        <f t="shared" si="4"/>
        <v>16</v>
      </c>
      <c r="C58" s="46" t="str">
        <f t="shared" si="1"/>
        <v>Wednesday</v>
      </c>
      <c r="D58" s="46" t="str">
        <f t="shared" si="2"/>
        <v>February</v>
      </c>
      <c r="E58" s="46">
        <f t="shared" si="3"/>
        <v>2</v>
      </c>
      <c r="F58" s="46">
        <f t="shared" si="5"/>
        <v>2011</v>
      </c>
    </row>
    <row r="59" spans="1:6" x14ac:dyDescent="0.35">
      <c r="A59" s="29">
        <v>40598</v>
      </c>
      <c r="B59" s="46">
        <f t="shared" si="4"/>
        <v>24</v>
      </c>
      <c r="C59" s="46" t="str">
        <f t="shared" si="1"/>
        <v>Thursday</v>
      </c>
      <c r="D59" s="46" t="str">
        <f t="shared" si="2"/>
        <v>February</v>
      </c>
      <c r="E59" s="46">
        <f t="shared" si="3"/>
        <v>2</v>
      </c>
      <c r="F59" s="46">
        <f t="shared" si="5"/>
        <v>2011</v>
      </c>
    </row>
    <row r="62" spans="1:6" x14ac:dyDescent="0.35">
      <c r="A62" s="32" t="s">
        <v>11</v>
      </c>
      <c r="B62" s="32" t="s">
        <v>41</v>
      </c>
      <c r="C62" s="32" t="s">
        <v>41</v>
      </c>
      <c r="D62" s="32" t="s">
        <v>42</v>
      </c>
      <c r="E62" s="32" t="s">
        <v>42</v>
      </c>
      <c r="F62" s="32" t="s">
        <v>43</v>
      </c>
    </row>
    <row r="63" spans="1:6" x14ac:dyDescent="0.35">
      <c r="A63" s="29">
        <v>44802</v>
      </c>
      <c r="B63" s="46">
        <f>DAY(A63)</f>
        <v>29</v>
      </c>
      <c r="C63" s="46" t="str">
        <f>TEXT(A63,"dddd")</f>
        <v>Monday</v>
      </c>
      <c r="D63" s="46"/>
      <c r="E63" s="46"/>
      <c r="F63" s="46"/>
    </row>
    <row r="64" spans="1:6" x14ac:dyDescent="0.35">
      <c r="A64" s="29">
        <v>40955</v>
      </c>
      <c r="B64" s="46">
        <f t="shared" ref="B64:B72" si="6">DAY(A64)</f>
        <v>16</v>
      </c>
      <c r="C64" s="46"/>
      <c r="D64" s="46"/>
      <c r="E64" s="46"/>
      <c r="F64" s="46"/>
    </row>
    <row r="65" spans="1:6" x14ac:dyDescent="0.35">
      <c r="A65" s="29">
        <v>40594</v>
      </c>
      <c r="B65" s="46">
        <f t="shared" si="6"/>
        <v>20</v>
      </c>
      <c r="C65" s="46"/>
      <c r="D65" s="46"/>
      <c r="E65" s="46"/>
      <c r="F65" s="46"/>
    </row>
    <row r="66" spans="1:6" x14ac:dyDescent="0.35">
      <c r="A66" s="29">
        <v>40611</v>
      </c>
      <c r="B66" s="46">
        <f t="shared" si="6"/>
        <v>9</v>
      </c>
      <c r="C66" s="46"/>
      <c r="D66" s="46"/>
      <c r="E66" s="46"/>
      <c r="F66" s="46"/>
    </row>
    <row r="67" spans="1:6" x14ac:dyDescent="0.35">
      <c r="A67" s="29">
        <v>40596</v>
      </c>
      <c r="B67" s="46">
        <f t="shared" si="6"/>
        <v>22</v>
      </c>
      <c r="C67" s="46"/>
      <c r="D67" s="46"/>
      <c r="E67" s="46"/>
      <c r="F67" s="46"/>
    </row>
    <row r="68" spans="1:6" x14ac:dyDescent="0.35">
      <c r="A68" s="29">
        <v>40586</v>
      </c>
      <c r="B68" s="46">
        <f t="shared" si="6"/>
        <v>12</v>
      </c>
      <c r="C68" s="46"/>
      <c r="D68" s="46"/>
      <c r="E68" s="46"/>
      <c r="F68" s="46"/>
    </row>
    <row r="69" spans="1:6" x14ac:dyDescent="0.35">
      <c r="A69" s="29">
        <v>40612</v>
      </c>
      <c r="B69" s="46">
        <f t="shared" si="6"/>
        <v>10</v>
      </c>
      <c r="C69" s="46"/>
      <c r="D69" s="46"/>
      <c r="E69" s="46"/>
      <c r="F69" s="46"/>
    </row>
    <row r="70" spans="1:6" x14ac:dyDescent="0.35">
      <c r="A70" s="29">
        <v>40617</v>
      </c>
      <c r="B70" s="46">
        <f t="shared" si="6"/>
        <v>15</v>
      </c>
      <c r="C70" s="46"/>
      <c r="D70" s="46"/>
      <c r="E70" s="46"/>
      <c r="F70" s="46"/>
    </row>
    <row r="71" spans="1:6" x14ac:dyDescent="0.35">
      <c r="A71" s="29">
        <v>40590</v>
      </c>
      <c r="B71" s="46">
        <f t="shared" si="6"/>
        <v>16</v>
      </c>
      <c r="C71" s="46"/>
      <c r="D71" s="46"/>
      <c r="E71" s="46"/>
      <c r="F71" s="46"/>
    </row>
    <row r="72" spans="1:6" x14ac:dyDescent="0.35">
      <c r="A72" s="29">
        <v>40598</v>
      </c>
      <c r="B72" s="46">
        <f t="shared" si="6"/>
        <v>24</v>
      </c>
      <c r="C72" s="46"/>
      <c r="D72" s="46"/>
      <c r="E72" s="46"/>
      <c r="F72" s="46"/>
    </row>
    <row r="75" spans="1:6" x14ac:dyDescent="0.35">
      <c r="A75" s="37" t="s">
        <v>111</v>
      </c>
    </row>
    <row r="76" spans="1:6" x14ac:dyDescent="0.35">
      <c r="B76" s="47" t="s">
        <v>114</v>
      </c>
      <c r="C76" s="47" t="s">
        <v>115</v>
      </c>
    </row>
    <row r="77" spans="1:6" x14ac:dyDescent="0.35">
      <c r="A77" s="39">
        <v>452</v>
      </c>
      <c r="B77" s="27" t="b">
        <f>ISTEXT(A77)</f>
        <v>0</v>
      </c>
      <c r="C77" s="27" t="b">
        <f>ISNUMBER(A77)</f>
        <v>1</v>
      </c>
      <c r="D77" s="39">
        <f>C77*1</f>
        <v>1</v>
      </c>
    </row>
    <row r="78" spans="1:6" x14ac:dyDescent="0.35">
      <c r="A78" s="39">
        <v>541</v>
      </c>
      <c r="B78" s="27" t="b">
        <f t="shared" ref="B78:B80" si="7">ISTEXT(A78)</f>
        <v>0</v>
      </c>
      <c r="C78" s="27" t="b">
        <f t="shared" ref="C78:C80" si="8">ISNUMBER(A78)</f>
        <v>1</v>
      </c>
      <c r="D78" s="39">
        <f t="shared" ref="D78:D80" si="9">C78*1</f>
        <v>1</v>
      </c>
    </row>
    <row r="79" spans="1:6" x14ac:dyDescent="0.35">
      <c r="A79" s="39" t="s">
        <v>112</v>
      </c>
      <c r="B79" s="27" t="b">
        <f t="shared" si="7"/>
        <v>1</v>
      </c>
      <c r="C79" s="27" t="b">
        <f t="shared" si="8"/>
        <v>0</v>
      </c>
      <c r="D79" s="39">
        <f t="shared" si="9"/>
        <v>0</v>
      </c>
    </row>
    <row r="80" spans="1:6" x14ac:dyDescent="0.35">
      <c r="A80" s="39" t="s">
        <v>113</v>
      </c>
      <c r="B80" s="27" t="b">
        <f t="shared" si="7"/>
        <v>1</v>
      </c>
      <c r="C80" s="27" t="b">
        <f t="shared" si="8"/>
        <v>0</v>
      </c>
      <c r="D80" s="39">
        <f t="shared" si="9"/>
        <v>0</v>
      </c>
    </row>
    <row r="83" spans="1:3" x14ac:dyDescent="0.35">
      <c r="A83" s="37" t="s">
        <v>116</v>
      </c>
    </row>
    <row r="85" spans="1:3" x14ac:dyDescent="0.35">
      <c r="A85" s="48" t="s">
        <v>117</v>
      </c>
      <c r="C85" s="39">
        <v>100</v>
      </c>
    </row>
    <row r="86" spans="1:3" x14ac:dyDescent="0.35">
      <c r="A86" s="27" t="s">
        <v>118</v>
      </c>
      <c r="C86" s="39">
        <v>120</v>
      </c>
    </row>
    <row r="87" spans="1:3" x14ac:dyDescent="0.35">
      <c r="A87" s="27" t="s">
        <v>119</v>
      </c>
      <c r="C87" s="39">
        <v>130</v>
      </c>
    </row>
    <row r="88" spans="1:3" x14ac:dyDescent="0.35">
      <c r="A88" s="27" t="s">
        <v>120</v>
      </c>
      <c r="C88" s="39">
        <v>140</v>
      </c>
    </row>
    <row r="91" spans="1:3" x14ac:dyDescent="0.35">
      <c r="A91" s="37" t="s">
        <v>132</v>
      </c>
    </row>
    <row r="93" spans="1:3" x14ac:dyDescent="0.35">
      <c r="A93" s="47" t="s">
        <v>133</v>
      </c>
      <c r="B93" s="37" t="s">
        <v>134</v>
      </c>
    </row>
    <row r="94" spans="1:3" x14ac:dyDescent="0.35">
      <c r="A94" s="39">
        <f ca="1">RAND()</f>
        <v>0.41610980921730711</v>
      </c>
      <c r="B94" s="39">
        <f ca="1">RANDBETWEEN(1,10)</f>
        <v>9</v>
      </c>
    </row>
    <row r="95" spans="1:3" x14ac:dyDescent="0.35">
      <c r="A95" s="39">
        <f ca="1">RAND()</f>
        <v>7.781447899524041E-2</v>
      </c>
      <c r="B95" s="39">
        <f ca="1">RANDBETWEEN(1,10)</f>
        <v>10</v>
      </c>
    </row>
    <row r="96" spans="1:3" x14ac:dyDescent="0.35">
      <c r="A96" s="39">
        <f ca="1">RAND()</f>
        <v>0.49103382495457604</v>
      </c>
      <c r="B96" s="39">
        <f ca="1">RANDBETWEEN(1,10)</f>
        <v>1</v>
      </c>
    </row>
    <row r="97" spans="1:4" x14ac:dyDescent="0.35">
      <c r="A97" s="39">
        <f ca="1">RAND()</f>
        <v>0.55948500915805444</v>
      </c>
      <c r="B97" s="39">
        <f ca="1">RANDBETWEEN(1,10)</f>
        <v>1</v>
      </c>
    </row>
    <row r="98" spans="1:4" x14ac:dyDescent="0.35">
      <c r="A98" s="39">
        <f ca="1">RAND()</f>
        <v>0.62234120082558264</v>
      </c>
      <c r="B98" s="39">
        <f ca="1">RANDBETWEEN(1,10)</f>
        <v>2</v>
      </c>
    </row>
    <row r="99" spans="1:4" x14ac:dyDescent="0.35">
      <c r="A99" s="39">
        <f ca="1">RAND()</f>
        <v>0.54903212617405961</v>
      </c>
      <c r="B99" s="39">
        <f ca="1">RANDBETWEEN(1,10)</f>
        <v>2</v>
      </c>
    </row>
    <row r="102" spans="1:4" x14ac:dyDescent="0.35">
      <c r="A102" s="37" t="s">
        <v>131</v>
      </c>
    </row>
    <row r="103" spans="1:4" x14ac:dyDescent="0.35">
      <c r="B103" s="47" t="s">
        <v>135</v>
      </c>
      <c r="C103" s="47" t="s">
        <v>136</v>
      </c>
      <c r="D103" s="47" t="s">
        <v>137</v>
      </c>
    </row>
    <row r="104" spans="1:4" x14ac:dyDescent="0.35">
      <c r="A104" s="39">
        <v>496632502</v>
      </c>
      <c r="B104" s="39" t="str">
        <f>RIGHT(A104,3)</f>
        <v>502</v>
      </c>
      <c r="C104" s="39" t="str">
        <f>LEFT(A104,3)</f>
        <v>496</v>
      </c>
      <c r="D104" s="39" t="str">
        <f>MID(A104,2,3)</f>
        <v>966</v>
      </c>
    </row>
    <row r="105" spans="1:4" x14ac:dyDescent="0.35">
      <c r="A105" s="39">
        <v>597681361</v>
      </c>
      <c r="B105" s="39" t="str">
        <f>RIGHT(A105,3)</f>
        <v>361</v>
      </c>
      <c r="C105" s="39" t="str">
        <f>LEFT(A105,3)</f>
        <v>597</v>
      </c>
      <c r="D105" s="39" t="str">
        <f>MID(A105,2,3)</f>
        <v>976</v>
      </c>
    </row>
    <row r="106" spans="1:4" x14ac:dyDescent="0.35">
      <c r="A106" s="39">
        <v>1593472667</v>
      </c>
      <c r="B106" s="39" t="str">
        <f>RIGHT(A106,3)</f>
        <v>667</v>
      </c>
      <c r="C106" s="39" t="str">
        <f>LEFT(A106,3)</f>
        <v>159</v>
      </c>
      <c r="D106" s="39" t="str">
        <f>MID(A106,2,3)</f>
        <v>593</v>
      </c>
    </row>
    <row r="107" spans="1:4" x14ac:dyDescent="0.35">
      <c r="A107" s="39">
        <v>1800196267</v>
      </c>
      <c r="B107" s="39" t="str">
        <f>RIGHT(A107,3)</f>
        <v>267</v>
      </c>
      <c r="C107" s="39" t="str">
        <f>LEFT(A107,3)</f>
        <v>180</v>
      </c>
      <c r="D107" s="39" t="str">
        <f>MID(A107,2,3)</f>
        <v>800</v>
      </c>
    </row>
    <row r="108" spans="1:4" x14ac:dyDescent="0.35">
      <c r="A108" s="39">
        <v>474851065</v>
      </c>
      <c r="B108" s="39" t="str">
        <f>RIGHT(A108,3)</f>
        <v>065</v>
      </c>
      <c r="C108" s="39" t="str">
        <f>LEFT(A108,3)</f>
        <v>474</v>
      </c>
      <c r="D108" s="39" t="str">
        <f>MID(A108,2,3)</f>
        <v>748</v>
      </c>
    </row>
    <row r="109" spans="1:4" x14ac:dyDescent="0.35">
      <c r="A109" s="39">
        <v>254587621</v>
      </c>
      <c r="B109" s="39" t="str">
        <f>RIGHT(A109,3)</f>
        <v>621</v>
      </c>
      <c r="C109" s="39" t="str">
        <f>LEFT(A109,3)</f>
        <v>254</v>
      </c>
      <c r="D109" s="39" t="str">
        <f>MID(A109,2,3)</f>
        <v>545</v>
      </c>
    </row>
    <row r="110" spans="1:4" x14ac:dyDescent="0.35">
      <c r="A110" s="39">
        <v>334034852</v>
      </c>
      <c r="B110" s="39" t="str">
        <f>RIGHT(A110,3)</f>
        <v>852</v>
      </c>
      <c r="C110" s="39" t="str">
        <f>LEFT(A110,3)</f>
        <v>334</v>
      </c>
      <c r="D110" s="39" t="str">
        <f>MID(A110,2,3)</f>
        <v>340</v>
      </c>
    </row>
    <row r="111" spans="1:4" x14ac:dyDescent="0.35">
      <c r="A111" s="39">
        <v>1457800761</v>
      </c>
      <c r="B111" s="39" t="str">
        <f>RIGHT(A111,3)</f>
        <v>761</v>
      </c>
      <c r="C111" s="39" t="str">
        <f>LEFT(A111,3)</f>
        <v>145</v>
      </c>
      <c r="D111" s="39" t="str">
        <f>MID(A111,2,3)</f>
        <v>457</v>
      </c>
    </row>
    <row r="112" spans="1:4" x14ac:dyDescent="0.35">
      <c r="A112" s="39">
        <v>401339294</v>
      </c>
      <c r="B112" s="39" t="str">
        <f>RIGHT(A112,3)</f>
        <v>294</v>
      </c>
      <c r="C112" s="39" t="str">
        <f>LEFT(A112,3)</f>
        <v>401</v>
      </c>
      <c r="D112" s="39" t="str">
        <f>MID(A112,2,3)</f>
        <v>013</v>
      </c>
    </row>
    <row r="116" spans="1:5" x14ac:dyDescent="0.35">
      <c r="A116" s="37" t="s">
        <v>148</v>
      </c>
    </row>
    <row r="118" spans="1:5" x14ac:dyDescent="0.35">
      <c r="A118" s="47" t="s">
        <v>121</v>
      </c>
      <c r="B118" s="47" t="s">
        <v>139</v>
      </c>
      <c r="D118" s="47" t="s">
        <v>139</v>
      </c>
      <c r="E118" s="27" t="s">
        <v>146</v>
      </c>
    </row>
    <row r="119" spans="1:5" x14ac:dyDescent="0.35">
      <c r="A119" s="39">
        <v>1</v>
      </c>
      <c r="B119" s="27" t="s">
        <v>140</v>
      </c>
      <c r="D119" s="27" t="s">
        <v>140</v>
      </c>
    </row>
    <row r="120" spans="1:5" x14ac:dyDescent="0.35">
      <c r="A120" s="39">
        <f>A119+1</f>
        <v>2</v>
      </c>
      <c r="B120" s="27" t="s">
        <v>141</v>
      </c>
      <c r="D120" s="27" t="s">
        <v>141</v>
      </c>
    </row>
    <row r="121" spans="1:5" x14ac:dyDescent="0.35">
      <c r="A121" s="39">
        <f t="shared" ref="A121:A127" si="10">A120+1</f>
        <v>3</v>
      </c>
      <c r="B121" s="27" t="s">
        <v>141</v>
      </c>
      <c r="D121" s="27" t="s">
        <v>142</v>
      </c>
    </row>
    <row r="122" spans="1:5" x14ac:dyDescent="0.35">
      <c r="A122" s="39">
        <f t="shared" si="10"/>
        <v>4</v>
      </c>
      <c r="B122" s="27" t="s">
        <v>140</v>
      </c>
      <c r="D122" s="27" t="s">
        <v>143</v>
      </c>
    </row>
    <row r="123" spans="1:5" x14ac:dyDescent="0.35">
      <c r="A123" s="39">
        <f t="shared" si="10"/>
        <v>5</v>
      </c>
      <c r="B123" s="27" t="s">
        <v>140</v>
      </c>
      <c r="D123" s="27" t="s">
        <v>144</v>
      </c>
    </row>
    <row r="124" spans="1:5" x14ac:dyDescent="0.35">
      <c r="A124" s="39">
        <f t="shared" si="10"/>
        <v>6</v>
      </c>
      <c r="B124" s="27" t="s">
        <v>142</v>
      </c>
      <c r="D124" s="27" t="s">
        <v>145</v>
      </c>
    </row>
    <row r="125" spans="1:5" x14ac:dyDescent="0.35">
      <c r="A125" s="39">
        <f t="shared" si="10"/>
        <v>7</v>
      </c>
      <c r="B125" s="27" t="s">
        <v>143</v>
      </c>
    </row>
    <row r="126" spans="1:5" x14ac:dyDescent="0.35">
      <c r="A126" s="39">
        <f t="shared" si="10"/>
        <v>8</v>
      </c>
      <c r="B126" s="27" t="s">
        <v>144</v>
      </c>
    </row>
    <row r="127" spans="1:5" x14ac:dyDescent="0.35">
      <c r="A127" s="39">
        <f t="shared" si="10"/>
        <v>9</v>
      </c>
      <c r="B127" s="27" t="s">
        <v>140</v>
      </c>
    </row>
    <row r="128" spans="1:5" x14ac:dyDescent="0.35">
      <c r="A128" s="39">
        <v>10</v>
      </c>
      <c r="B128" s="27" t="s">
        <v>145</v>
      </c>
    </row>
    <row r="130" spans="1:5" x14ac:dyDescent="0.35">
      <c r="A130" s="37" t="s">
        <v>149</v>
      </c>
    </row>
    <row r="132" spans="1:5" x14ac:dyDescent="0.35">
      <c r="A132" s="47" t="s">
        <v>126</v>
      </c>
      <c r="B132" s="47" t="s">
        <v>13</v>
      </c>
      <c r="D132" s="37" t="s">
        <v>13</v>
      </c>
    </row>
    <row r="133" spans="1:5" x14ac:dyDescent="0.35">
      <c r="A133" s="39">
        <v>1</v>
      </c>
      <c r="B133" s="39">
        <v>136</v>
      </c>
      <c r="D133" s="27" t="s">
        <v>147</v>
      </c>
    </row>
    <row r="134" spans="1:5" x14ac:dyDescent="0.35">
      <c r="A134" s="39">
        <f>A133+1</f>
        <v>2</v>
      </c>
      <c r="B134" s="39">
        <v>180</v>
      </c>
    </row>
    <row r="135" spans="1:5" x14ac:dyDescent="0.35">
      <c r="A135" s="39">
        <f t="shared" ref="A135:A142" si="11">A134+1</f>
        <v>3</v>
      </c>
      <c r="B135" s="39">
        <v>124</v>
      </c>
    </row>
    <row r="136" spans="1:5" x14ac:dyDescent="0.35">
      <c r="A136" s="39">
        <f t="shared" si="11"/>
        <v>4</v>
      </c>
      <c r="B136" s="39">
        <v>102</v>
      </c>
    </row>
    <row r="137" spans="1:5" x14ac:dyDescent="0.35">
      <c r="A137" s="39">
        <f t="shared" si="11"/>
        <v>5</v>
      </c>
      <c r="B137" s="39">
        <v>143</v>
      </c>
      <c r="D137" s="47" t="s">
        <v>126</v>
      </c>
      <c r="E137" s="47" t="s">
        <v>13</v>
      </c>
    </row>
    <row r="138" spans="1:5" x14ac:dyDescent="0.35">
      <c r="A138" s="39">
        <f t="shared" si="11"/>
        <v>6</v>
      </c>
      <c r="B138" s="39">
        <v>184</v>
      </c>
      <c r="D138" s="39">
        <v>2</v>
      </c>
      <c r="E138" s="39">
        <v>180</v>
      </c>
    </row>
    <row r="139" spans="1:5" x14ac:dyDescent="0.35">
      <c r="A139" s="39">
        <f t="shared" si="11"/>
        <v>7</v>
      </c>
      <c r="B139" s="39">
        <v>180</v>
      </c>
      <c r="D139" s="39">
        <v>6</v>
      </c>
      <c r="E139" s="39">
        <v>184</v>
      </c>
    </row>
    <row r="140" spans="1:5" x14ac:dyDescent="0.35">
      <c r="A140" s="39">
        <f t="shared" si="11"/>
        <v>8</v>
      </c>
      <c r="B140" s="39">
        <v>162</v>
      </c>
      <c r="D140" s="39">
        <v>7</v>
      </c>
      <c r="E140" s="39">
        <v>180</v>
      </c>
    </row>
    <row r="141" spans="1:5" x14ac:dyDescent="0.35">
      <c r="A141" s="39">
        <f t="shared" si="11"/>
        <v>9</v>
      </c>
      <c r="B141" s="39">
        <v>108</v>
      </c>
      <c r="D141" s="39">
        <v>8</v>
      </c>
      <c r="E141" s="39">
        <v>162</v>
      </c>
    </row>
    <row r="142" spans="1:5" x14ac:dyDescent="0.35">
      <c r="A142" s="39">
        <f t="shared" si="11"/>
        <v>10</v>
      </c>
      <c r="B142" s="39">
        <v>143</v>
      </c>
    </row>
    <row r="143" spans="1:5" x14ac:dyDescent="0.35">
      <c r="A143" s="39"/>
    </row>
    <row r="144" spans="1:5" x14ac:dyDescent="0.35">
      <c r="A144" s="39"/>
    </row>
    <row r="145" spans="1:5" x14ac:dyDescent="0.35">
      <c r="A145" s="39"/>
    </row>
    <row r="146" spans="1:5" x14ac:dyDescent="0.35">
      <c r="A146" s="39"/>
    </row>
    <row r="147" spans="1:5" x14ac:dyDescent="0.35">
      <c r="A147" s="37" t="s">
        <v>138</v>
      </c>
    </row>
    <row r="149" spans="1:5" x14ac:dyDescent="0.35">
      <c r="A149" s="47" t="s">
        <v>121</v>
      </c>
      <c r="B149" s="47" t="s">
        <v>139</v>
      </c>
      <c r="E149" s="27" t="s">
        <v>150</v>
      </c>
    </row>
    <row r="150" spans="1:5" x14ac:dyDescent="0.35">
      <c r="A150" s="39">
        <v>1</v>
      </c>
      <c r="D150" s="27" t="s">
        <v>140</v>
      </c>
    </row>
    <row r="151" spans="1:5" x14ac:dyDescent="0.35">
      <c r="A151" s="39">
        <f>A150+1</f>
        <v>2</v>
      </c>
      <c r="D151" s="27" t="s">
        <v>141</v>
      </c>
    </row>
    <row r="152" spans="1:5" x14ac:dyDescent="0.35">
      <c r="A152" s="39">
        <f t="shared" ref="A152:A158" si="12">A151+1</f>
        <v>3</v>
      </c>
      <c r="D152" s="27" t="s">
        <v>142</v>
      </c>
    </row>
    <row r="153" spans="1:5" x14ac:dyDescent="0.35">
      <c r="A153" s="39">
        <f t="shared" si="12"/>
        <v>4</v>
      </c>
      <c r="D153" s="27" t="s">
        <v>143</v>
      </c>
    </row>
    <row r="154" spans="1:5" x14ac:dyDescent="0.35">
      <c r="A154" s="39">
        <f t="shared" si="12"/>
        <v>5</v>
      </c>
      <c r="D154" s="27" t="s">
        <v>145</v>
      </c>
    </row>
    <row r="155" spans="1:5" x14ac:dyDescent="0.35">
      <c r="A155" s="39">
        <f t="shared" si="12"/>
        <v>6</v>
      </c>
    </row>
    <row r="156" spans="1:5" x14ac:dyDescent="0.35">
      <c r="A156" s="39">
        <f t="shared" si="12"/>
        <v>7</v>
      </c>
    </row>
    <row r="157" spans="1:5" x14ac:dyDescent="0.35">
      <c r="A157" s="39">
        <f t="shared" si="12"/>
        <v>8</v>
      </c>
    </row>
    <row r="158" spans="1:5" x14ac:dyDescent="0.35">
      <c r="A158" s="39">
        <f t="shared" si="12"/>
        <v>9</v>
      </c>
    </row>
    <row r="159" spans="1:5" x14ac:dyDescent="0.35">
      <c r="A159" s="39">
        <v>10</v>
      </c>
    </row>
    <row r="162" spans="1:2" x14ac:dyDescent="0.35">
      <c r="A162" s="37" t="s">
        <v>166</v>
      </c>
    </row>
    <row r="164" spans="1:2" x14ac:dyDescent="0.35">
      <c r="A164" s="47" t="s">
        <v>121</v>
      </c>
      <c r="B164" s="37" t="s">
        <v>122</v>
      </c>
    </row>
    <row r="165" spans="1:2" x14ac:dyDescent="0.35">
      <c r="A165" s="39">
        <v>2</v>
      </c>
      <c r="B165" s="39">
        <v>20</v>
      </c>
    </row>
    <row r="166" spans="1:2" x14ac:dyDescent="0.35">
      <c r="A166" s="39">
        <v>7</v>
      </c>
      <c r="B166" s="39">
        <v>17</v>
      </c>
    </row>
    <row r="167" spans="1:2" x14ac:dyDescent="0.35">
      <c r="A167" s="39">
        <v>3</v>
      </c>
      <c r="B167" s="39">
        <v>16</v>
      </c>
    </row>
    <row r="168" spans="1:2" x14ac:dyDescent="0.35">
      <c r="A168" s="39">
        <v>6</v>
      </c>
      <c r="B168" s="39">
        <v>15</v>
      </c>
    </row>
    <row r="169" spans="1:2" x14ac:dyDescent="0.35">
      <c r="A169" s="39">
        <v>8</v>
      </c>
      <c r="B169" s="39">
        <v>14</v>
      </c>
    </row>
    <row r="170" spans="1:2" x14ac:dyDescent="0.35">
      <c r="A170" s="39">
        <v>1</v>
      </c>
      <c r="B170" s="39">
        <v>7</v>
      </c>
    </row>
    <row r="171" spans="1:2" x14ac:dyDescent="0.35">
      <c r="A171" s="39">
        <v>4</v>
      </c>
      <c r="B171" s="39">
        <v>7</v>
      </c>
    </row>
    <row r="172" spans="1:2" x14ac:dyDescent="0.35">
      <c r="A172" s="39">
        <v>5</v>
      </c>
      <c r="B172" s="39">
        <v>1</v>
      </c>
    </row>
    <row r="173" spans="1:2" x14ac:dyDescent="0.35">
      <c r="A173" s="39">
        <v>9</v>
      </c>
      <c r="B173" s="39">
        <v>1</v>
      </c>
    </row>
  </sheetData>
  <sortState xmlns:xlrd2="http://schemas.microsoft.com/office/spreadsheetml/2017/richdata2" ref="A165:B173">
    <sortCondition descending="1" ref="B167:B173"/>
  </sortState>
  <conditionalFormatting sqref="A5:C13 A28:B36">
    <cfRule type="expression" dxfId="1" priority="3">
      <formula>$B5=$B$1</formula>
    </cfRule>
    <cfRule type="expression" dxfId="0" priority="4">
      <formula>$A5=$B$2</formula>
    </cfRule>
  </conditionalFormatting>
  <dataValidations disablePrompts="1" count="2">
    <dataValidation type="list" allowBlank="1" showInputMessage="1" showErrorMessage="1" sqref="B150:B158" xr:uid="{223B8F14-24ED-44F7-BD9F-AF8B53F24511}">
      <formula1>$D$150:$D$154</formula1>
    </dataValidation>
    <dataValidation type="whole" allowBlank="1" showInputMessage="1" showErrorMessage="1" sqref="B159" xr:uid="{289B8148-E7DC-4571-8480-90F94821A418}">
      <formula1>1</formula1>
      <formula2>10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6AC3-2586-44BF-BFAD-7175D4B44A8C}">
  <sheetPr>
    <tabColor rgb="FF0000FF"/>
  </sheetPr>
  <dimension ref="A2:U363"/>
  <sheetViews>
    <sheetView workbookViewId="0"/>
  </sheetViews>
  <sheetFormatPr defaultRowHeight="14.4" x14ac:dyDescent="0.3"/>
  <cols>
    <col min="1" max="1" width="18.5546875" bestFit="1" customWidth="1"/>
    <col min="2" max="2" width="10" bestFit="1" customWidth="1"/>
    <col min="3" max="3" width="10.77734375" bestFit="1" customWidth="1"/>
    <col min="4" max="4" width="5.88671875" bestFit="1" customWidth="1"/>
    <col min="6" max="6" width="18.5546875" bestFit="1" customWidth="1"/>
    <col min="7" max="7" width="15.6640625" bestFit="1" customWidth="1"/>
    <col min="11" max="11" width="15.6640625" bestFit="1" customWidth="1"/>
    <col min="12" max="12" width="15.5546875" bestFit="1" customWidth="1"/>
    <col min="13" max="13" width="7" bestFit="1" customWidth="1"/>
    <col min="14" max="21" width="12" bestFit="1" customWidth="1"/>
  </cols>
  <sheetData>
    <row r="2" spans="1:21" x14ac:dyDescent="0.3">
      <c r="A2" s="57" t="s">
        <v>167</v>
      </c>
      <c r="B2" s="57" t="s">
        <v>168</v>
      </c>
      <c r="C2" s="57" t="s">
        <v>169</v>
      </c>
      <c r="D2" s="57" t="s">
        <v>170</v>
      </c>
      <c r="F2" s="62" t="s">
        <v>349</v>
      </c>
      <c r="G2" s="63"/>
      <c r="H2" s="63"/>
      <c r="I2" s="63"/>
      <c r="K2" s="20" t="s">
        <v>354</v>
      </c>
      <c r="L2" s="20"/>
      <c r="M2" s="20"/>
      <c r="N2" s="20"/>
      <c r="O2" s="20"/>
      <c r="P2" s="20"/>
    </row>
    <row r="3" spans="1:21" x14ac:dyDescent="0.3">
      <c r="A3" s="58" t="s">
        <v>171</v>
      </c>
      <c r="B3" s="58" t="s">
        <v>172</v>
      </c>
      <c r="C3" s="58" t="s">
        <v>173</v>
      </c>
      <c r="D3" s="58">
        <v>3.1</v>
      </c>
    </row>
    <row r="4" spans="1:21" x14ac:dyDescent="0.3">
      <c r="A4" s="58" t="s">
        <v>174</v>
      </c>
      <c r="B4" s="58" t="s">
        <v>175</v>
      </c>
      <c r="C4" s="58" t="s">
        <v>176</v>
      </c>
      <c r="D4" s="58">
        <v>2.4</v>
      </c>
    </row>
    <row r="5" spans="1:21" x14ac:dyDescent="0.3">
      <c r="A5" s="59" t="s">
        <v>177</v>
      </c>
      <c r="B5" s="59" t="s">
        <v>178</v>
      </c>
      <c r="C5" s="59" t="s">
        <v>179</v>
      </c>
      <c r="D5" s="59">
        <v>2.2000000000000002</v>
      </c>
      <c r="F5" s="60" t="s">
        <v>350</v>
      </c>
      <c r="G5" s="4" t="s">
        <v>352</v>
      </c>
      <c r="K5" s="60" t="s">
        <v>352</v>
      </c>
      <c r="L5" s="60" t="s">
        <v>353</v>
      </c>
    </row>
    <row r="6" spans="1:21" x14ac:dyDescent="0.3">
      <c r="A6" s="58" t="s">
        <v>180</v>
      </c>
      <c r="B6" s="58" t="s">
        <v>181</v>
      </c>
      <c r="C6" s="58" t="s">
        <v>173</v>
      </c>
      <c r="D6" s="58">
        <v>2.6</v>
      </c>
      <c r="F6" s="61" t="s">
        <v>295</v>
      </c>
      <c r="G6" s="3">
        <v>2.9333333333333336</v>
      </c>
      <c r="K6" s="64" t="s">
        <v>350</v>
      </c>
      <c r="L6" s="3" t="s">
        <v>175</v>
      </c>
      <c r="M6" s="3" t="s">
        <v>214</v>
      </c>
      <c r="N6" s="3" t="s">
        <v>178</v>
      </c>
      <c r="O6" s="3" t="s">
        <v>192</v>
      </c>
      <c r="P6" s="3" t="s">
        <v>185</v>
      </c>
      <c r="Q6" s="3" t="s">
        <v>225</v>
      </c>
      <c r="R6" s="3" t="s">
        <v>181</v>
      </c>
      <c r="S6" s="3" t="s">
        <v>189</v>
      </c>
      <c r="T6" s="3" t="s">
        <v>172</v>
      </c>
      <c r="U6" s="3" t="s">
        <v>351</v>
      </c>
    </row>
    <row r="7" spans="1:21" x14ac:dyDescent="0.3">
      <c r="A7" s="58" t="s">
        <v>182</v>
      </c>
      <c r="B7" s="58" t="s">
        <v>181</v>
      </c>
      <c r="C7" s="58" t="s">
        <v>183</v>
      </c>
      <c r="D7" s="58">
        <v>2.8</v>
      </c>
      <c r="F7" s="61" t="s">
        <v>274</v>
      </c>
      <c r="G7" s="3">
        <v>3.0999999999999996</v>
      </c>
      <c r="K7" s="3" t="s">
        <v>219</v>
      </c>
      <c r="L7" s="3">
        <v>1.8499999999999999</v>
      </c>
      <c r="M7" s="3">
        <v>2.5499999999999998</v>
      </c>
      <c r="N7" s="3">
        <v>3.5</v>
      </c>
      <c r="O7" s="3">
        <v>2.9333333333333336</v>
      </c>
      <c r="P7" s="3">
        <v>2.7</v>
      </c>
      <c r="Q7" s="3">
        <v>2.8</v>
      </c>
      <c r="R7" s="3">
        <v>3.0999999999999996</v>
      </c>
      <c r="S7" s="3">
        <v>2.2399999999999998</v>
      </c>
      <c r="T7" s="3">
        <v>3.3</v>
      </c>
      <c r="U7" s="3">
        <v>2.6736842105263157</v>
      </c>
    </row>
    <row r="8" spans="1:21" x14ac:dyDescent="0.3">
      <c r="A8" s="58" t="s">
        <v>184</v>
      </c>
      <c r="B8" s="58" t="s">
        <v>185</v>
      </c>
      <c r="C8" s="58" t="s">
        <v>186</v>
      </c>
      <c r="D8" s="58">
        <v>3.2</v>
      </c>
      <c r="F8" s="61" t="s">
        <v>206</v>
      </c>
      <c r="G8" s="3">
        <v>3.2333333333333329</v>
      </c>
      <c r="K8" s="3" t="s">
        <v>173</v>
      </c>
      <c r="L8" s="3">
        <v>3.8</v>
      </c>
      <c r="M8" s="3">
        <v>3.3</v>
      </c>
      <c r="N8" s="3">
        <v>3.1666666666666665</v>
      </c>
      <c r="O8" s="3">
        <v>2.6</v>
      </c>
      <c r="P8" s="3">
        <v>2.35</v>
      </c>
      <c r="Q8" s="3">
        <v>2.7000000000000006</v>
      </c>
      <c r="R8" s="3">
        <v>2.6666666666666665</v>
      </c>
      <c r="S8" s="3">
        <v>2.7</v>
      </c>
      <c r="T8" s="3">
        <v>3.3</v>
      </c>
      <c r="U8" s="3">
        <v>2.9105263157894741</v>
      </c>
    </row>
    <row r="9" spans="1:21" x14ac:dyDescent="0.3">
      <c r="A9" s="59" t="s">
        <v>177</v>
      </c>
      <c r="B9" s="59" t="s">
        <v>178</v>
      </c>
      <c r="C9" s="59" t="s">
        <v>187</v>
      </c>
      <c r="D9" s="59">
        <v>2.9</v>
      </c>
      <c r="F9" s="61" t="s">
        <v>198</v>
      </c>
      <c r="G9" s="3">
        <v>1.9</v>
      </c>
      <c r="K9" s="3" t="s">
        <v>186</v>
      </c>
      <c r="L9" s="3">
        <v>2.4</v>
      </c>
      <c r="M9" s="3">
        <v>2.9249999999999998</v>
      </c>
      <c r="N9" s="3">
        <v>2</v>
      </c>
      <c r="O9" s="3"/>
      <c r="P9" s="3">
        <v>2.3666666666666667</v>
      </c>
      <c r="Q9" s="3">
        <v>2.8</v>
      </c>
      <c r="R9" s="3">
        <v>3.375</v>
      </c>
      <c r="S9" s="3">
        <v>2.85</v>
      </c>
      <c r="T9" s="3">
        <v>3.8</v>
      </c>
      <c r="U9" s="3">
        <v>2.8315789473684214</v>
      </c>
    </row>
    <row r="10" spans="1:21" x14ac:dyDescent="0.3">
      <c r="A10" s="58" t="s">
        <v>188</v>
      </c>
      <c r="B10" s="58" t="s">
        <v>189</v>
      </c>
      <c r="C10" s="58" t="s">
        <v>190</v>
      </c>
      <c r="D10" s="58">
        <v>2.6</v>
      </c>
      <c r="F10" s="61" t="s">
        <v>326</v>
      </c>
      <c r="G10" s="3">
        <v>3.5999999999999996</v>
      </c>
      <c r="K10" s="3" t="s">
        <v>221</v>
      </c>
      <c r="L10" s="3">
        <v>3</v>
      </c>
      <c r="M10" s="3">
        <v>2.8</v>
      </c>
      <c r="N10" s="3">
        <v>2.6999999999999997</v>
      </c>
      <c r="O10" s="3"/>
      <c r="P10" s="3">
        <v>2.9333333333333336</v>
      </c>
      <c r="Q10" s="3">
        <v>2.35</v>
      </c>
      <c r="R10" s="3">
        <v>2.4500000000000002</v>
      </c>
      <c r="S10" s="3">
        <v>3</v>
      </c>
      <c r="T10" s="3">
        <v>1.6500000000000001</v>
      </c>
      <c r="U10" s="3">
        <v>2.5947368421052639</v>
      </c>
    </row>
    <row r="11" spans="1:21" x14ac:dyDescent="0.3">
      <c r="A11" s="58" t="s">
        <v>191</v>
      </c>
      <c r="B11" s="58" t="s">
        <v>192</v>
      </c>
      <c r="C11" s="58" t="s">
        <v>193</v>
      </c>
      <c r="D11" s="58">
        <v>3.7</v>
      </c>
      <c r="F11" s="61" t="s">
        <v>297</v>
      </c>
      <c r="G11" s="3">
        <v>3.0999999999999996</v>
      </c>
      <c r="K11" s="3" t="s">
        <v>215</v>
      </c>
      <c r="L11" s="3">
        <v>2.4500000000000002</v>
      </c>
      <c r="M11" s="3">
        <v>2.9</v>
      </c>
      <c r="N11" s="3"/>
      <c r="O11" s="3"/>
      <c r="P11" s="3">
        <v>2.6999999999999997</v>
      </c>
      <c r="Q11" s="3">
        <v>2.25</v>
      </c>
      <c r="R11" s="3">
        <v>2</v>
      </c>
      <c r="S11" s="3">
        <v>2.5</v>
      </c>
      <c r="T11" s="3">
        <v>3.1</v>
      </c>
      <c r="U11" s="3">
        <v>2.5105263157894737</v>
      </c>
    </row>
    <row r="12" spans="1:21" x14ac:dyDescent="0.3">
      <c r="A12" s="58" t="s">
        <v>194</v>
      </c>
      <c r="B12" s="58" t="s">
        <v>172</v>
      </c>
      <c r="C12" s="58" t="s">
        <v>183</v>
      </c>
      <c r="D12" s="58">
        <v>3.5</v>
      </c>
      <c r="F12" s="61" t="s">
        <v>341</v>
      </c>
      <c r="G12" s="3">
        <v>2.6500000000000004</v>
      </c>
      <c r="K12" s="3" t="s">
        <v>227</v>
      </c>
      <c r="L12" s="3"/>
      <c r="M12" s="3">
        <v>2.2999999999999998</v>
      </c>
      <c r="N12" s="3">
        <v>3.25</v>
      </c>
      <c r="O12" s="3">
        <v>2.9333333333333336</v>
      </c>
      <c r="P12" s="3">
        <v>2.875</v>
      </c>
      <c r="Q12" s="3">
        <v>2.7666666666666671</v>
      </c>
      <c r="R12" s="3">
        <v>2.7666666666666662</v>
      </c>
      <c r="S12" s="3"/>
      <c r="T12" s="3">
        <v>2.7333333333333329</v>
      </c>
      <c r="U12" s="3">
        <v>2.8368421052631576</v>
      </c>
    </row>
    <row r="13" spans="1:21" x14ac:dyDescent="0.3">
      <c r="A13" s="59" t="s">
        <v>177</v>
      </c>
      <c r="B13" s="59" t="s">
        <v>178</v>
      </c>
      <c r="C13" s="59" t="s">
        <v>195</v>
      </c>
      <c r="D13" s="59">
        <v>1.9</v>
      </c>
      <c r="F13" s="61" t="s">
        <v>177</v>
      </c>
      <c r="G13" s="3">
        <v>2.3333333333333335</v>
      </c>
      <c r="K13" s="3" t="s">
        <v>176</v>
      </c>
      <c r="L13" s="3">
        <v>2.4</v>
      </c>
      <c r="M13" s="3">
        <v>2.75</v>
      </c>
      <c r="N13" s="3">
        <v>2.5</v>
      </c>
      <c r="O13" s="3">
        <v>1.9</v>
      </c>
      <c r="P13" s="3">
        <v>2.8666666666666667</v>
      </c>
      <c r="Q13" s="3">
        <v>3.3</v>
      </c>
      <c r="R13" s="3">
        <v>3.3249999999999997</v>
      </c>
      <c r="S13" s="3">
        <v>3.3</v>
      </c>
      <c r="T13" s="3">
        <v>3</v>
      </c>
      <c r="U13" s="3">
        <v>2.9</v>
      </c>
    </row>
    <row r="14" spans="1:21" x14ac:dyDescent="0.3">
      <c r="A14" s="58" t="s">
        <v>196</v>
      </c>
      <c r="B14" s="58" t="s">
        <v>178</v>
      </c>
      <c r="C14" s="58" t="s">
        <v>186</v>
      </c>
      <c r="D14" s="58">
        <v>2.8</v>
      </c>
      <c r="F14" s="61" t="s">
        <v>203</v>
      </c>
      <c r="G14" s="3">
        <v>1.6</v>
      </c>
      <c r="K14" s="3" t="s">
        <v>200</v>
      </c>
      <c r="L14" s="3">
        <v>2.6</v>
      </c>
      <c r="M14" s="3">
        <v>3.3499999999999996</v>
      </c>
      <c r="N14" s="3">
        <v>1.6</v>
      </c>
      <c r="O14" s="3">
        <v>3.1333333333333333</v>
      </c>
      <c r="P14" s="3">
        <v>1.9</v>
      </c>
      <c r="Q14" s="3">
        <v>2.2000000000000002</v>
      </c>
      <c r="R14" s="3">
        <v>3.4000000000000004</v>
      </c>
      <c r="S14" s="3">
        <v>2.7</v>
      </c>
      <c r="T14" s="3">
        <v>2.0499999999999998</v>
      </c>
      <c r="U14" s="3">
        <v>2.526315789473685</v>
      </c>
    </row>
    <row r="15" spans="1:21" x14ac:dyDescent="0.3">
      <c r="A15" s="58" t="s">
        <v>197</v>
      </c>
      <c r="B15" s="58" t="s">
        <v>175</v>
      </c>
      <c r="C15" s="58" t="s">
        <v>187</v>
      </c>
      <c r="D15" s="58">
        <v>3.2</v>
      </c>
      <c r="F15" s="61" t="s">
        <v>249</v>
      </c>
      <c r="G15" s="3">
        <v>3.0666666666666664</v>
      </c>
      <c r="K15" s="3" t="s">
        <v>229</v>
      </c>
      <c r="L15" s="3"/>
      <c r="M15" s="3">
        <v>2.2250000000000001</v>
      </c>
      <c r="N15" s="3">
        <v>2.4500000000000002</v>
      </c>
      <c r="O15" s="3">
        <v>3.8</v>
      </c>
      <c r="P15" s="3">
        <v>2.8714285714285714</v>
      </c>
      <c r="Q15" s="3">
        <v>3.8</v>
      </c>
      <c r="R15" s="3">
        <v>3.8</v>
      </c>
      <c r="S15" s="3"/>
      <c r="T15" s="3">
        <v>1.55</v>
      </c>
      <c r="U15" s="3">
        <v>2.7473684210526312</v>
      </c>
    </row>
    <row r="16" spans="1:21" x14ac:dyDescent="0.3">
      <c r="A16" s="58" t="s">
        <v>198</v>
      </c>
      <c r="B16" s="58" t="s">
        <v>181</v>
      </c>
      <c r="C16" s="58" t="s">
        <v>187</v>
      </c>
      <c r="D16" s="58">
        <v>0.9</v>
      </c>
      <c r="F16" s="61" t="s">
        <v>253</v>
      </c>
      <c r="G16" s="3">
        <v>2.6333333333333333</v>
      </c>
      <c r="K16" s="3" t="s">
        <v>211</v>
      </c>
      <c r="L16" s="3">
        <v>3.1</v>
      </c>
      <c r="M16" s="3">
        <v>3.1</v>
      </c>
      <c r="N16" s="3">
        <v>2.4249999999999998</v>
      </c>
      <c r="O16" s="3">
        <v>2.65</v>
      </c>
      <c r="P16" s="3">
        <v>1.9</v>
      </c>
      <c r="Q16" s="3">
        <v>4</v>
      </c>
      <c r="R16" s="3">
        <v>2.0499999999999998</v>
      </c>
      <c r="S16" s="3">
        <v>3.0749999999999997</v>
      </c>
      <c r="T16" s="3">
        <v>3.3</v>
      </c>
      <c r="U16" s="3">
        <v>2.7421052631578946</v>
      </c>
    </row>
    <row r="17" spans="1:21" x14ac:dyDescent="0.3">
      <c r="A17" s="58" t="s">
        <v>199</v>
      </c>
      <c r="B17" s="58" t="s">
        <v>178</v>
      </c>
      <c r="C17" s="58" t="s">
        <v>200</v>
      </c>
      <c r="D17" s="58">
        <v>1.5</v>
      </c>
      <c r="F17" s="61" t="s">
        <v>205</v>
      </c>
      <c r="G17" s="3">
        <v>3.45</v>
      </c>
      <c r="K17" s="3" t="s">
        <v>179</v>
      </c>
      <c r="L17" s="3">
        <v>2.2333333333333334</v>
      </c>
      <c r="M17" s="3">
        <v>3</v>
      </c>
      <c r="N17" s="3">
        <v>2.35</v>
      </c>
      <c r="O17" s="3">
        <v>2.333333333333333</v>
      </c>
      <c r="P17" s="3">
        <v>3.6</v>
      </c>
      <c r="Q17" s="3">
        <v>2.95</v>
      </c>
      <c r="R17" s="3">
        <v>2.2666666666666666</v>
      </c>
      <c r="S17" s="3">
        <v>2.4</v>
      </c>
      <c r="T17" s="3">
        <v>3.1</v>
      </c>
      <c r="U17" s="3">
        <v>2.5210526315789474</v>
      </c>
    </row>
    <row r="18" spans="1:21" x14ac:dyDescent="0.3">
      <c r="A18" s="58" t="s">
        <v>201</v>
      </c>
      <c r="B18" s="58" t="s">
        <v>185</v>
      </c>
      <c r="C18" s="58" t="s">
        <v>183</v>
      </c>
      <c r="D18" s="58">
        <v>2.7</v>
      </c>
      <c r="F18" s="61" t="s">
        <v>294</v>
      </c>
      <c r="G18" s="3">
        <v>1.95</v>
      </c>
      <c r="K18" s="3" t="s">
        <v>193</v>
      </c>
      <c r="L18" s="3">
        <v>3.3</v>
      </c>
      <c r="M18" s="3">
        <v>3.05</v>
      </c>
      <c r="N18" s="3">
        <v>3.5</v>
      </c>
      <c r="O18" s="3">
        <v>3.6666666666666665</v>
      </c>
      <c r="P18" s="3">
        <v>2.9333333333333336</v>
      </c>
      <c r="Q18" s="3">
        <v>2.1</v>
      </c>
      <c r="R18" s="3">
        <v>3.4333333333333336</v>
      </c>
      <c r="S18" s="3"/>
      <c r="T18" s="3">
        <v>2.5333333333333337</v>
      </c>
      <c r="U18" s="3">
        <v>3.0684210526315785</v>
      </c>
    </row>
    <row r="19" spans="1:21" x14ac:dyDescent="0.3">
      <c r="A19" s="58" t="s">
        <v>202</v>
      </c>
      <c r="B19" s="58" t="s">
        <v>181</v>
      </c>
      <c r="C19" s="58" t="s">
        <v>186</v>
      </c>
      <c r="D19" s="58">
        <v>2.7</v>
      </c>
      <c r="F19" s="61" t="s">
        <v>338</v>
      </c>
      <c r="G19" s="3">
        <v>1.8</v>
      </c>
      <c r="K19" s="3" t="s">
        <v>208</v>
      </c>
      <c r="L19" s="3">
        <v>3.3</v>
      </c>
      <c r="M19" s="3">
        <v>3.8</v>
      </c>
      <c r="N19" s="3">
        <v>2.0500000000000003</v>
      </c>
      <c r="O19" s="3">
        <v>2.2250000000000001</v>
      </c>
      <c r="P19" s="3">
        <v>2.3000000000000003</v>
      </c>
      <c r="Q19" s="3">
        <v>2.5</v>
      </c>
      <c r="R19" s="3">
        <v>1.1000000000000001</v>
      </c>
      <c r="S19" s="3"/>
      <c r="T19" s="3">
        <v>2.8499999999999996</v>
      </c>
      <c r="U19" s="3">
        <v>2.4</v>
      </c>
    </row>
    <row r="20" spans="1:21" x14ac:dyDescent="0.3">
      <c r="A20" s="58" t="s">
        <v>203</v>
      </c>
      <c r="B20" s="58" t="s">
        <v>178</v>
      </c>
      <c r="C20" s="58" t="s">
        <v>200</v>
      </c>
      <c r="D20" s="58">
        <v>1.6</v>
      </c>
      <c r="F20" s="61" t="s">
        <v>180</v>
      </c>
      <c r="G20" s="3">
        <v>2.6666666666666665</v>
      </c>
      <c r="K20" s="3" t="s">
        <v>190</v>
      </c>
      <c r="L20" s="3"/>
      <c r="M20" s="3">
        <v>2.5499999999999998</v>
      </c>
      <c r="N20" s="3">
        <v>1.5</v>
      </c>
      <c r="O20" s="3">
        <v>3.8</v>
      </c>
      <c r="P20" s="3">
        <v>2.9</v>
      </c>
      <c r="Q20" s="3">
        <v>2.5499999999999998</v>
      </c>
      <c r="R20" s="3">
        <v>3.4</v>
      </c>
      <c r="S20" s="3">
        <v>3.2</v>
      </c>
      <c r="T20" s="3">
        <v>2.9666666666666663</v>
      </c>
      <c r="U20" s="3">
        <v>2.8684210526315788</v>
      </c>
    </row>
    <row r="21" spans="1:21" x14ac:dyDescent="0.3">
      <c r="A21" s="58" t="s">
        <v>204</v>
      </c>
      <c r="B21" s="58" t="s">
        <v>185</v>
      </c>
      <c r="C21" s="58" t="s">
        <v>176</v>
      </c>
      <c r="D21" s="58">
        <v>2</v>
      </c>
      <c r="F21" s="61" t="s">
        <v>262</v>
      </c>
      <c r="G21" s="3">
        <v>3.3499999999999996</v>
      </c>
      <c r="K21" s="3" t="s">
        <v>187</v>
      </c>
      <c r="L21" s="3">
        <v>2.5666666666666664</v>
      </c>
      <c r="M21" s="3">
        <v>2.3499999999999996</v>
      </c>
      <c r="N21" s="3">
        <v>3.15</v>
      </c>
      <c r="O21" s="3">
        <v>2.5499999999999998</v>
      </c>
      <c r="P21" s="3"/>
      <c r="Q21" s="3">
        <v>2.3499999999999996</v>
      </c>
      <c r="R21" s="3">
        <v>1.5</v>
      </c>
      <c r="S21" s="3"/>
      <c r="T21" s="3">
        <v>1.9</v>
      </c>
      <c r="U21" s="3">
        <v>2.4368421052631573</v>
      </c>
    </row>
    <row r="22" spans="1:21" x14ac:dyDescent="0.3">
      <c r="A22" s="58" t="s">
        <v>205</v>
      </c>
      <c r="B22" s="58" t="s">
        <v>172</v>
      </c>
      <c r="C22" s="58" t="s">
        <v>186</v>
      </c>
      <c r="D22" s="58">
        <v>3.8</v>
      </c>
      <c r="F22" s="61" t="s">
        <v>332</v>
      </c>
      <c r="G22" s="3">
        <v>2.3333333333333335</v>
      </c>
      <c r="K22" s="3" t="s">
        <v>183</v>
      </c>
      <c r="L22" s="3"/>
      <c r="M22" s="3">
        <v>3.2</v>
      </c>
      <c r="N22" s="3">
        <v>3</v>
      </c>
      <c r="O22" s="3"/>
      <c r="P22" s="3">
        <v>2.7375000000000003</v>
      </c>
      <c r="Q22" s="3">
        <v>2.8</v>
      </c>
      <c r="R22" s="3">
        <v>2.8499999999999996</v>
      </c>
      <c r="S22" s="3">
        <v>3.45</v>
      </c>
      <c r="T22" s="3">
        <v>3.5</v>
      </c>
      <c r="U22" s="3">
        <v>2.9631578947368418</v>
      </c>
    </row>
    <row r="23" spans="1:21" x14ac:dyDescent="0.3">
      <c r="A23" s="58" t="s">
        <v>206</v>
      </c>
      <c r="B23" s="58" t="s">
        <v>172</v>
      </c>
      <c r="C23" s="58" t="s">
        <v>183</v>
      </c>
      <c r="D23" s="58">
        <v>3.5</v>
      </c>
      <c r="F23" s="61" t="s">
        <v>328</v>
      </c>
      <c r="G23" s="3">
        <v>2.0499999999999998</v>
      </c>
      <c r="K23" s="3" t="s">
        <v>235</v>
      </c>
      <c r="L23" s="3">
        <v>3.2</v>
      </c>
      <c r="M23" s="3">
        <v>2.7</v>
      </c>
      <c r="N23" s="3">
        <v>2.9250000000000003</v>
      </c>
      <c r="O23" s="3"/>
      <c r="P23" s="3">
        <v>3.1333333333333333</v>
      </c>
      <c r="Q23" s="3">
        <v>2.95</v>
      </c>
      <c r="R23" s="3">
        <v>2.8600000000000003</v>
      </c>
      <c r="S23" s="3">
        <v>3.15</v>
      </c>
      <c r="T23" s="3">
        <v>2.6</v>
      </c>
      <c r="U23" s="3">
        <v>2.9526315789473681</v>
      </c>
    </row>
    <row r="24" spans="1:21" x14ac:dyDescent="0.3">
      <c r="A24" s="58" t="s">
        <v>207</v>
      </c>
      <c r="B24" s="58" t="s">
        <v>172</v>
      </c>
      <c r="C24" s="58" t="s">
        <v>208</v>
      </c>
      <c r="D24" s="58">
        <v>3.1</v>
      </c>
      <c r="F24" s="61" t="s">
        <v>344</v>
      </c>
      <c r="G24" s="3">
        <v>3.3</v>
      </c>
      <c r="K24" s="3" t="s">
        <v>241</v>
      </c>
      <c r="L24" s="3">
        <v>3.5999999999999996</v>
      </c>
      <c r="M24" s="3">
        <v>3</v>
      </c>
      <c r="N24" s="3">
        <v>3</v>
      </c>
      <c r="O24" s="3"/>
      <c r="P24" s="3">
        <v>2.4750000000000001</v>
      </c>
      <c r="Q24" s="3">
        <v>3.3</v>
      </c>
      <c r="R24" s="3">
        <v>2.8250000000000002</v>
      </c>
      <c r="S24" s="3">
        <v>3.2333333333333329</v>
      </c>
      <c r="T24" s="3"/>
      <c r="U24" s="3">
        <v>2.9684210526315788</v>
      </c>
    </row>
    <row r="25" spans="1:21" x14ac:dyDescent="0.3">
      <c r="A25" s="58" t="s">
        <v>209</v>
      </c>
      <c r="B25" s="58" t="s">
        <v>192</v>
      </c>
      <c r="C25" s="58" t="s">
        <v>200</v>
      </c>
      <c r="D25" s="58">
        <v>2.8</v>
      </c>
      <c r="F25" s="61" t="s">
        <v>273</v>
      </c>
      <c r="G25" s="3">
        <v>2.4500000000000002</v>
      </c>
      <c r="K25" s="3" t="s">
        <v>195</v>
      </c>
      <c r="L25" s="3">
        <v>3.2</v>
      </c>
      <c r="M25" s="3">
        <v>2.5999999999999996</v>
      </c>
      <c r="N25" s="3">
        <v>2.75</v>
      </c>
      <c r="O25" s="3">
        <v>2.7</v>
      </c>
      <c r="P25" s="3"/>
      <c r="Q25" s="3">
        <v>1.8666666666666665</v>
      </c>
      <c r="R25" s="3">
        <v>3.2</v>
      </c>
      <c r="S25" s="3">
        <v>3.8</v>
      </c>
      <c r="T25" s="3">
        <v>2.6500000000000004</v>
      </c>
      <c r="U25" s="3">
        <v>2.7</v>
      </c>
    </row>
    <row r="26" spans="1:21" x14ac:dyDescent="0.3">
      <c r="A26" s="58" t="s">
        <v>210</v>
      </c>
      <c r="B26" s="58" t="s">
        <v>185</v>
      </c>
      <c r="C26" s="58" t="s">
        <v>211</v>
      </c>
      <c r="D26" s="58">
        <v>1.9</v>
      </c>
      <c r="F26" s="61" t="s">
        <v>207</v>
      </c>
      <c r="G26" s="3">
        <v>2.2000000000000002</v>
      </c>
      <c r="K26" s="3" t="s">
        <v>351</v>
      </c>
      <c r="L26" s="3">
        <v>2.7374999999999994</v>
      </c>
      <c r="M26" s="3">
        <v>2.8225000000000002</v>
      </c>
      <c r="N26" s="3">
        <v>2.6510204081632658</v>
      </c>
      <c r="O26" s="3">
        <v>2.7885714285714283</v>
      </c>
      <c r="P26" s="3">
        <v>2.7403508771929825</v>
      </c>
      <c r="Q26" s="3">
        <v>2.6638888888888896</v>
      </c>
      <c r="R26" s="3">
        <v>2.7363636363636363</v>
      </c>
      <c r="S26" s="3">
        <v>2.8903225806451611</v>
      </c>
      <c r="T26" s="3">
        <v>2.723529411764706</v>
      </c>
      <c r="U26" s="3">
        <v>2.744875346260387</v>
      </c>
    </row>
    <row r="27" spans="1:21" x14ac:dyDescent="0.3">
      <c r="A27" s="58" t="s">
        <v>212</v>
      </c>
      <c r="B27" s="58" t="s">
        <v>185</v>
      </c>
      <c r="C27" s="58" t="s">
        <v>190</v>
      </c>
      <c r="D27" s="58">
        <v>2.4</v>
      </c>
      <c r="F27" s="61" t="s">
        <v>237</v>
      </c>
      <c r="G27" s="3">
        <v>2.4333333333333336</v>
      </c>
    </row>
    <row r="28" spans="1:21" x14ac:dyDescent="0.3">
      <c r="A28" s="58" t="s">
        <v>213</v>
      </c>
      <c r="B28" s="58" t="s">
        <v>214</v>
      </c>
      <c r="C28" s="58" t="s">
        <v>215</v>
      </c>
      <c r="D28" s="58">
        <v>1.9</v>
      </c>
      <c r="F28" s="61" t="s">
        <v>303</v>
      </c>
      <c r="G28" s="3">
        <v>2.2999999999999998</v>
      </c>
    </row>
    <row r="29" spans="1:21" x14ac:dyDescent="0.3">
      <c r="A29" s="58" t="s">
        <v>216</v>
      </c>
      <c r="B29" s="58" t="s">
        <v>178</v>
      </c>
      <c r="C29" s="58" t="s">
        <v>190</v>
      </c>
      <c r="D29" s="58">
        <v>1.5</v>
      </c>
      <c r="F29" s="61" t="s">
        <v>260</v>
      </c>
      <c r="G29" s="3">
        <v>3.8</v>
      </c>
    </row>
    <row r="30" spans="1:21" x14ac:dyDescent="0.3">
      <c r="A30" s="58" t="s">
        <v>199</v>
      </c>
      <c r="B30" s="58" t="s">
        <v>178</v>
      </c>
      <c r="C30" s="58" t="s">
        <v>211</v>
      </c>
      <c r="D30" s="58">
        <v>1.4</v>
      </c>
      <c r="F30" s="61" t="s">
        <v>251</v>
      </c>
      <c r="G30" s="3">
        <v>3.0666666666666669</v>
      </c>
    </row>
    <row r="31" spans="1:21" x14ac:dyDescent="0.3">
      <c r="A31" s="58" t="s">
        <v>202</v>
      </c>
      <c r="B31" s="58" t="s">
        <v>181</v>
      </c>
      <c r="C31" s="58" t="s">
        <v>215</v>
      </c>
      <c r="D31" s="58">
        <v>1.8</v>
      </c>
      <c r="F31" s="61" t="s">
        <v>335</v>
      </c>
      <c r="G31" s="3">
        <v>2.8</v>
      </c>
    </row>
    <row r="32" spans="1:21" x14ac:dyDescent="0.3">
      <c r="A32" s="58" t="s">
        <v>217</v>
      </c>
      <c r="B32" s="58" t="s">
        <v>181</v>
      </c>
      <c r="C32" s="58" t="s">
        <v>200</v>
      </c>
      <c r="D32" s="58">
        <v>3.7</v>
      </c>
      <c r="F32" s="61" t="s">
        <v>171</v>
      </c>
      <c r="G32" s="3">
        <v>3.05</v>
      </c>
    </row>
    <row r="33" spans="1:7" x14ac:dyDescent="0.3">
      <c r="A33" s="58" t="s">
        <v>218</v>
      </c>
      <c r="B33" s="58" t="s">
        <v>175</v>
      </c>
      <c r="C33" s="58" t="s">
        <v>219</v>
      </c>
      <c r="D33" s="58">
        <v>2.2999999999999998</v>
      </c>
      <c r="F33" s="61" t="s">
        <v>182</v>
      </c>
      <c r="G33" s="3">
        <v>3.3333333333333335</v>
      </c>
    </row>
    <row r="34" spans="1:7" x14ac:dyDescent="0.3">
      <c r="A34" s="58" t="s">
        <v>220</v>
      </c>
      <c r="B34" s="58" t="s">
        <v>185</v>
      </c>
      <c r="C34" s="58" t="s">
        <v>221</v>
      </c>
      <c r="D34" s="58">
        <v>2.9</v>
      </c>
      <c r="F34" s="61" t="s">
        <v>325</v>
      </c>
      <c r="G34" s="3">
        <v>1.5</v>
      </c>
    </row>
    <row r="35" spans="1:7" x14ac:dyDescent="0.3">
      <c r="A35" s="58" t="s">
        <v>222</v>
      </c>
      <c r="B35" s="58" t="s">
        <v>214</v>
      </c>
      <c r="C35" s="58" t="s">
        <v>187</v>
      </c>
      <c r="D35" s="58">
        <v>2.4</v>
      </c>
      <c r="F35" s="61" t="s">
        <v>292</v>
      </c>
      <c r="G35" s="3">
        <v>2.9000000000000004</v>
      </c>
    </row>
    <row r="36" spans="1:7" x14ac:dyDescent="0.3">
      <c r="A36" s="58" t="s">
        <v>223</v>
      </c>
      <c r="B36" s="58" t="s">
        <v>214</v>
      </c>
      <c r="C36" s="58" t="s">
        <v>186</v>
      </c>
      <c r="D36" s="58">
        <v>2.5</v>
      </c>
      <c r="F36" s="61" t="s">
        <v>337</v>
      </c>
      <c r="G36" s="3">
        <v>2.5</v>
      </c>
    </row>
    <row r="37" spans="1:7" x14ac:dyDescent="0.3">
      <c r="A37" s="58" t="s">
        <v>224</v>
      </c>
      <c r="B37" s="58" t="s">
        <v>225</v>
      </c>
      <c r="C37" s="58" t="s">
        <v>187</v>
      </c>
      <c r="D37" s="58">
        <v>2.2999999999999998</v>
      </c>
      <c r="F37" s="61" t="s">
        <v>266</v>
      </c>
      <c r="G37" s="3">
        <v>1.6333333333333335</v>
      </c>
    </row>
    <row r="38" spans="1:7" x14ac:dyDescent="0.3">
      <c r="A38" s="58" t="s">
        <v>226</v>
      </c>
      <c r="B38" s="58" t="s">
        <v>172</v>
      </c>
      <c r="C38" s="58" t="s">
        <v>227</v>
      </c>
      <c r="D38" s="58">
        <v>2.6</v>
      </c>
      <c r="F38" s="61" t="s">
        <v>255</v>
      </c>
      <c r="G38" s="3">
        <v>2.95</v>
      </c>
    </row>
    <row r="39" spans="1:7" x14ac:dyDescent="0.3">
      <c r="A39" s="58" t="s">
        <v>228</v>
      </c>
      <c r="B39" s="58" t="s">
        <v>185</v>
      </c>
      <c r="C39" s="58" t="s">
        <v>229</v>
      </c>
      <c r="D39" s="58">
        <v>2.5</v>
      </c>
      <c r="F39" s="61" t="s">
        <v>346</v>
      </c>
      <c r="G39" s="3">
        <v>2</v>
      </c>
    </row>
    <row r="40" spans="1:7" x14ac:dyDescent="0.3">
      <c r="A40" s="58" t="s">
        <v>230</v>
      </c>
      <c r="B40" s="58" t="s">
        <v>172</v>
      </c>
      <c r="C40" s="58" t="s">
        <v>229</v>
      </c>
      <c r="D40" s="58">
        <v>0.6</v>
      </c>
      <c r="F40" s="61" t="s">
        <v>311</v>
      </c>
      <c r="G40" s="3">
        <v>3.0999999999999996</v>
      </c>
    </row>
    <row r="41" spans="1:7" x14ac:dyDescent="0.3">
      <c r="A41" s="58" t="s">
        <v>231</v>
      </c>
      <c r="B41" s="58" t="s">
        <v>178</v>
      </c>
      <c r="C41" s="58" t="s">
        <v>173</v>
      </c>
      <c r="D41" s="58">
        <v>2.6</v>
      </c>
      <c r="F41" s="61" t="s">
        <v>312</v>
      </c>
      <c r="G41" s="3">
        <v>3.75</v>
      </c>
    </row>
    <row r="42" spans="1:7" x14ac:dyDescent="0.3">
      <c r="A42" s="58" t="s">
        <v>232</v>
      </c>
      <c r="B42" s="58" t="s">
        <v>192</v>
      </c>
      <c r="C42" s="58" t="s">
        <v>193</v>
      </c>
      <c r="D42" s="58">
        <v>4</v>
      </c>
      <c r="F42" s="61" t="s">
        <v>199</v>
      </c>
      <c r="G42" s="3">
        <v>2</v>
      </c>
    </row>
    <row r="43" spans="1:7" x14ac:dyDescent="0.3">
      <c r="A43" s="58" t="s">
        <v>233</v>
      </c>
      <c r="B43" s="58" t="s">
        <v>181</v>
      </c>
      <c r="C43" s="58" t="s">
        <v>208</v>
      </c>
      <c r="D43" s="58">
        <v>1.2</v>
      </c>
      <c r="F43" s="61" t="s">
        <v>271</v>
      </c>
      <c r="G43" s="3">
        <v>1.9</v>
      </c>
    </row>
    <row r="44" spans="1:7" x14ac:dyDescent="0.3">
      <c r="A44" s="58" t="s">
        <v>234</v>
      </c>
      <c r="B44" s="58" t="s">
        <v>214</v>
      </c>
      <c r="C44" s="58" t="s">
        <v>235</v>
      </c>
      <c r="D44" s="58">
        <v>2.7</v>
      </c>
      <c r="F44" s="61" t="s">
        <v>343</v>
      </c>
      <c r="G44" s="3">
        <v>2.7</v>
      </c>
    </row>
    <row r="45" spans="1:7" x14ac:dyDescent="0.3">
      <c r="A45" s="58" t="s">
        <v>236</v>
      </c>
      <c r="B45" s="58" t="s">
        <v>178</v>
      </c>
      <c r="C45" s="58" t="s">
        <v>221</v>
      </c>
      <c r="D45" s="58">
        <v>2.4</v>
      </c>
      <c r="F45" s="61" t="s">
        <v>285</v>
      </c>
      <c r="G45" s="3">
        <v>3.5333333333333332</v>
      </c>
    </row>
    <row r="46" spans="1:7" x14ac:dyDescent="0.3">
      <c r="A46" s="58" t="s">
        <v>237</v>
      </c>
      <c r="B46" s="58" t="s">
        <v>181</v>
      </c>
      <c r="C46" s="58" t="s">
        <v>219</v>
      </c>
      <c r="D46" s="58">
        <v>2.8</v>
      </c>
      <c r="F46" s="61" t="s">
        <v>222</v>
      </c>
      <c r="G46" s="3">
        <v>2.5999999999999996</v>
      </c>
    </row>
    <row r="47" spans="1:7" x14ac:dyDescent="0.3">
      <c r="A47" s="58" t="s">
        <v>238</v>
      </c>
      <c r="B47" s="58" t="s">
        <v>181</v>
      </c>
      <c r="C47" s="58" t="s">
        <v>179</v>
      </c>
      <c r="D47" s="58">
        <v>2.2999999999999998</v>
      </c>
      <c r="F47" s="61" t="s">
        <v>327</v>
      </c>
      <c r="G47" s="3">
        <v>3.3666666666666671</v>
      </c>
    </row>
    <row r="48" spans="1:7" x14ac:dyDescent="0.3">
      <c r="A48" s="58" t="s">
        <v>239</v>
      </c>
      <c r="B48" s="58" t="s">
        <v>225</v>
      </c>
      <c r="C48" s="58" t="s">
        <v>187</v>
      </c>
      <c r="D48" s="58">
        <v>2.4</v>
      </c>
      <c r="F48" s="61" t="s">
        <v>212</v>
      </c>
      <c r="G48" s="3">
        <v>2.7666666666666671</v>
      </c>
    </row>
    <row r="49" spans="1:7" x14ac:dyDescent="0.3">
      <c r="A49" s="58" t="s">
        <v>240</v>
      </c>
      <c r="B49" s="58" t="s">
        <v>181</v>
      </c>
      <c r="C49" s="58" t="s">
        <v>241</v>
      </c>
      <c r="D49" s="58">
        <v>2.7</v>
      </c>
      <c r="F49" s="61" t="s">
        <v>268</v>
      </c>
      <c r="G49" s="3">
        <v>2.5</v>
      </c>
    </row>
    <row r="50" spans="1:7" x14ac:dyDescent="0.3">
      <c r="A50" s="58" t="s">
        <v>242</v>
      </c>
      <c r="B50" s="58" t="s">
        <v>192</v>
      </c>
      <c r="C50" s="58" t="s">
        <v>176</v>
      </c>
      <c r="D50" s="58">
        <v>1.9</v>
      </c>
      <c r="F50" s="61" t="s">
        <v>279</v>
      </c>
      <c r="G50" s="3">
        <v>2.8000000000000003</v>
      </c>
    </row>
    <row r="51" spans="1:7" x14ac:dyDescent="0.3">
      <c r="A51" s="58" t="s">
        <v>243</v>
      </c>
      <c r="B51" s="58" t="s">
        <v>185</v>
      </c>
      <c r="C51" s="58" t="s">
        <v>190</v>
      </c>
      <c r="D51" s="58">
        <v>3.2</v>
      </c>
      <c r="F51" s="61" t="s">
        <v>226</v>
      </c>
      <c r="G51" s="3">
        <v>2.9</v>
      </c>
    </row>
    <row r="52" spans="1:7" x14ac:dyDescent="0.3">
      <c r="A52" s="58" t="s">
        <v>244</v>
      </c>
      <c r="B52" s="58" t="s">
        <v>214</v>
      </c>
      <c r="C52" s="58" t="s">
        <v>186</v>
      </c>
      <c r="D52" s="58">
        <v>3.8</v>
      </c>
      <c r="F52" s="61" t="s">
        <v>340</v>
      </c>
      <c r="G52" s="3">
        <v>2.6500000000000004</v>
      </c>
    </row>
    <row r="53" spans="1:7" x14ac:dyDescent="0.3">
      <c r="A53" s="58" t="s">
        <v>245</v>
      </c>
      <c r="B53" s="58" t="s">
        <v>181</v>
      </c>
      <c r="C53" s="58" t="s">
        <v>176</v>
      </c>
      <c r="D53" s="58">
        <v>2.8</v>
      </c>
      <c r="F53" s="61" t="s">
        <v>298</v>
      </c>
      <c r="G53" s="3">
        <v>3.35</v>
      </c>
    </row>
    <row r="54" spans="1:7" x14ac:dyDescent="0.3">
      <c r="A54" s="58" t="s">
        <v>246</v>
      </c>
      <c r="B54" s="58" t="s">
        <v>225</v>
      </c>
      <c r="C54" s="58" t="s">
        <v>235</v>
      </c>
      <c r="D54" s="58">
        <v>2.5</v>
      </c>
      <c r="F54" s="61" t="s">
        <v>306</v>
      </c>
      <c r="G54" s="3">
        <v>3.45</v>
      </c>
    </row>
    <row r="55" spans="1:7" x14ac:dyDescent="0.3">
      <c r="A55" s="58" t="s">
        <v>247</v>
      </c>
      <c r="B55" s="58" t="s">
        <v>181</v>
      </c>
      <c r="C55" s="58" t="s">
        <v>176</v>
      </c>
      <c r="D55" s="58">
        <v>3.4</v>
      </c>
      <c r="F55" s="61" t="s">
        <v>247</v>
      </c>
      <c r="G55" s="3">
        <v>1.4666666666666668</v>
      </c>
    </row>
    <row r="56" spans="1:7" x14ac:dyDescent="0.3">
      <c r="A56" s="58" t="s">
        <v>248</v>
      </c>
      <c r="B56" s="58" t="s">
        <v>175</v>
      </c>
      <c r="C56" s="58" t="s">
        <v>179</v>
      </c>
      <c r="D56" s="58">
        <v>2.5</v>
      </c>
      <c r="F56" s="61" t="s">
        <v>286</v>
      </c>
      <c r="G56" s="3">
        <v>2.7333333333333329</v>
      </c>
    </row>
    <row r="57" spans="1:7" x14ac:dyDescent="0.3">
      <c r="A57" s="58" t="s">
        <v>249</v>
      </c>
      <c r="B57" s="58" t="s">
        <v>181</v>
      </c>
      <c r="C57" s="58" t="s">
        <v>173</v>
      </c>
      <c r="D57" s="58">
        <v>2.5</v>
      </c>
      <c r="F57" s="61" t="s">
        <v>234</v>
      </c>
      <c r="G57" s="3">
        <v>3.15</v>
      </c>
    </row>
    <row r="58" spans="1:7" x14ac:dyDescent="0.3">
      <c r="A58" s="58" t="s">
        <v>250</v>
      </c>
      <c r="B58" s="58" t="s">
        <v>192</v>
      </c>
      <c r="C58" s="58" t="s">
        <v>208</v>
      </c>
      <c r="D58" s="58">
        <v>1</v>
      </c>
      <c r="F58" s="61" t="s">
        <v>333</v>
      </c>
      <c r="G58" s="3">
        <v>2.9</v>
      </c>
    </row>
    <row r="59" spans="1:7" x14ac:dyDescent="0.3">
      <c r="A59" s="58" t="s">
        <v>251</v>
      </c>
      <c r="B59" s="58" t="s">
        <v>185</v>
      </c>
      <c r="C59" s="58" t="s">
        <v>229</v>
      </c>
      <c r="D59" s="58">
        <v>3.4</v>
      </c>
      <c r="F59" s="61" t="s">
        <v>259</v>
      </c>
      <c r="G59" s="3">
        <v>3.5333333333333337</v>
      </c>
    </row>
    <row r="60" spans="1:7" x14ac:dyDescent="0.3">
      <c r="A60" s="58" t="s">
        <v>252</v>
      </c>
      <c r="B60" s="58" t="s">
        <v>185</v>
      </c>
      <c r="C60" s="58" t="s">
        <v>193</v>
      </c>
      <c r="D60" s="58">
        <v>2.6</v>
      </c>
      <c r="F60" s="61" t="s">
        <v>252</v>
      </c>
      <c r="G60" s="3">
        <v>2.85</v>
      </c>
    </row>
    <row r="61" spans="1:7" x14ac:dyDescent="0.3">
      <c r="A61" s="58" t="s">
        <v>253</v>
      </c>
      <c r="B61" s="58" t="s">
        <v>185</v>
      </c>
      <c r="C61" s="58" t="s">
        <v>208</v>
      </c>
      <c r="D61" s="58">
        <v>2.2000000000000002</v>
      </c>
      <c r="F61" s="61" t="s">
        <v>233</v>
      </c>
      <c r="G61" s="3">
        <v>2.8666666666666667</v>
      </c>
    </row>
    <row r="62" spans="1:7" x14ac:dyDescent="0.3">
      <c r="A62" s="58" t="s">
        <v>254</v>
      </c>
      <c r="B62" s="58" t="s">
        <v>189</v>
      </c>
      <c r="C62" s="58" t="s">
        <v>211</v>
      </c>
      <c r="D62" s="58">
        <v>3.7</v>
      </c>
      <c r="F62" s="61" t="s">
        <v>300</v>
      </c>
      <c r="G62" s="3">
        <v>2.95</v>
      </c>
    </row>
    <row r="63" spans="1:7" x14ac:dyDescent="0.3">
      <c r="A63" s="58" t="s">
        <v>255</v>
      </c>
      <c r="B63" s="58" t="s">
        <v>189</v>
      </c>
      <c r="C63" s="58" t="s">
        <v>219</v>
      </c>
      <c r="D63" s="58">
        <v>2.9</v>
      </c>
      <c r="F63" s="61" t="s">
        <v>248</v>
      </c>
      <c r="G63" s="3">
        <v>2.5333333333333332</v>
      </c>
    </row>
    <row r="64" spans="1:7" x14ac:dyDescent="0.3">
      <c r="A64" s="58" t="s">
        <v>256</v>
      </c>
      <c r="B64" s="58" t="s">
        <v>178</v>
      </c>
      <c r="C64" s="58" t="s">
        <v>183</v>
      </c>
      <c r="D64" s="58">
        <v>3.4</v>
      </c>
      <c r="F64" s="61" t="s">
        <v>256</v>
      </c>
      <c r="G64" s="3">
        <v>3.15</v>
      </c>
    </row>
    <row r="65" spans="1:7" x14ac:dyDescent="0.3">
      <c r="A65" s="58" t="s">
        <v>199</v>
      </c>
      <c r="B65" s="58" t="s">
        <v>178</v>
      </c>
      <c r="C65" s="58" t="s">
        <v>219</v>
      </c>
      <c r="D65" s="58">
        <v>3.1</v>
      </c>
      <c r="F65" s="61" t="s">
        <v>276</v>
      </c>
      <c r="G65" s="3">
        <v>2.25</v>
      </c>
    </row>
    <row r="66" spans="1:7" x14ac:dyDescent="0.3">
      <c r="A66" s="58" t="s">
        <v>257</v>
      </c>
      <c r="B66" s="58" t="s">
        <v>175</v>
      </c>
      <c r="C66" s="58" t="s">
        <v>219</v>
      </c>
      <c r="D66" s="58">
        <v>1.4</v>
      </c>
      <c r="F66" s="61" t="s">
        <v>347</v>
      </c>
      <c r="G66" s="3">
        <v>1</v>
      </c>
    </row>
    <row r="67" spans="1:7" x14ac:dyDescent="0.3">
      <c r="A67" s="58" t="s">
        <v>258</v>
      </c>
      <c r="B67" s="58" t="s">
        <v>185</v>
      </c>
      <c r="C67" s="58" t="s">
        <v>186</v>
      </c>
      <c r="D67" s="58">
        <v>1</v>
      </c>
      <c r="F67" s="61" t="s">
        <v>240</v>
      </c>
      <c r="G67" s="3">
        <v>2.9000000000000004</v>
      </c>
    </row>
    <row r="68" spans="1:7" x14ac:dyDescent="0.3">
      <c r="A68" s="58" t="s">
        <v>259</v>
      </c>
      <c r="B68" s="58" t="s">
        <v>178</v>
      </c>
      <c r="C68" s="58" t="s">
        <v>193</v>
      </c>
      <c r="D68" s="58">
        <v>3.2</v>
      </c>
      <c r="F68" s="61" t="s">
        <v>220</v>
      </c>
      <c r="G68" s="3">
        <v>2.9249999999999998</v>
      </c>
    </row>
    <row r="69" spans="1:7" x14ac:dyDescent="0.3">
      <c r="A69" s="58" t="s">
        <v>252</v>
      </c>
      <c r="B69" s="58" t="s">
        <v>185</v>
      </c>
      <c r="C69" s="58" t="s">
        <v>227</v>
      </c>
      <c r="D69" s="58">
        <v>3.1</v>
      </c>
      <c r="F69" s="61" t="s">
        <v>218</v>
      </c>
      <c r="G69" s="3">
        <v>2.8000000000000003</v>
      </c>
    </row>
    <row r="70" spans="1:7" x14ac:dyDescent="0.3">
      <c r="A70" s="58" t="s">
        <v>171</v>
      </c>
      <c r="B70" s="58" t="s">
        <v>172</v>
      </c>
      <c r="C70" s="58" t="s">
        <v>235</v>
      </c>
      <c r="D70" s="58">
        <v>2.6</v>
      </c>
      <c r="F70" s="61" t="s">
        <v>310</v>
      </c>
      <c r="G70" s="3">
        <v>2.65</v>
      </c>
    </row>
    <row r="71" spans="1:7" x14ac:dyDescent="0.3">
      <c r="A71" s="58" t="s">
        <v>213</v>
      </c>
      <c r="B71" s="58" t="s">
        <v>214</v>
      </c>
      <c r="C71" s="58" t="s">
        <v>241</v>
      </c>
      <c r="D71" s="58">
        <v>3.1</v>
      </c>
      <c r="F71" s="61" t="s">
        <v>319</v>
      </c>
      <c r="G71" s="3">
        <v>2.1</v>
      </c>
    </row>
    <row r="72" spans="1:7" x14ac:dyDescent="0.3">
      <c r="A72" s="58" t="s">
        <v>260</v>
      </c>
      <c r="B72" s="58" t="s">
        <v>192</v>
      </c>
      <c r="C72" s="58" t="s">
        <v>229</v>
      </c>
      <c r="D72" s="58">
        <v>3.8</v>
      </c>
      <c r="F72" s="61" t="s">
        <v>270</v>
      </c>
      <c r="G72" s="3">
        <v>1.4666666666666668</v>
      </c>
    </row>
    <row r="73" spans="1:7" x14ac:dyDescent="0.3">
      <c r="A73" s="58" t="s">
        <v>253</v>
      </c>
      <c r="B73" s="58" t="s">
        <v>185</v>
      </c>
      <c r="C73" s="58" t="s">
        <v>227</v>
      </c>
      <c r="D73" s="58">
        <v>2.9</v>
      </c>
      <c r="F73" s="61" t="s">
        <v>305</v>
      </c>
      <c r="G73" s="3">
        <v>2.9333333333333336</v>
      </c>
    </row>
    <row r="74" spans="1:7" x14ac:dyDescent="0.3">
      <c r="A74" s="58" t="s">
        <v>258</v>
      </c>
      <c r="B74" s="58" t="s">
        <v>185</v>
      </c>
      <c r="C74" s="58" t="s">
        <v>215</v>
      </c>
      <c r="D74" s="58">
        <v>2.9</v>
      </c>
      <c r="F74" s="61" t="s">
        <v>287</v>
      </c>
      <c r="G74" s="3">
        <v>2.0499999999999998</v>
      </c>
    </row>
    <row r="75" spans="1:7" x14ac:dyDescent="0.3">
      <c r="A75" s="58" t="s">
        <v>261</v>
      </c>
      <c r="B75" s="58" t="s">
        <v>192</v>
      </c>
      <c r="C75" s="58" t="s">
        <v>179</v>
      </c>
      <c r="D75" s="58">
        <v>3.8</v>
      </c>
      <c r="F75" s="61" t="s">
        <v>318</v>
      </c>
      <c r="G75" s="3">
        <v>3.5</v>
      </c>
    </row>
    <row r="76" spans="1:7" x14ac:dyDescent="0.3">
      <c r="A76" s="58" t="s">
        <v>262</v>
      </c>
      <c r="B76" s="58" t="s">
        <v>181</v>
      </c>
      <c r="C76" s="58" t="s">
        <v>183</v>
      </c>
      <c r="D76" s="58">
        <v>2.9</v>
      </c>
      <c r="F76" s="61" t="s">
        <v>329</v>
      </c>
      <c r="G76" s="3">
        <v>1.9</v>
      </c>
    </row>
    <row r="77" spans="1:7" x14ac:dyDescent="0.3">
      <c r="A77" s="58" t="s">
        <v>240</v>
      </c>
      <c r="B77" s="58" t="s">
        <v>181</v>
      </c>
      <c r="C77" s="58" t="s">
        <v>215</v>
      </c>
      <c r="D77" s="58">
        <v>3.1</v>
      </c>
      <c r="F77" s="61" t="s">
        <v>307</v>
      </c>
      <c r="G77" s="3">
        <v>2.5</v>
      </c>
    </row>
    <row r="78" spans="1:7" x14ac:dyDescent="0.3">
      <c r="A78" s="58" t="s">
        <v>197</v>
      </c>
      <c r="B78" s="58" t="s">
        <v>175</v>
      </c>
      <c r="C78" s="58" t="s">
        <v>179</v>
      </c>
      <c r="D78" s="58">
        <v>1.9</v>
      </c>
      <c r="F78" s="61" t="s">
        <v>217</v>
      </c>
      <c r="G78" s="3">
        <v>3.2666666666666671</v>
      </c>
    </row>
    <row r="79" spans="1:7" x14ac:dyDescent="0.3">
      <c r="A79" s="58" t="s">
        <v>263</v>
      </c>
      <c r="B79" s="58" t="s">
        <v>185</v>
      </c>
      <c r="C79" s="58" t="s">
        <v>208</v>
      </c>
      <c r="D79" s="58">
        <v>1.7</v>
      </c>
      <c r="F79" s="61" t="s">
        <v>299</v>
      </c>
      <c r="G79" s="3">
        <v>3.65</v>
      </c>
    </row>
    <row r="80" spans="1:7" x14ac:dyDescent="0.3">
      <c r="A80" s="58" t="s">
        <v>220</v>
      </c>
      <c r="B80" s="58" t="s">
        <v>185</v>
      </c>
      <c r="C80" s="58" t="s">
        <v>176</v>
      </c>
      <c r="D80" s="58">
        <v>3.2</v>
      </c>
      <c r="F80" s="61" t="s">
        <v>342</v>
      </c>
      <c r="G80" s="3">
        <v>3</v>
      </c>
    </row>
    <row r="81" spans="1:7" x14ac:dyDescent="0.3">
      <c r="A81" s="58" t="s">
        <v>234</v>
      </c>
      <c r="B81" s="58" t="s">
        <v>214</v>
      </c>
      <c r="C81" s="58" t="s">
        <v>221</v>
      </c>
      <c r="D81" s="58">
        <v>3</v>
      </c>
      <c r="F81" s="61" t="s">
        <v>331</v>
      </c>
      <c r="G81" s="3">
        <v>2.1</v>
      </c>
    </row>
    <row r="82" spans="1:7" x14ac:dyDescent="0.3">
      <c r="A82" s="58" t="s">
        <v>264</v>
      </c>
      <c r="B82" s="58" t="s">
        <v>178</v>
      </c>
      <c r="C82" s="58" t="s">
        <v>195</v>
      </c>
      <c r="D82" s="58">
        <v>3.7</v>
      </c>
      <c r="F82" s="61" t="s">
        <v>281</v>
      </c>
      <c r="G82" s="3">
        <v>3.0999999999999996</v>
      </c>
    </row>
    <row r="83" spans="1:7" x14ac:dyDescent="0.3">
      <c r="A83" s="58" t="s">
        <v>265</v>
      </c>
      <c r="B83" s="58" t="s">
        <v>189</v>
      </c>
      <c r="C83" s="58" t="s">
        <v>173</v>
      </c>
      <c r="D83" s="58">
        <v>2.7</v>
      </c>
      <c r="F83" s="61" t="s">
        <v>239</v>
      </c>
      <c r="G83" s="3">
        <v>1.7999999999999998</v>
      </c>
    </row>
    <row r="84" spans="1:7" x14ac:dyDescent="0.3">
      <c r="A84" s="58" t="s">
        <v>266</v>
      </c>
      <c r="B84" s="58" t="s">
        <v>178</v>
      </c>
      <c r="C84" s="58" t="s">
        <v>179</v>
      </c>
      <c r="D84" s="58">
        <v>0</v>
      </c>
      <c r="F84" s="61" t="s">
        <v>293</v>
      </c>
      <c r="G84" s="3">
        <v>3</v>
      </c>
    </row>
    <row r="85" spans="1:7" x14ac:dyDescent="0.3">
      <c r="A85" s="58" t="s">
        <v>184</v>
      </c>
      <c r="B85" s="58" t="s">
        <v>185</v>
      </c>
      <c r="C85" s="58" t="s">
        <v>241</v>
      </c>
      <c r="D85" s="58">
        <v>3.5</v>
      </c>
      <c r="F85" s="61" t="s">
        <v>232</v>
      </c>
      <c r="G85" s="3">
        <v>3.6333333333333333</v>
      </c>
    </row>
    <row r="86" spans="1:7" x14ac:dyDescent="0.3">
      <c r="A86" s="58" t="s">
        <v>267</v>
      </c>
      <c r="B86" s="58" t="s">
        <v>214</v>
      </c>
      <c r="C86" s="58" t="s">
        <v>241</v>
      </c>
      <c r="D86" s="58">
        <v>0.9</v>
      </c>
      <c r="F86" s="61" t="s">
        <v>223</v>
      </c>
      <c r="G86" s="3">
        <v>3.0333333333333332</v>
      </c>
    </row>
    <row r="87" spans="1:7" x14ac:dyDescent="0.3">
      <c r="A87" s="58" t="s">
        <v>243</v>
      </c>
      <c r="B87" s="58" t="s">
        <v>185</v>
      </c>
      <c r="C87" s="58" t="s">
        <v>183</v>
      </c>
      <c r="D87" s="58">
        <v>3.2</v>
      </c>
      <c r="F87" s="61" t="s">
        <v>315</v>
      </c>
      <c r="G87" s="3">
        <v>2.6</v>
      </c>
    </row>
    <row r="88" spans="1:7" x14ac:dyDescent="0.3">
      <c r="A88" s="58" t="s">
        <v>268</v>
      </c>
      <c r="B88" s="58" t="s">
        <v>189</v>
      </c>
      <c r="C88" s="58" t="s">
        <v>211</v>
      </c>
      <c r="D88" s="58">
        <v>3</v>
      </c>
      <c r="F88" s="61" t="s">
        <v>257</v>
      </c>
      <c r="G88" s="3">
        <v>2.2000000000000002</v>
      </c>
    </row>
    <row r="89" spans="1:7" x14ac:dyDescent="0.3">
      <c r="A89" s="58" t="s">
        <v>269</v>
      </c>
      <c r="B89" s="58" t="s">
        <v>192</v>
      </c>
      <c r="C89" s="58" t="s">
        <v>187</v>
      </c>
      <c r="D89" s="58">
        <v>2.4</v>
      </c>
      <c r="F89" s="61" t="s">
        <v>296</v>
      </c>
      <c r="G89" s="3">
        <v>2.4500000000000002</v>
      </c>
    </row>
    <row r="90" spans="1:7" x14ac:dyDescent="0.3">
      <c r="A90" s="58" t="s">
        <v>218</v>
      </c>
      <c r="B90" s="58" t="s">
        <v>175</v>
      </c>
      <c r="C90" s="58" t="s">
        <v>200</v>
      </c>
      <c r="D90" s="58">
        <v>3</v>
      </c>
      <c r="F90" s="61" t="s">
        <v>314</v>
      </c>
      <c r="G90" s="3">
        <v>3.2333333333333329</v>
      </c>
    </row>
    <row r="91" spans="1:7" x14ac:dyDescent="0.3">
      <c r="A91" s="58" t="s">
        <v>217</v>
      </c>
      <c r="B91" s="58" t="s">
        <v>181</v>
      </c>
      <c r="C91" s="58" t="s">
        <v>211</v>
      </c>
      <c r="D91" s="58">
        <v>2.7</v>
      </c>
      <c r="F91" s="61" t="s">
        <v>302</v>
      </c>
      <c r="G91" s="3">
        <v>3.3</v>
      </c>
    </row>
    <row r="92" spans="1:7" x14ac:dyDescent="0.3">
      <c r="A92" s="58" t="s">
        <v>233</v>
      </c>
      <c r="B92" s="58" t="s">
        <v>181</v>
      </c>
      <c r="C92" s="58" t="s">
        <v>193</v>
      </c>
      <c r="D92" s="58">
        <v>4</v>
      </c>
      <c r="F92" s="61" t="s">
        <v>188</v>
      </c>
      <c r="G92" s="3">
        <v>3.05</v>
      </c>
    </row>
    <row r="93" spans="1:7" x14ac:dyDescent="0.3">
      <c r="A93" s="58" t="s">
        <v>270</v>
      </c>
      <c r="B93" s="58" t="s">
        <v>192</v>
      </c>
      <c r="C93" s="58" t="s">
        <v>195</v>
      </c>
      <c r="D93" s="58">
        <v>2.6</v>
      </c>
      <c r="F93" s="61" t="s">
        <v>238</v>
      </c>
      <c r="G93" s="3">
        <v>2.1333333333333333</v>
      </c>
    </row>
    <row r="94" spans="1:7" x14ac:dyDescent="0.3">
      <c r="A94" s="58" t="s">
        <v>271</v>
      </c>
      <c r="B94" s="58" t="s">
        <v>185</v>
      </c>
      <c r="C94" s="58" t="s">
        <v>190</v>
      </c>
      <c r="D94" s="58">
        <v>2</v>
      </c>
      <c r="F94" s="61" t="s">
        <v>228</v>
      </c>
      <c r="G94" s="3">
        <v>2.5333333333333332</v>
      </c>
    </row>
    <row r="95" spans="1:7" x14ac:dyDescent="0.3">
      <c r="A95" s="58" t="s">
        <v>272</v>
      </c>
      <c r="B95" s="58" t="s">
        <v>189</v>
      </c>
      <c r="C95" s="58" t="s">
        <v>186</v>
      </c>
      <c r="D95" s="58">
        <v>3</v>
      </c>
      <c r="F95" s="61" t="s">
        <v>313</v>
      </c>
      <c r="G95" s="3">
        <v>2.65</v>
      </c>
    </row>
    <row r="96" spans="1:7" x14ac:dyDescent="0.3">
      <c r="A96" s="58" t="s">
        <v>273</v>
      </c>
      <c r="B96" s="58" t="s">
        <v>192</v>
      </c>
      <c r="C96" s="58" t="s">
        <v>211</v>
      </c>
      <c r="D96" s="58">
        <v>2</v>
      </c>
      <c r="F96" s="61" t="s">
        <v>322</v>
      </c>
      <c r="G96" s="3">
        <v>2.6</v>
      </c>
    </row>
    <row r="97" spans="1:7" x14ac:dyDescent="0.3">
      <c r="A97" s="58" t="s">
        <v>248</v>
      </c>
      <c r="B97" s="58" t="s">
        <v>175</v>
      </c>
      <c r="C97" s="58" t="s">
        <v>195</v>
      </c>
      <c r="D97" s="58">
        <v>3.2</v>
      </c>
      <c r="F97" s="61" t="s">
        <v>184</v>
      </c>
      <c r="G97" s="3">
        <v>3.1999999999999997</v>
      </c>
    </row>
    <row r="98" spans="1:7" x14ac:dyDescent="0.3">
      <c r="A98" s="58" t="s">
        <v>233</v>
      </c>
      <c r="B98" s="58" t="s">
        <v>181</v>
      </c>
      <c r="C98" s="58" t="s">
        <v>227</v>
      </c>
      <c r="D98" s="58">
        <v>3.4</v>
      </c>
      <c r="F98" s="61" t="s">
        <v>230</v>
      </c>
      <c r="G98" s="3">
        <v>1.5</v>
      </c>
    </row>
    <row r="99" spans="1:7" x14ac:dyDescent="0.3">
      <c r="A99" s="58" t="s">
        <v>274</v>
      </c>
      <c r="B99" s="58" t="s">
        <v>181</v>
      </c>
      <c r="C99" s="58" t="s">
        <v>227</v>
      </c>
      <c r="D99" s="58">
        <v>3.3</v>
      </c>
      <c r="F99" s="61" t="s">
        <v>236</v>
      </c>
      <c r="G99" s="3">
        <v>3</v>
      </c>
    </row>
    <row r="100" spans="1:7" x14ac:dyDescent="0.3">
      <c r="A100" s="58" t="s">
        <v>275</v>
      </c>
      <c r="B100" s="58" t="s">
        <v>172</v>
      </c>
      <c r="C100" s="58" t="s">
        <v>208</v>
      </c>
      <c r="D100" s="58">
        <v>2.1</v>
      </c>
      <c r="F100" s="61" t="s">
        <v>277</v>
      </c>
      <c r="G100" s="3">
        <v>3.4333333333333336</v>
      </c>
    </row>
    <row r="101" spans="1:7" x14ac:dyDescent="0.3">
      <c r="A101" s="58" t="s">
        <v>276</v>
      </c>
      <c r="B101" s="58" t="s">
        <v>178</v>
      </c>
      <c r="C101" s="58" t="s">
        <v>211</v>
      </c>
      <c r="D101" s="58">
        <v>2.2999999999999998</v>
      </c>
      <c r="F101" s="61" t="s">
        <v>320</v>
      </c>
      <c r="G101" s="3">
        <v>3.25</v>
      </c>
    </row>
    <row r="102" spans="1:7" x14ac:dyDescent="0.3">
      <c r="A102" s="58" t="s">
        <v>277</v>
      </c>
      <c r="B102" s="58" t="s">
        <v>178</v>
      </c>
      <c r="C102" s="58" t="s">
        <v>179</v>
      </c>
      <c r="D102" s="58">
        <v>4</v>
      </c>
      <c r="F102" s="61" t="s">
        <v>197</v>
      </c>
      <c r="G102" s="3">
        <v>2.5499999999999998</v>
      </c>
    </row>
    <row r="103" spans="1:7" x14ac:dyDescent="0.3">
      <c r="A103" s="58" t="s">
        <v>278</v>
      </c>
      <c r="B103" s="58" t="s">
        <v>214</v>
      </c>
      <c r="C103" s="58" t="s">
        <v>215</v>
      </c>
      <c r="D103" s="58">
        <v>3.9</v>
      </c>
      <c r="F103" s="61" t="s">
        <v>224</v>
      </c>
      <c r="G103" s="3">
        <v>2.3499999999999996</v>
      </c>
    </row>
    <row r="104" spans="1:7" x14ac:dyDescent="0.3">
      <c r="A104" s="58" t="s">
        <v>218</v>
      </c>
      <c r="B104" s="58" t="s">
        <v>175</v>
      </c>
      <c r="C104" s="58" t="s">
        <v>211</v>
      </c>
      <c r="D104" s="58">
        <v>3.1</v>
      </c>
      <c r="F104" s="61" t="s">
        <v>258</v>
      </c>
      <c r="G104" s="3">
        <v>2.0333333333333332</v>
      </c>
    </row>
    <row r="105" spans="1:7" x14ac:dyDescent="0.3">
      <c r="A105" s="58" t="s">
        <v>279</v>
      </c>
      <c r="B105" s="58" t="s">
        <v>192</v>
      </c>
      <c r="C105" s="58" t="s">
        <v>179</v>
      </c>
      <c r="D105" s="58">
        <v>1.4</v>
      </c>
      <c r="F105" s="61" t="s">
        <v>278</v>
      </c>
      <c r="G105" s="3">
        <v>3.5</v>
      </c>
    </row>
    <row r="106" spans="1:7" x14ac:dyDescent="0.3">
      <c r="A106" s="58" t="s">
        <v>266</v>
      </c>
      <c r="B106" s="58" t="s">
        <v>178</v>
      </c>
      <c r="C106" s="58" t="s">
        <v>195</v>
      </c>
      <c r="D106" s="58">
        <v>2.2000000000000002</v>
      </c>
      <c r="F106" s="61" t="s">
        <v>244</v>
      </c>
      <c r="G106" s="3">
        <v>3.8</v>
      </c>
    </row>
    <row r="107" spans="1:7" x14ac:dyDescent="0.3">
      <c r="A107" s="58" t="s">
        <v>280</v>
      </c>
      <c r="B107" s="58" t="s">
        <v>181</v>
      </c>
      <c r="C107" s="58" t="s">
        <v>186</v>
      </c>
      <c r="D107" s="58">
        <v>3.7</v>
      </c>
      <c r="F107" s="61" t="s">
        <v>243</v>
      </c>
      <c r="G107" s="3">
        <v>3.0333333333333337</v>
      </c>
    </row>
    <row r="108" spans="1:7" x14ac:dyDescent="0.3">
      <c r="A108" s="58" t="s">
        <v>248</v>
      </c>
      <c r="B108" s="58" t="s">
        <v>175</v>
      </c>
      <c r="C108" s="58" t="s">
        <v>187</v>
      </c>
      <c r="D108" s="58">
        <v>1.9</v>
      </c>
      <c r="F108" s="61" t="s">
        <v>289</v>
      </c>
      <c r="G108" s="3">
        <v>2.1</v>
      </c>
    </row>
    <row r="109" spans="1:7" x14ac:dyDescent="0.3">
      <c r="A109" s="58" t="s">
        <v>263</v>
      </c>
      <c r="B109" s="58" t="s">
        <v>185</v>
      </c>
      <c r="C109" s="58" t="s">
        <v>227</v>
      </c>
      <c r="D109" s="58">
        <v>1.8</v>
      </c>
      <c r="F109" s="61" t="s">
        <v>317</v>
      </c>
      <c r="G109" s="3">
        <v>3.3</v>
      </c>
    </row>
    <row r="110" spans="1:7" x14ac:dyDescent="0.3">
      <c r="A110" s="58" t="s">
        <v>265</v>
      </c>
      <c r="B110" s="58" t="s">
        <v>189</v>
      </c>
      <c r="C110" s="58" t="s">
        <v>235</v>
      </c>
      <c r="D110" s="58">
        <v>3.3</v>
      </c>
      <c r="F110" s="61" t="s">
        <v>339</v>
      </c>
      <c r="G110" s="3">
        <v>3.6</v>
      </c>
    </row>
    <row r="111" spans="1:7" x14ac:dyDescent="0.3">
      <c r="A111" s="58" t="s">
        <v>228</v>
      </c>
      <c r="B111" s="58" t="s">
        <v>185</v>
      </c>
      <c r="C111" s="58" t="s">
        <v>190</v>
      </c>
      <c r="D111" s="58">
        <v>2.1</v>
      </c>
      <c r="F111" s="61" t="s">
        <v>323</v>
      </c>
      <c r="G111" s="3">
        <v>2.95</v>
      </c>
    </row>
    <row r="112" spans="1:7" x14ac:dyDescent="0.3">
      <c r="A112" s="58" t="s">
        <v>259</v>
      </c>
      <c r="B112" s="58" t="s">
        <v>178</v>
      </c>
      <c r="C112" s="58" t="s">
        <v>227</v>
      </c>
      <c r="D112" s="58">
        <v>3.7</v>
      </c>
      <c r="F112" s="61" t="s">
        <v>196</v>
      </c>
      <c r="G112" s="3">
        <v>2.8</v>
      </c>
    </row>
    <row r="113" spans="1:7" x14ac:dyDescent="0.3">
      <c r="A113" s="58" t="s">
        <v>237</v>
      </c>
      <c r="B113" s="58" t="s">
        <v>181</v>
      </c>
      <c r="C113" s="58" t="s">
        <v>200</v>
      </c>
      <c r="D113" s="58">
        <v>3.1</v>
      </c>
      <c r="F113" s="61" t="s">
        <v>316</v>
      </c>
      <c r="G113" s="3">
        <v>2</v>
      </c>
    </row>
    <row r="114" spans="1:7" x14ac:dyDescent="0.3">
      <c r="A114" s="58" t="s">
        <v>188</v>
      </c>
      <c r="B114" s="58" t="s">
        <v>189</v>
      </c>
      <c r="C114" s="58" t="s">
        <v>183</v>
      </c>
      <c r="D114" s="58">
        <v>3.5</v>
      </c>
      <c r="F114" s="61" t="s">
        <v>245</v>
      </c>
      <c r="G114" s="3">
        <v>2.8499999999999996</v>
      </c>
    </row>
    <row r="115" spans="1:7" x14ac:dyDescent="0.3">
      <c r="A115" s="58" t="s">
        <v>277</v>
      </c>
      <c r="B115" s="58" t="s">
        <v>178</v>
      </c>
      <c r="C115" s="58" t="s">
        <v>195</v>
      </c>
      <c r="D115" s="58">
        <v>3.2</v>
      </c>
      <c r="F115" s="61" t="s">
        <v>330</v>
      </c>
      <c r="G115" s="3">
        <v>2.7666666666666671</v>
      </c>
    </row>
    <row r="116" spans="1:7" x14ac:dyDescent="0.3">
      <c r="A116" s="58" t="s">
        <v>281</v>
      </c>
      <c r="B116" s="58" t="s">
        <v>214</v>
      </c>
      <c r="C116" s="58" t="s">
        <v>219</v>
      </c>
      <c r="D116" s="58">
        <v>2.4</v>
      </c>
      <c r="F116" s="61" t="s">
        <v>291</v>
      </c>
      <c r="G116" s="3">
        <v>3</v>
      </c>
    </row>
    <row r="117" spans="1:7" x14ac:dyDescent="0.3">
      <c r="A117" s="58" t="s">
        <v>282</v>
      </c>
      <c r="B117" s="58" t="s">
        <v>172</v>
      </c>
      <c r="C117" s="58" t="s">
        <v>195</v>
      </c>
      <c r="D117" s="58">
        <v>3.2</v>
      </c>
      <c r="F117" s="61" t="s">
        <v>301</v>
      </c>
      <c r="G117" s="3">
        <v>3.5333333333333332</v>
      </c>
    </row>
    <row r="118" spans="1:7" x14ac:dyDescent="0.3">
      <c r="A118" s="58" t="s">
        <v>283</v>
      </c>
      <c r="B118" s="58" t="s">
        <v>172</v>
      </c>
      <c r="C118" s="58" t="s">
        <v>211</v>
      </c>
      <c r="D118" s="58">
        <v>3.3</v>
      </c>
      <c r="F118" s="61" t="s">
        <v>261</v>
      </c>
      <c r="G118" s="3">
        <v>3.8</v>
      </c>
    </row>
    <row r="119" spans="1:7" x14ac:dyDescent="0.3">
      <c r="A119" s="58" t="s">
        <v>204</v>
      </c>
      <c r="B119" s="58" t="s">
        <v>185</v>
      </c>
      <c r="C119" s="58" t="s">
        <v>235</v>
      </c>
      <c r="D119" s="58">
        <v>2.6</v>
      </c>
      <c r="F119" s="61" t="s">
        <v>254</v>
      </c>
      <c r="G119" s="3">
        <v>2.35</v>
      </c>
    </row>
    <row r="120" spans="1:7" x14ac:dyDescent="0.3">
      <c r="A120" s="58" t="s">
        <v>284</v>
      </c>
      <c r="B120" s="58" t="s">
        <v>178</v>
      </c>
      <c r="C120" s="58" t="s">
        <v>235</v>
      </c>
      <c r="D120" s="58">
        <v>2</v>
      </c>
      <c r="F120" s="61" t="s">
        <v>204</v>
      </c>
      <c r="G120" s="3">
        <v>2.2999999999999998</v>
      </c>
    </row>
    <row r="121" spans="1:7" x14ac:dyDescent="0.3">
      <c r="A121" s="58" t="s">
        <v>201</v>
      </c>
      <c r="B121" s="58" t="s">
        <v>185</v>
      </c>
      <c r="C121" s="58" t="s">
        <v>229</v>
      </c>
      <c r="D121" s="58">
        <v>1.6</v>
      </c>
      <c r="F121" s="61" t="s">
        <v>272</v>
      </c>
      <c r="G121" s="3">
        <v>2.9333333333333336</v>
      </c>
    </row>
    <row r="122" spans="1:7" x14ac:dyDescent="0.3">
      <c r="A122" s="58" t="s">
        <v>285</v>
      </c>
      <c r="B122" s="58" t="s">
        <v>185</v>
      </c>
      <c r="C122" s="58" t="s">
        <v>235</v>
      </c>
      <c r="D122" s="58">
        <v>3.8</v>
      </c>
      <c r="F122" s="61" t="s">
        <v>264</v>
      </c>
      <c r="G122" s="3">
        <v>3.6</v>
      </c>
    </row>
    <row r="123" spans="1:7" x14ac:dyDescent="0.3">
      <c r="A123" s="58" t="s">
        <v>286</v>
      </c>
      <c r="B123" s="58" t="s">
        <v>178</v>
      </c>
      <c r="C123" s="58" t="s">
        <v>176</v>
      </c>
      <c r="D123" s="58">
        <v>1.3</v>
      </c>
      <c r="F123" s="61" t="s">
        <v>324</v>
      </c>
      <c r="G123" s="3">
        <v>2.75</v>
      </c>
    </row>
    <row r="124" spans="1:7" x14ac:dyDescent="0.3">
      <c r="A124" s="58" t="s">
        <v>287</v>
      </c>
      <c r="B124" s="58" t="s">
        <v>185</v>
      </c>
      <c r="C124" s="58" t="s">
        <v>241</v>
      </c>
      <c r="D124" s="58">
        <v>1.2</v>
      </c>
      <c r="F124" s="61" t="s">
        <v>216</v>
      </c>
      <c r="G124" s="3">
        <v>2.0333333333333332</v>
      </c>
    </row>
    <row r="125" spans="1:7" x14ac:dyDescent="0.3">
      <c r="A125" s="58" t="s">
        <v>288</v>
      </c>
      <c r="B125" s="58" t="s">
        <v>214</v>
      </c>
      <c r="C125" s="58" t="s">
        <v>195</v>
      </c>
      <c r="D125" s="58">
        <v>2.4</v>
      </c>
      <c r="F125" s="61" t="s">
        <v>275</v>
      </c>
      <c r="G125" s="3">
        <v>2.2000000000000002</v>
      </c>
    </row>
    <row r="126" spans="1:7" x14ac:dyDescent="0.3">
      <c r="A126" s="58" t="s">
        <v>289</v>
      </c>
      <c r="B126" s="58" t="s">
        <v>181</v>
      </c>
      <c r="C126" s="58" t="s">
        <v>215</v>
      </c>
      <c r="D126" s="58">
        <v>0.2</v>
      </c>
      <c r="F126" s="61" t="s">
        <v>334</v>
      </c>
      <c r="G126" s="3">
        <v>2.8</v>
      </c>
    </row>
    <row r="127" spans="1:7" x14ac:dyDescent="0.3">
      <c r="A127" s="58" t="s">
        <v>290</v>
      </c>
      <c r="B127" s="58" t="s">
        <v>175</v>
      </c>
      <c r="C127" s="58" t="s">
        <v>215</v>
      </c>
      <c r="D127" s="58">
        <v>2.2999999999999998</v>
      </c>
      <c r="F127" s="61" t="s">
        <v>265</v>
      </c>
      <c r="G127" s="3">
        <v>3</v>
      </c>
    </row>
    <row r="128" spans="1:7" x14ac:dyDescent="0.3">
      <c r="A128" s="58" t="s">
        <v>291</v>
      </c>
      <c r="B128" s="58" t="s">
        <v>225</v>
      </c>
      <c r="C128" s="58" t="s">
        <v>200</v>
      </c>
      <c r="D128" s="58">
        <v>2.2000000000000002</v>
      </c>
      <c r="F128" s="61" t="s">
        <v>282</v>
      </c>
      <c r="G128" s="3">
        <v>3.1500000000000004</v>
      </c>
    </row>
    <row r="129" spans="1:7" x14ac:dyDescent="0.3">
      <c r="A129" s="58" t="s">
        <v>292</v>
      </c>
      <c r="B129" s="58" t="s">
        <v>214</v>
      </c>
      <c r="C129" s="58" t="s">
        <v>211</v>
      </c>
      <c r="D129" s="58">
        <v>3.1</v>
      </c>
      <c r="F129" s="61" t="s">
        <v>210</v>
      </c>
      <c r="G129" s="3">
        <v>2.1666666666666665</v>
      </c>
    </row>
    <row r="130" spans="1:7" x14ac:dyDescent="0.3">
      <c r="A130" s="58" t="s">
        <v>231</v>
      </c>
      <c r="B130" s="58" t="s">
        <v>178</v>
      </c>
      <c r="C130" s="58" t="s">
        <v>176</v>
      </c>
      <c r="D130" s="58">
        <v>2.7</v>
      </c>
      <c r="F130" s="61" t="s">
        <v>308</v>
      </c>
      <c r="G130" s="3">
        <v>3.1999999999999997</v>
      </c>
    </row>
    <row r="131" spans="1:7" x14ac:dyDescent="0.3">
      <c r="A131" s="58" t="s">
        <v>279</v>
      </c>
      <c r="B131" s="58" t="s">
        <v>192</v>
      </c>
      <c r="C131" s="58" t="s">
        <v>195</v>
      </c>
      <c r="D131" s="58">
        <v>3</v>
      </c>
      <c r="F131" s="61" t="s">
        <v>280</v>
      </c>
      <c r="G131" s="3">
        <v>3.05</v>
      </c>
    </row>
    <row r="132" spans="1:7" x14ac:dyDescent="0.3">
      <c r="A132" s="58" t="s">
        <v>293</v>
      </c>
      <c r="B132" s="58" t="s">
        <v>225</v>
      </c>
      <c r="C132" s="58" t="s">
        <v>229</v>
      </c>
      <c r="D132" s="58">
        <v>3.8</v>
      </c>
      <c r="F132" s="61" t="s">
        <v>336</v>
      </c>
      <c r="G132" s="3">
        <v>3.1</v>
      </c>
    </row>
    <row r="133" spans="1:7" x14ac:dyDescent="0.3">
      <c r="A133" s="58" t="s">
        <v>294</v>
      </c>
      <c r="B133" s="58" t="s">
        <v>225</v>
      </c>
      <c r="C133" s="58" t="s">
        <v>227</v>
      </c>
      <c r="D133" s="58">
        <v>2</v>
      </c>
      <c r="F133" s="61" t="s">
        <v>209</v>
      </c>
      <c r="G133" s="3">
        <v>3.1666666666666665</v>
      </c>
    </row>
    <row r="134" spans="1:7" x14ac:dyDescent="0.3">
      <c r="A134" s="58" t="s">
        <v>265</v>
      </c>
      <c r="B134" s="58" t="s">
        <v>189</v>
      </c>
      <c r="C134" s="58" t="s">
        <v>176</v>
      </c>
      <c r="D134" s="58">
        <v>3.3</v>
      </c>
      <c r="F134" s="61" t="s">
        <v>348</v>
      </c>
      <c r="G134" s="3">
        <v>2.2000000000000002</v>
      </c>
    </row>
    <row r="135" spans="1:7" x14ac:dyDescent="0.3">
      <c r="A135" s="58" t="s">
        <v>295</v>
      </c>
      <c r="B135" s="58" t="s">
        <v>192</v>
      </c>
      <c r="C135" s="58" t="s">
        <v>211</v>
      </c>
      <c r="D135" s="58">
        <v>2.6</v>
      </c>
      <c r="F135" s="61" t="s">
        <v>250</v>
      </c>
      <c r="G135" s="3">
        <v>1</v>
      </c>
    </row>
    <row r="136" spans="1:7" x14ac:dyDescent="0.3">
      <c r="A136" s="58" t="s">
        <v>296</v>
      </c>
      <c r="B136" s="58" t="s">
        <v>175</v>
      </c>
      <c r="C136" s="58" t="s">
        <v>179</v>
      </c>
      <c r="D136" s="58">
        <v>2.2999999999999998</v>
      </c>
      <c r="F136" s="61" t="s">
        <v>201</v>
      </c>
      <c r="G136" s="3">
        <v>2.1500000000000004</v>
      </c>
    </row>
    <row r="137" spans="1:7" x14ac:dyDescent="0.3">
      <c r="A137" s="58" t="s">
        <v>255</v>
      </c>
      <c r="B137" s="58" t="s">
        <v>189</v>
      </c>
      <c r="C137" s="58" t="s">
        <v>211</v>
      </c>
      <c r="D137" s="58">
        <v>3</v>
      </c>
      <c r="F137" s="61" t="s">
        <v>263</v>
      </c>
      <c r="G137" s="3">
        <v>2.3000000000000003</v>
      </c>
    </row>
    <row r="138" spans="1:7" x14ac:dyDescent="0.3">
      <c r="A138" s="58" t="s">
        <v>269</v>
      </c>
      <c r="B138" s="58" t="s">
        <v>192</v>
      </c>
      <c r="C138" s="58" t="s">
        <v>195</v>
      </c>
      <c r="D138" s="58">
        <v>2.4</v>
      </c>
      <c r="F138" s="61" t="s">
        <v>202</v>
      </c>
      <c r="G138" s="3">
        <v>2.25</v>
      </c>
    </row>
    <row r="139" spans="1:7" x14ac:dyDescent="0.3">
      <c r="A139" s="58" t="s">
        <v>182</v>
      </c>
      <c r="B139" s="58" t="s">
        <v>181</v>
      </c>
      <c r="C139" s="58" t="s">
        <v>190</v>
      </c>
      <c r="D139" s="58">
        <v>3.4</v>
      </c>
      <c r="F139" s="61" t="s">
        <v>191</v>
      </c>
      <c r="G139" s="3">
        <v>3.1666666666666665</v>
      </c>
    </row>
    <row r="140" spans="1:7" x14ac:dyDescent="0.3">
      <c r="A140" s="58" t="s">
        <v>288</v>
      </c>
      <c r="B140" s="58" t="s">
        <v>214</v>
      </c>
      <c r="C140" s="58" t="s">
        <v>179</v>
      </c>
      <c r="D140" s="58">
        <v>3</v>
      </c>
      <c r="F140" s="61" t="s">
        <v>309</v>
      </c>
      <c r="G140" s="3">
        <v>3</v>
      </c>
    </row>
    <row r="141" spans="1:7" x14ac:dyDescent="0.3">
      <c r="A141" s="58" t="s">
        <v>253</v>
      </c>
      <c r="B141" s="58" t="s">
        <v>185</v>
      </c>
      <c r="C141" s="58" t="s">
        <v>193</v>
      </c>
      <c r="D141" s="58">
        <v>2.8</v>
      </c>
      <c r="F141" s="61" t="s">
        <v>345</v>
      </c>
      <c r="G141" s="3">
        <v>1.9</v>
      </c>
    </row>
    <row r="142" spans="1:7" x14ac:dyDescent="0.3">
      <c r="A142" s="58" t="s">
        <v>297</v>
      </c>
      <c r="B142" s="58" t="s">
        <v>189</v>
      </c>
      <c r="C142" s="58" t="s">
        <v>195</v>
      </c>
      <c r="D142" s="58">
        <v>3.8</v>
      </c>
      <c r="F142" s="61" t="s">
        <v>174</v>
      </c>
      <c r="G142" s="3">
        <v>3.0999999999999996</v>
      </c>
    </row>
    <row r="143" spans="1:7" x14ac:dyDescent="0.3">
      <c r="A143" s="58" t="s">
        <v>174</v>
      </c>
      <c r="B143" s="58" t="s">
        <v>175</v>
      </c>
      <c r="C143" s="58" t="s">
        <v>221</v>
      </c>
      <c r="D143" s="58">
        <v>3</v>
      </c>
      <c r="F143" s="61" t="s">
        <v>321</v>
      </c>
      <c r="G143" s="3">
        <v>2.2000000000000002</v>
      </c>
    </row>
    <row r="144" spans="1:7" x14ac:dyDescent="0.3">
      <c r="A144" s="58" t="s">
        <v>180</v>
      </c>
      <c r="B144" s="58" t="s">
        <v>181</v>
      </c>
      <c r="C144" s="58" t="s">
        <v>221</v>
      </c>
      <c r="D144" s="58">
        <v>2.4</v>
      </c>
      <c r="F144" s="61" t="s">
        <v>231</v>
      </c>
      <c r="G144" s="3">
        <v>2.9000000000000004</v>
      </c>
    </row>
    <row r="145" spans="1:7" x14ac:dyDescent="0.3">
      <c r="A145" s="58" t="s">
        <v>298</v>
      </c>
      <c r="B145" s="58" t="s">
        <v>185</v>
      </c>
      <c r="C145" s="58" t="s">
        <v>208</v>
      </c>
      <c r="D145" s="58">
        <v>3</v>
      </c>
      <c r="F145" s="61" t="s">
        <v>288</v>
      </c>
      <c r="G145" s="3">
        <v>2.5666666666666669</v>
      </c>
    </row>
    <row r="146" spans="1:7" x14ac:dyDescent="0.3">
      <c r="A146" s="58" t="s">
        <v>299</v>
      </c>
      <c r="B146" s="58" t="s">
        <v>185</v>
      </c>
      <c r="C146" s="58" t="s">
        <v>183</v>
      </c>
      <c r="D146" s="58">
        <v>4</v>
      </c>
      <c r="F146" s="61" t="s">
        <v>290</v>
      </c>
      <c r="G146" s="3">
        <v>2.6666666666666665</v>
      </c>
    </row>
    <row r="147" spans="1:7" x14ac:dyDescent="0.3">
      <c r="A147" s="58" t="s">
        <v>283</v>
      </c>
      <c r="B147" s="58" t="s">
        <v>172</v>
      </c>
      <c r="C147" s="58" t="s">
        <v>219</v>
      </c>
      <c r="D147" s="58">
        <v>3.3</v>
      </c>
      <c r="F147" s="61" t="s">
        <v>246</v>
      </c>
      <c r="G147" s="3">
        <v>2.9750000000000001</v>
      </c>
    </row>
    <row r="148" spans="1:7" x14ac:dyDescent="0.3">
      <c r="A148" s="58" t="s">
        <v>234</v>
      </c>
      <c r="B148" s="58" t="s">
        <v>214</v>
      </c>
      <c r="C148" s="58" t="s">
        <v>176</v>
      </c>
      <c r="D148" s="58">
        <v>2.9</v>
      </c>
      <c r="F148" s="61" t="s">
        <v>194</v>
      </c>
      <c r="G148" s="3">
        <v>3.15</v>
      </c>
    </row>
    <row r="149" spans="1:7" x14ac:dyDescent="0.3">
      <c r="A149" s="58" t="s">
        <v>300</v>
      </c>
      <c r="B149" s="58" t="s">
        <v>225</v>
      </c>
      <c r="C149" s="58" t="s">
        <v>186</v>
      </c>
      <c r="D149" s="58">
        <v>2.5</v>
      </c>
      <c r="F149" s="61" t="s">
        <v>267</v>
      </c>
      <c r="G149" s="3">
        <v>2.0500000000000003</v>
      </c>
    </row>
    <row r="150" spans="1:7" x14ac:dyDescent="0.3">
      <c r="A150" s="58" t="s">
        <v>276</v>
      </c>
      <c r="B150" s="58" t="s">
        <v>178</v>
      </c>
      <c r="C150" s="58" t="s">
        <v>200</v>
      </c>
      <c r="D150" s="58">
        <v>2.2000000000000002</v>
      </c>
      <c r="F150" s="61" t="s">
        <v>283</v>
      </c>
      <c r="G150" s="3">
        <v>2.6666666666666665</v>
      </c>
    </row>
    <row r="151" spans="1:7" x14ac:dyDescent="0.3">
      <c r="A151" s="58" t="s">
        <v>301</v>
      </c>
      <c r="B151" s="58" t="s">
        <v>181</v>
      </c>
      <c r="C151" s="58" t="s">
        <v>235</v>
      </c>
      <c r="D151" s="58">
        <v>3.8</v>
      </c>
      <c r="F151" s="61" t="s">
        <v>269</v>
      </c>
      <c r="G151" s="3">
        <v>2.4</v>
      </c>
    </row>
    <row r="152" spans="1:7" x14ac:dyDescent="0.3">
      <c r="A152" s="58" t="s">
        <v>302</v>
      </c>
      <c r="B152" s="58" t="s">
        <v>189</v>
      </c>
      <c r="C152" s="58" t="s">
        <v>241</v>
      </c>
      <c r="D152" s="58">
        <v>3.8</v>
      </c>
      <c r="F152" s="61" t="s">
        <v>284</v>
      </c>
      <c r="G152" s="3">
        <v>2.15</v>
      </c>
    </row>
    <row r="153" spans="1:7" x14ac:dyDescent="0.3">
      <c r="A153" s="58" t="s">
        <v>303</v>
      </c>
      <c r="B153" s="58" t="s">
        <v>214</v>
      </c>
      <c r="C153" s="58" t="s">
        <v>190</v>
      </c>
      <c r="D153" s="58">
        <v>2.6</v>
      </c>
      <c r="F153" s="61" t="s">
        <v>242</v>
      </c>
      <c r="G153" s="3">
        <v>2.25</v>
      </c>
    </row>
    <row r="154" spans="1:7" x14ac:dyDescent="0.3">
      <c r="A154" s="58" t="s">
        <v>266</v>
      </c>
      <c r="B154" s="58" t="s">
        <v>178</v>
      </c>
      <c r="C154" s="58" t="s">
        <v>187</v>
      </c>
      <c r="D154" s="58">
        <v>2.7</v>
      </c>
      <c r="F154" s="61" t="s">
        <v>304</v>
      </c>
      <c r="G154" s="3">
        <v>2.5</v>
      </c>
    </row>
    <row r="155" spans="1:7" x14ac:dyDescent="0.3">
      <c r="A155" s="58" t="s">
        <v>278</v>
      </c>
      <c r="B155" s="58" t="s">
        <v>214</v>
      </c>
      <c r="C155" s="58" t="s">
        <v>186</v>
      </c>
      <c r="D155" s="58">
        <v>2.6</v>
      </c>
      <c r="F155" s="61" t="s">
        <v>213</v>
      </c>
      <c r="G155" s="3">
        <v>2.6</v>
      </c>
    </row>
    <row r="156" spans="1:7" x14ac:dyDescent="0.3">
      <c r="A156" s="58" t="s">
        <v>291</v>
      </c>
      <c r="B156" s="58" t="s">
        <v>225</v>
      </c>
      <c r="C156" s="58" t="s">
        <v>219</v>
      </c>
      <c r="D156" s="58">
        <v>2.8</v>
      </c>
      <c r="F156" s="61" t="s">
        <v>351</v>
      </c>
      <c r="G156" s="3">
        <v>2.7448753462603865</v>
      </c>
    </row>
    <row r="157" spans="1:7" x14ac:dyDescent="0.3">
      <c r="A157" s="58" t="s">
        <v>274</v>
      </c>
      <c r="B157" s="58" t="s">
        <v>181</v>
      </c>
      <c r="C157" s="58" t="s">
        <v>193</v>
      </c>
      <c r="D157" s="58">
        <v>2.9</v>
      </c>
    </row>
    <row r="158" spans="1:7" x14ac:dyDescent="0.3">
      <c r="A158" s="58" t="s">
        <v>174</v>
      </c>
      <c r="B158" s="58" t="s">
        <v>175</v>
      </c>
      <c r="C158" s="58" t="s">
        <v>173</v>
      </c>
      <c r="D158" s="58">
        <v>3.8</v>
      </c>
    </row>
    <row r="159" spans="1:7" x14ac:dyDescent="0.3">
      <c r="A159" s="58" t="s">
        <v>304</v>
      </c>
      <c r="B159" s="58" t="s">
        <v>189</v>
      </c>
      <c r="C159" s="58" t="s">
        <v>215</v>
      </c>
      <c r="D159" s="58">
        <v>1.5</v>
      </c>
    </row>
    <row r="160" spans="1:7" x14ac:dyDescent="0.3">
      <c r="A160" s="58" t="s">
        <v>247</v>
      </c>
      <c r="B160" s="58" t="s">
        <v>181</v>
      </c>
      <c r="C160" s="58" t="s">
        <v>221</v>
      </c>
      <c r="D160" s="58">
        <v>0.6</v>
      </c>
    </row>
    <row r="161" spans="1:4" x14ac:dyDescent="0.3">
      <c r="A161" s="58" t="s">
        <v>305</v>
      </c>
      <c r="B161" s="58" t="s">
        <v>214</v>
      </c>
      <c r="C161" s="58" t="s">
        <v>229</v>
      </c>
      <c r="D161" s="58">
        <v>3.1</v>
      </c>
    </row>
    <row r="162" spans="1:4" x14ac:dyDescent="0.3">
      <c r="A162" s="58" t="s">
        <v>306</v>
      </c>
      <c r="B162" s="58" t="s">
        <v>178</v>
      </c>
      <c r="C162" s="58" t="s">
        <v>219</v>
      </c>
      <c r="D162" s="58">
        <v>3.9</v>
      </c>
    </row>
    <row r="163" spans="1:4" x14ac:dyDescent="0.3">
      <c r="A163" s="58" t="s">
        <v>307</v>
      </c>
      <c r="B163" s="58" t="s">
        <v>181</v>
      </c>
      <c r="C163" s="58" t="s">
        <v>179</v>
      </c>
      <c r="D163" s="58">
        <v>1.6</v>
      </c>
    </row>
    <row r="164" spans="1:4" x14ac:dyDescent="0.3">
      <c r="A164" s="58" t="s">
        <v>288</v>
      </c>
      <c r="B164" s="58" t="s">
        <v>214</v>
      </c>
      <c r="C164" s="58" t="s">
        <v>187</v>
      </c>
      <c r="D164" s="58">
        <v>2.2999999999999998</v>
      </c>
    </row>
    <row r="165" spans="1:4" x14ac:dyDescent="0.3">
      <c r="A165" s="58" t="s">
        <v>232</v>
      </c>
      <c r="B165" s="58" t="s">
        <v>192</v>
      </c>
      <c r="C165" s="58" t="s">
        <v>227</v>
      </c>
      <c r="D165" s="58">
        <v>2.9</v>
      </c>
    </row>
    <row r="166" spans="1:4" x14ac:dyDescent="0.3">
      <c r="A166" s="58" t="s">
        <v>305</v>
      </c>
      <c r="B166" s="58" t="s">
        <v>214</v>
      </c>
      <c r="C166" s="58" t="s">
        <v>183</v>
      </c>
      <c r="D166" s="58">
        <v>3.2</v>
      </c>
    </row>
    <row r="167" spans="1:4" x14ac:dyDescent="0.3">
      <c r="A167" s="58" t="s">
        <v>230</v>
      </c>
      <c r="B167" s="58" t="s">
        <v>172</v>
      </c>
      <c r="C167" s="58" t="s">
        <v>190</v>
      </c>
      <c r="D167" s="58">
        <v>2.4</v>
      </c>
    </row>
    <row r="168" spans="1:4" x14ac:dyDescent="0.3">
      <c r="A168" s="58" t="s">
        <v>279</v>
      </c>
      <c r="B168" s="58" t="s">
        <v>192</v>
      </c>
      <c r="C168" s="58" t="s">
        <v>187</v>
      </c>
      <c r="D168" s="58">
        <v>4</v>
      </c>
    </row>
    <row r="169" spans="1:4" x14ac:dyDescent="0.3">
      <c r="A169" s="58" t="s">
        <v>308</v>
      </c>
      <c r="B169" s="58" t="s">
        <v>178</v>
      </c>
      <c r="C169" s="58" t="s">
        <v>235</v>
      </c>
      <c r="D169" s="58">
        <v>3.2</v>
      </c>
    </row>
    <row r="170" spans="1:4" x14ac:dyDescent="0.3">
      <c r="A170" s="58" t="s">
        <v>309</v>
      </c>
      <c r="B170" s="58" t="s">
        <v>189</v>
      </c>
      <c r="C170" s="58" t="s">
        <v>221</v>
      </c>
      <c r="D170" s="58">
        <v>3.3</v>
      </c>
    </row>
    <row r="171" spans="1:4" x14ac:dyDescent="0.3">
      <c r="A171" s="58" t="s">
        <v>249</v>
      </c>
      <c r="B171" s="58" t="s">
        <v>181</v>
      </c>
      <c r="C171" s="58" t="s">
        <v>235</v>
      </c>
      <c r="D171" s="58">
        <v>3.3</v>
      </c>
    </row>
    <row r="172" spans="1:4" x14ac:dyDescent="0.3">
      <c r="A172" s="58" t="s">
        <v>212</v>
      </c>
      <c r="B172" s="58" t="s">
        <v>185</v>
      </c>
      <c r="C172" s="58" t="s">
        <v>229</v>
      </c>
      <c r="D172" s="58">
        <v>3.9</v>
      </c>
    </row>
    <row r="173" spans="1:4" x14ac:dyDescent="0.3">
      <c r="A173" s="58" t="s">
        <v>226</v>
      </c>
      <c r="B173" s="58" t="s">
        <v>172</v>
      </c>
      <c r="C173" s="58" t="s">
        <v>208</v>
      </c>
      <c r="D173" s="58">
        <v>2.9</v>
      </c>
    </row>
    <row r="174" spans="1:4" x14ac:dyDescent="0.3">
      <c r="A174" s="58" t="s">
        <v>310</v>
      </c>
      <c r="B174" s="58" t="s">
        <v>225</v>
      </c>
      <c r="C174" s="58" t="s">
        <v>193</v>
      </c>
      <c r="D174" s="58">
        <v>2.4</v>
      </c>
    </row>
    <row r="175" spans="1:4" x14ac:dyDescent="0.3">
      <c r="A175" s="58" t="s">
        <v>311</v>
      </c>
      <c r="B175" s="58" t="s">
        <v>214</v>
      </c>
      <c r="C175" s="58" t="s">
        <v>227</v>
      </c>
      <c r="D175" s="58">
        <v>2.2999999999999998</v>
      </c>
    </row>
    <row r="176" spans="1:4" x14ac:dyDescent="0.3">
      <c r="A176" s="58" t="s">
        <v>287</v>
      </c>
      <c r="B176" s="58" t="s">
        <v>185</v>
      </c>
      <c r="C176" s="58" t="s">
        <v>186</v>
      </c>
      <c r="D176" s="58">
        <v>2.9</v>
      </c>
    </row>
    <row r="177" spans="1:4" x14ac:dyDescent="0.3">
      <c r="A177" s="58" t="s">
        <v>312</v>
      </c>
      <c r="B177" s="58" t="s">
        <v>181</v>
      </c>
      <c r="C177" s="58" t="s">
        <v>221</v>
      </c>
      <c r="D177" s="58">
        <v>3.7</v>
      </c>
    </row>
    <row r="178" spans="1:4" x14ac:dyDescent="0.3">
      <c r="A178" s="58" t="s">
        <v>180</v>
      </c>
      <c r="B178" s="58" t="s">
        <v>181</v>
      </c>
      <c r="C178" s="58" t="s">
        <v>235</v>
      </c>
      <c r="D178" s="58">
        <v>3</v>
      </c>
    </row>
    <row r="179" spans="1:4" x14ac:dyDescent="0.3">
      <c r="A179" s="58" t="s">
        <v>308</v>
      </c>
      <c r="B179" s="58" t="s">
        <v>178</v>
      </c>
      <c r="C179" s="58" t="s">
        <v>173</v>
      </c>
      <c r="D179" s="58">
        <v>2.9</v>
      </c>
    </row>
    <row r="180" spans="1:4" x14ac:dyDescent="0.3">
      <c r="A180" s="58" t="s">
        <v>174</v>
      </c>
      <c r="B180" s="58" t="s">
        <v>175</v>
      </c>
      <c r="C180" s="58" t="s">
        <v>235</v>
      </c>
      <c r="D180" s="58">
        <v>3.2</v>
      </c>
    </row>
    <row r="181" spans="1:4" x14ac:dyDescent="0.3">
      <c r="A181" s="58" t="s">
        <v>313</v>
      </c>
      <c r="B181" s="58" t="s">
        <v>185</v>
      </c>
      <c r="C181" s="58" t="s">
        <v>241</v>
      </c>
      <c r="D181" s="58">
        <v>3</v>
      </c>
    </row>
    <row r="182" spans="1:4" x14ac:dyDescent="0.3">
      <c r="A182" s="58" t="s">
        <v>301</v>
      </c>
      <c r="B182" s="58" t="s">
        <v>181</v>
      </c>
      <c r="C182" s="58" t="s">
        <v>176</v>
      </c>
      <c r="D182" s="58">
        <v>3.7</v>
      </c>
    </row>
    <row r="183" spans="1:4" x14ac:dyDescent="0.3">
      <c r="A183" s="58" t="s">
        <v>314</v>
      </c>
      <c r="B183" s="58" t="s">
        <v>172</v>
      </c>
      <c r="C183" s="58" t="s">
        <v>227</v>
      </c>
      <c r="D183" s="58">
        <v>3.3</v>
      </c>
    </row>
    <row r="184" spans="1:4" x14ac:dyDescent="0.3">
      <c r="A184" s="58" t="s">
        <v>220</v>
      </c>
      <c r="B184" s="58" t="s">
        <v>185</v>
      </c>
      <c r="C184" s="58" t="s">
        <v>235</v>
      </c>
      <c r="D184" s="58">
        <v>3</v>
      </c>
    </row>
    <row r="185" spans="1:4" x14ac:dyDescent="0.3">
      <c r="A185" s="58" t="s">
        <v>315</v>
      </c>
      <c r="B185" s="58" t="s">
        <v>214</v>
      </c>
      <c r="C185" s="58" t="s">
        <v>176</v>
      </c>
      <c r="D185" s="58">
        <v>2.6</v>
      </c>
    </row>
    <row r="186" spans="1:4" x14ac:dyDescent="0.3">
      <c r="A186" s="58" t="s">
        <v>258</v>
      </c>
      <c r="B186" s="58" t="s">
        <v>185</v>
      </c>
      <c r="C186" s="58" t="s">
        <v>241</v>
      </c>
      <c r="D186" s="58">
        <v>2.2000000000000002</v>
      </c>
    </row>
    <row r="187" spans="1:4" x14ac:dyDescent="0.3">
      <c r="A187" s="58" t="s">
        <v>236</v>
      </c>
      <c r="B187" s="58" t="s">
        <v>178</v>
      </c>
      <c r="C187" s="58" t="s">
        <v>235</v>
      </c>
      <c r="D187" s="58">
        <v>3.6</v>
      </c>
    </row>
    <row r="188" spans="1:4" x14ac:dyDescent="0.3">
      <c r="A188" s="58" t="s">
        <v>307</v>
      </c>
      <c r="B188" s="58" t="s">
        <v>181</v>
      </c>
      <c r="C188" s="58" t="s">
        <v>187</v>
      </c>
      <c r="D188" s="58">
        <v>2.2000000000000002</v>
      </c>
    </row>
    <row r="189" spans="1:4" x14ac:dyDescent="0.3">
      <c r="A189" s="58" t="s">
        <v>316</v>
      </c>
      <c r="B189" s="58" t="s">
        <v>172</v>
      </c>
      <c r="C189" s="58" t="s">
        <v>187</v>
      </c>
      <c r="D189" s="58">
        <v>1.9</v>
      </c>
    </row>
    <row r="190" spans="1:4" x14ac:dyDescent="0.3">
      <c r="A190" s="58" t="s">
        <v>303</v>
      </c>
      <c r="B190" s="58" t="s">
        <v>214</v>
      </c>
      <c r="C190" s="58" t="s">
        <v>229</v>
      </c>
      <c r="D190" s="58">
        <v>2</v>
      </c>
    </row>
    <row r="191" spans="1:4" x14ac:dyDescent="0.3">
      <c r="A191" s="58" t="s">
        <v>290</v>
      </c>
      <c r="B191" s="58" t="s">
        <v>175</v>
      </c>
      <c r="C191" s="58" t="s">
        <v>186</v>
      </c>
      <c r="D191" s="58">
        <v>2.4</v>
      </c>
    </row>
    <row r="192" spans="1:4" x14ac:dyDescent="0.3">
      <c r="A192" s="58" t="s">
        <v>262</v>
      </c>
      <c r="B192" s="58" t="s">
        <v>181</v>
      </c>
      <c r="C192" s="58" t="s">
        <v>229</v>
      </c>
      <c r="D192" s="58">
        <v>3.8</v>
      </c>
    </row>
    <row r="193" spans="1:4" x14ac:dyDescent="0.3">
      <c r="A193" s="58" t="s">
        <v>275</v>
      </c>
      <c r="B193" s="58" t="s">
        <v>172</v>
      </c>
      <c r="C193" s="58" t="s">
        <v>227</v>
      </c>
      <c r="D193" s="58">
        <v>2.2999999999999998</v>
      </c>
    </row>
    <row r="194" spans="1:4" x14ac:dyDescent="0.3">
      <c r="A194" s="58" t="s">
        <v>257</v>
      </c>
      <c r="B194" s="58" t="s">
        <v>175</v>
      </c>
      <c r="C194" s="58" t="s">
        <v>200</v>
      </c>
      <c r="D194" s="58">
        <v>3</v>
      </c>
    </row>
    <row r="195" spans="1:4" x14ac:dyDescent="0.3">
      <c r="A195" s="58" t="s">
        <v>191</v>
      </c>
      <c r="B195" s="58" t="s">
        <v>192</v>
      </c>
      <c r="C195" s="58" t="s">
        <v>227</v>
      </c>
      <c r="D195" s="58">
        <v>3.4</v>
      </c>
    </row>
    <row r="196" spans="1:4" x14ac:dyDescent="0.3">
      <c r="A196" s="58" t="s">
        <v>216</v>
      </c>
      <c r="B196" s="58" t="s">
        <v>178</v>
      </c>
      <c r="C196" s="58" t="s">
        <v>183</v>
      </c>
      <c r="D196" s="58">
        <v>2.6</v>
      </c>
    </row>
    <row r="197" spans="1:4" x14ac:dyDescent="0.3">
      <c r="A197" s="58" t="s">
        <v>254</v>
      </c>
      <c r="B197" s="58" t="s">
        <v>189</v>
      </c>
      <c r="C197" s="58" t="s">
        <v>219</v>
      </c>
      <c r="D197" s="58">
        <v>1</v>
      </c>
    </row>
    <row r="198" spans="1:4" x14ac:dyDescent="0.3">
      <c r="A198" s="58" t="s">
        <v>314</v>
      </c>
      <c r="B198" s="58" t="s">
        <v>172</v>
      </c>
      <c r="C198" s="58" t="s">
        <v>208</v>
      </c>
      <c r="D198" s="58">
        <v>3.3</v>
      </c>
    </row>
    <row r="199" spans="1:4" x14ac:dyDescent="0.3">
      <c r="A199" s="58" t="s">
        <v>171</v>
      </c>
      <c r="B199" s="58" t="s">
        <v>172</v>
      </c>
      <c r="C199" s="58" t="s">
        <v>176</v>
      </c>
      <c r="D199" s="58">
        <v>3.4</v>
      </c>
    </row>
    <row r="200" spans="1:4" x14ac:dyDescent="0.3">
      <c r="A200" s="58" t="s">
        <v>207</v>
      </c>
      <c r="B200" s="58" t="s">
        <v>172</v>
      </c>
      <c r="C200" s="58" t="s">
        <v>193</v>
      </c>
      <c r="D200" s="58">
        <v>1.3</v>
      </c>
    </row>
    <row r="201" spans="1:4" x14ac:dyDescent="0.3">
      <c r="A201" s="58" t="s">
        <v>246</v>
      </c>
      <c r="B201" s="58" t="s">
        <v>225</v>
      </c>
      <c r="C201" s="58" t="s">
        <v>221</v>
      </c>
      <c r="D201" s="58">
        <v>3.1</v>
      </c>
    </row>
    <row r="202" spans="1:4" x14ac:dyDescent="0.3">
      <c r="A202" s="58" t="s">
        <v>317</v>
      </c>
      <c r="B202" s="58" t="s">
        <v>192</v>
      </c>
      <c r="C202" s="58" t="s">
        <v>187</v>
      </c>
      <c r="D202" s="58">
        <v>3.8</v>
      </c>
    </row>
    <row r="203" spans="1:4" x14ac:dyDescent="0.3">
      <c r="A203" s="58" t="s">
        <v>231</v>
      </c>
      <c r="B203" s="58" t="s">
        <v>178</v>
      </c>
      <c r="C203" s="58" t="s">
        <v>221</v>
      </c>
      <c r="D203" s="58">
        <v>3.4</v>
      </c>
    </row>
    <row r="204" spans="1:4" x14ac:dyDescent="0.3">
      <c r="A204" s="58" t="s">
        <v>210</v>
      </c>
      <c r="B204" s="58" t="s">
        <v>185</v>
      </c>
      <c r="C204" s="58" t="s">
        <v>200</v>
      </c>
      <c r="D204" s="58">
        <v>1.9</v>
      </c>
    </row>
    <row r="205" spans="1:4" x14ac:dyDescent="0.3">
      <c r="A205" s="58" t="s">
        <v>318</v>
      </c>
      <c r="B205" s="58" t="s">
        <v>185</v>
      </c>
      <c r="C205" s="58" t="s">
        <v>183</v>
      </c>
      <c r="D205" s="58">
        <v>3.4</v>
      </c>
    </row>
    <row r="206" spans="1:4" x14ac:dyDescent="0.3">
      <c r="A206" s="58" t="s">
        <v>284</v>
      </c>
      <c r="B206" s="58" t="s">
        <v>178</v>
      </c>
      <c r="C206" s="58" t="s">
        <v>221</v>
      </c>
      <c r="D206" s="58">
        <v>2.2999999999999998</v>
      </c>
    </row>
    <row r="207" spans="1:4" x14ac:dyDescent="0.3">
      <c r="A207" s="58" t="s">
        <v>304</v>
      </c>
      <c r="B207" s="58" t="s">
        <v>189</v>
      </c>
      <c r="C207" s="58" t="s">
        <v>241</v>
      </c>
      <c r="D207" s="58">
        <v>3.3</v>
      </c>
    </row>
    <row r="208" spans="1:4" x14ac:dyDescent="0.3">
      <c r="A208" s="58" t="s">
        <v>319</v>
      </c>
      <c r="B208" s="58" t="s">
        <v>178</v>
      </c>
      <c r="C208" s="58" t="s">
        <v>186</v>
      </c>
      <c r="D208" s="58">
        <v>1.2</v>
      </c>
    </row>
    <row r="209" spans="1:4" x14ac:dyDescent="0.3">
      <c r="A209" s="58" t="s">
        <v>320</v>
      </c>
      <c r="B209" s="58" t="s">
        <v>175</v>
      </c>
      <c r="C209" s="58" t="s">
        <v>215</v>
      </c>
      <c r="D209" s="58">
        <v>2.6</v>
      </c>
    </row>
    <row r="210" spans="1:4" x14ac:dyDescent="0.3">
      <c r="A210" s="58" t="s">
        <v>321</v>
      </c>
      <c r="B210" s="58" t="s">
        <v>225</v>
      </c>
      <c r="C210" s="58" t="s">
        <v>241</v>
      </c>
      <c r="D210" s="58">
        <v>3.3</v>
      </c>
    </row>
    <row r="211" spans="1:4" x14ac:dyDescent="0.3">
      <c r="A211" s="58" t="s">
        <v>206</v>
      </c>
      <c r="B211" s="58" t="s">
        <v>172</v>
      </c>
      <c r="C211" s="58" t="s">
        <v>229</v>
      </c>
      <c r="D211" s="58">
        <v>2.5</v>
      </c>
    </row>
    <row r="212" spans="1:4" x14ac:dyDescent="0.3">
      <c r="A212" s="58" t="s">
        <v>311</v>
      </c>
      <c r="B212" s="58" t="s">
        <v>214</v>
      </c>
      <c r="C212" s="58" t="s">
        <v>193</v>
      </c>
      <c r="D212" s="58">
        <v>3.9</v>
      </c>
    </row>
    <row r="213" spans="1:4" x14ac:dyDescent="0.3">
      <c r="A213" s="58" t="s">
        <v>322</v>
      </c>
      <c r="B213" s="58" t="s">
        <v>225</v>
      </c>
      <c r="C213" s="58" t="s">
        <v>173</v>
      </c>
      <c r="D213" s="58">
        <v>2.8</v>
      </c>
    </row>
    <row r="214" spans="1:4" x14ac:dyDescent="0.3">
      <c r="A214" s="58" t="s">
        <v>304</v>
      </c>
      <c r="B214" s="58" t="s">
        <v>189</v>
      </c>
      <c r="C214" s="58" t="s">
        <v>186</v>
      </c>
      <c r="D214" s="58">
        <v>2.7</v>
      </c>
    </row>
    <row r="215" spans="1:4" x14ac:dyDescent="0.3">
      <c r="A215" s="58" t="s">
        <v>267</v>
      </c>
      <c r="B215" s="58" t="s">
        <v>214</v>
      </c>
      <c r="C215" s="58" t="s">
        <v>215</v>
      </c>
      <c r="D215" s="58">
        <v>3.2</v>
      </c>
    </row>
    <row r="216" spans="1:4" x14ac:dyDescent="0.3">
      <c r="A216" s="58" t="s">
        <v>293</v>
      </c>
      <c r="B216" s="58" t="s">
        <v>225</v>
      </c>
      <c r="C216" s="58" t="s">
        <v>190</v>
      </c>
      <c r="D216" s="58">
        <v>2.4</v>
      </c>
    </row>
    <row r="217" spans="1:4" x14ac:dyDescent="0.3">
      <c r="A217" s="58" t="s">
        <v>237</v>
      </c>
      <c r="B217" s="58" t="s">
        <v>181</v>
      </c>
      <c r="C217" s="58" t="s">
        <v>211</v>
      </c>
      <c r="D217" s="58">
        <v>1.4</v>
      </c>
    </row>
    <row r="218" spans="1:4" x14ac:dyDescent="0.3">
      <c r="A218" s="58" t="s">
        <v>198</v>
      </c>
      <c r="B218" s="58" t="s">
        <v>181</v>
      </c>
      <c r="C218" s="58" t="s">
        <v>179</v>
      </c>
      <c r="D218" s="58">
        <v>2.9</v>
      </c>
    </row>
    <row r="219" spans="1:4" x14ac:dyDescent="0.3">
      <c r="A219" s="58" t="s">
        <v>292</v>
      </c>
      <c r="B219" s="58" t="s">
        <v>214</v>
      </c>
      <c r="C219" s="58" t="s">
        <v>219</v>
      </c>
      <c r="D219" s="58">
        <v>2.7</v>
      </c>
    </row>
    <row r="220" spans="1:4" x14ac:dyDescent="0.3">
      <c r="A220" s="58" t="s">
        <v>321</v>
      </c>
      <c r="B220" s="58" t="s">
        <v>225</v>
      </c>
      <c r="C220" s="58" t="s">
        <v>215</v>
      </c>
      <c r="D220" s="58">
        <v>1.1000000000000001</v>
      </c>
    </row>
    <row r="221" spans="1:4" x14ac:dyDescent="0.3">
      <c r="A221" s="58" t="s">
        <v>263</v>
      </c>
      <c r="B221" s="58" t="s">
        <v>185</v>
      </c>
      <c r="C221" s="58" t="s">
        <v>193</v>
      </c>
      <c r="D221" s="58">
        <v>3.4</v>
      </c>
    </row>
    <row r="222" spans="1:4" x14ac:dyDescent="0.3">
      <c r="A222" s="58" t="s">
        <v>323</v>
      </c>
      <c r="B222" s="58" t="s">
        <v>225</v>
      </c>
      <c r="C222" s="58" t="s">
        <v>179</v>
      </c>
      <c r="D222" s="58">
        <v>3.9</v>
      </c>
    </row>
    <row r="223" spans="1:4" x14ac:dyDescent="0.3">
      <c r="A223" s="58" t="s">
        <v>315</v>
      </c>
      <c r="B223" s="58" t="s">
        <v>214</v>
      </c>
      <c r="C223" s="58" t="s">
        <v>221</v>
      </c>
      <c r="D223" s="58">
        <v>2.6</v>
      </c>
    </row>
    <row r="224" spans="1:4" x14ac:dyDescent="0.3">
      <c r="A224" s="58" t="s">
        <v>324</v>
      </c>
      <c r="B224" s="58" t="s">
        <v>225</v>
      </c>
      <c r="C224" s="58" t="s">
        <v>190</v>
      </c>
      <c r="D224" s="58">
        <v>2.7</v>
      </c>
    </row>
    <row r="225" spans="1:4" x14ac:dyDescent="0.3">
      <c r="A225" s="58" t="s">
        <v>289</v>
      </c>
      <c r="B225" s="58" t="s">
        <v>181</v>
      </c>
      <c r="C225" s="58" t="s">
        <v>241</v>
      </c>
      <c r="D225" s="58">
        <v>2.2000000000000002</v>
      </c>
    </row>
    <row r="226" spans="1:4" x14ac:dyDescent="0.3">
      <c r="A226" s="58" t="s">
        <v>299</v>
      </c>
      <c r="B226" s="58" t="s">
        <v>185</v>
      </c>
      <c r="C226" s="58" t="s">
        <v>190</v>
      </c>
      <c r="D226" s="58">
        <v>3.3</v>
      </c>
    </row>
    <row r="227" spans="1:4" x14ac:dyDescent="0.3">
      <c r="A227" s="58" t="s">
        <v>265</v>
      </c>
      <c r="B227" s="58" t="s">
        <v>189</v>
      </c>
      <c r="C227" s="58" t="s">
        <v>221</v>
      </c>
      <c r="D227" s="58">
        <v>2.7</v>
      </c>
    </row>
    <row r="228" spans="1:4" x14ac:dyDescent="0.3">
      <c r="A228" s="58" t="s">
        <v>316</v>
      </c>
      <c r="B228" s="58" t="s">
        <v>172</v>
      </c>
      <c r="C228" s="58" t="s">
        <v>195</v>
      </c>
      <c r="D228" s="58">
        <v>2.1</v>
      </c>
    </row>
    <row r="229" spans="1:4" x14ac:dyDescent="0.3">
      <c r="A229" s="58" t="s">
        <v>290</v>
      </c>
      <c r="B229" s="58" t="s">
        <v>175</v>
      </c>
      <c r="C229" s="58" t="s">
        <v>241</v>
      </c>
      <c r="D229" s="58">
        <v>3.3</v>
      </c>
    </row>
    <row r="230" spans="1:4" x14ac:dyDescent="0.3">
      <c r="A230" s="58" t="s">
        <v>272</v>
      </c>
      <c r="B230" s="58" t="s">
        <v>189</v>
      </c>
      <c r="C230" s="58" t="s">
        <v>241</v>
      </c>
      <c r="D230" s="58">
        <v>2.6</v>
      </c>
    </row>
    <row r="231" spans="1:4" x14ac:dyDescent="0.3">
      <c r="A231" s="58" t="s">
        <v>278</v>
      </c>
      <c r="B231" s="58" t="s">
        <v>214</v>
      </c>
      <c r="C231" s="58" t="s">
        <v>241</v>
      </c>
      <c r="D231" s="58">
        <v>4</v>
      </c>
    </row>
    <row r="232" spans="1:4" x14ac:dyDescent="0.3">
      <c r="A232" s="58" t="s">
        <v>325</v>
      </c>
      <c r="B232" s="58" t="s">
        <v>192</v>
      </c>
      <c r="C232" s="58" t="s">
        <v>208</v>
      </c>
      <c r="D232" s="58">
        <v>1.5</v>
      </c>
    </row>
    <row r="233" spans="1:4" x14ac:dyDescent="0.3">
      <c r="A233" s="58" t="s">
        <v>324</v>
      </c>
      <c r="B233" s="58" t="s">
        <v>225</v>
      </c>
      <c r="C233" s="58" t="s">
        <v>183</v>
      </c>
      <c r="D233" s="58">
        <v>2.8</v>
      </c>
    </row>
    <row r="234" spans="1:4" x14ac:dyDescent="0.3">
      <c r="A234" s="58" t="s">
        <v>228</v>
      </c>
      <c r="B234" s="58" t="s">
        <v>185</v>
      </c>
      <c r="C234" s="58" t="s">
        <v>183</v>
      </c>
      <c r="D234" s="58">
        <v>3</v>
      </c>
    </row>
    <row r="235" spans="1:4" x14ac:dyDescent="0.3">
      <c r="A235" s="58" t="s">
        <v>326</v>
      </c>
      <c r="B235" s="58" t="s">
        <v>189</v>
      </c>
      <c r="C235" s="58" t="s">
        <v>183</v>
      </c>
      <c r="D235" s="58">
        <v>3.4</v>
      </c>
    </row>
    <row r="236" spans="1:4" x14ac:dyDescent="0.3">
      <c r="A236" s="58" t="s">
        <v>286</v>
      </c>
      <c r="B236" s="58" t="s">
        <v>178</v>
      </c>
      <c r="C236" s="58" t="s">
        <v>235</v>
      </c>
      <c r="D236" s="58">
        <v>2.9</v>
      </c>
    </row>
    <row r="237" spans="1:4" x14ac:dyDescent="0.3">
      <c r="A237" s="58" t="s">
        <v>282</v>
      </c>
      <c r="B237" s="58" t="s">
        <v>172</v>
      </c>
      <c r="C237" s="58" t="s">
        <v>179</v>
      </c>
      <c r="D237" s="58">
        <v>3.1</v>
      </c>
    </row>
    <row r="238" spans="1:4" x14ac:dyDescent="0.3">
      <c r="A238" s="58" t="s">
        <v>277</v>
      </c>
      <c r="B238" s="58" t="s">
        <v>178</v>
      </c>
      <c r="C238" s="58" t="s">
        <v>187</v>
      </c>
      <c r="D238" s="58">
        <v>3.1</v>
      </c>
    </row>
    <row r="239" spans="1:4" x14ac:dyDescent="0.3">
      <c r="A239" s="58" t="s">
        <v>270</v>
      </c>
      <c r="B239" s="58" t="s">
        <v>192</v>
      </c>
      <c r="C239" s="58" t="s">
        <v>187</v>
      </c>
      <c r="D239" s="58">
        <v>0</v>
      </c>
    </row>
    <row r="240" spans="1:4" x14ac:dyDescent="0.3">
      <c r="A240" s="58" t="s">
        <v>327</v>
      </c>
      <c r="B240" s="58" t="s">
        <v>181</v>
      </c>
      <c r="C240" s="58" t="s">
        <v>215</v>
      </c>
      <c r="D240" s="58">
        <v>2.9</v>
      </c>
    </row>
    <row r="241" spans="1:4" x14ac:dyDescent="0.3">
      <c r="A241" s="58" t="s">
        <v>320</v>
      </c>
      <c r="B241" s="58" t="s">
        <v>175</v>
      </c>
      <c r="C241" s="58" t="s">
        <v>241</v>
      </c>
      <c r="D241" s="58">
        <v>3.9</v>
      </c>
    </row>
    <row r="242" spans="1:4" x14ac:dyDescent="0.3">
      <c r="A242" s="58" t="s">
        <v>328</v>
      </c>
      <c r="B242" s="58" t="s">
        <v>178</v>
      </c>
      <c r="C242" s="58" t="s">
        <v>200</v>
      </c>
      <c r="D242" s="58">
        <v>1.1000000000000001</v>
      </c>
    </row>
    <row r="243" spans="1:4" x14ac:dyDescent="0.3">
      <c r="A243" s="58" t="s">
        <v>329</v>
      </c>
      <c r="B243" s="58" t="s">
        <v>214</v>
      </c>
      <c r="C243" s="58" t="s">
        <v>229</v>
      </c>
      <c r="D243" s="58">
        <v>1.9</v>
      </c>
    </row>
    <row r="244" spans="1:4" x14ac:dyDescent="0.3">
      <c r="A244" s="58" t="s">
        <v>314</v>
      </c>
      <c r="B244" s="58" t="s">
        <v>172</v>
      </c>
      <c r="C244" s="58" t="s">
        <v>193</v>
      </c>
      <c r="D244" s="58">
        <v>3.1</v>
      </c>
    </row>
    <row r="245" spans="1:4" x14ac:dyDescent="0.3">
      <c r="A245" s="58" t="s">
        <v>246</v>
      </c>
      <c r="B245" s="58" t="s">
        <v>225</v>
      </c>
      <c r="C245" s="58" t="s">
        <v>176</v>
      </c>
      <c r="D245" s="58">
        <v>3.7</v>
      </c>
    </row>
    <row r="246" spans="1:4" x14ac:dyDescent="0.3">
      <c r="A246" s="58" t="s">
        <v>256</v>
      </c>
      <c r="B246" s="58" t="s">
        <v>178</v>
      </c>
      <c r="C246" s="58" t="s">
        <v>229</v>
      </c>
      <c r="D246" s="58">
        <v>2.9</v>
      </c>
    </row>
    <row r="247" spans="1:4" x14ac:dyDescent="0.3">
      <c r="A247" s="58" t="s">
        <v>249</v>
      </c>
      <c r="B247" s="58" t="s">
        <v>181</v>
      </c>
      <c r="C247" s="58" t="s">
        <v>176</v>
      </c>
      <c r="D247" s="58">
        <v>3.4</v>
      </c>
    </row>
    <row r="248" spans="1:4" x14ac:dyDescent="0.3">
      <c r="A248" s="58" t="s">
        <v>210</v>
      </c>
      <c r="B248" s="58" t="s">
        <v>185</v>
      </c>
      <c r="C248" s="58" t="s">
        <v>219</v>
      </c>
      <c r="D248" s="58">
        <v>2.7</v>
      </c>
    </row>
    <row r="249" spans="1:4" x14ac:dyDescent="0.3">
      <c r="A249" s="58" t="s">
        <v>327</v>
      </c>
      <c r="B249" s="58" t="s">
        <v>181</v>
      </c>
      <c r="C249" s="58" t="s">
        <v>241</v>
      </c>
      <c r="D249" s="58">
        <v>4</v>
      </c>
    </row>
    <row r="250" spans="1:4" x14ac:dyDescent="0.3">
      <c r="A250" s="58" t="s">
        <v>330</v>
      </c>
      <c r="B250" s="58" t="s">
        <v>225</v>
      </c>
      <c r="C250" s="58" t="s">
        <v>193</v>
      </c>
      <c r="D250" s="58">
        <v>1.8</v>
      </c>
    </row>
    <row r="251" spans="1:4" x14ac:dyDescent="0.3">
      <c r="A251" s="58" t="s">
        <v>234</v>
      </c>
      <c r="B251" s="58" t="s">
        <v>214</v>
      </c>
      <c r="C251" s="58" t="s">
        <v>173</v>
      </c>
      <c r="D251" s="58">
        <v>4</v>
      </c>
    </row>
    <row r="252" spans="1:4" x14ac:dyDescent="0.3">
      <c r="A252" s="58" t="s">
        <v>216</v>
      </c>
      <c r="B252" s="58" t="s">
        <v>178</v>
      </c>
      <c r="C252" s="58" t="s">
        <v>229</v>
      </c>
      <c r="D252" s="58">
        <v>2</v>
      </c>
    </row>
    <row r="253" spans="1:4" x14ac:dyDescent="0.3">
      <c r="A253" s="58" t="s">
        <v>243</v>
      </c>
      <c r="B253" s="58" t="s">
        <v>185</v>
      </c>
      <c r="C253" s="58" t="s">
        <v>229</v>
      </c>
      <c r="D253" s="58">
        <v>2.7</v>
      </c>
    </row>
    <row r="254" spans="1:4" x14ac:dyDescent="0.3">
      <c r="A254" s="58" t="s">
        <v>260</v>
      </c>
      <c r="B254" s="58" t="s">
        <v>192</v>
      </c>
      <c r="C254" s="58" t="s">
        <v>190</v>
      </c>
      <c r="D254" s="58">
        <v>3.8</v>
      </c>
    </row>
    <row r="255" spans="1:4" x14ac:dyDescent="0.3">
      <c r="A255" s="58" t="s">
        <v>271</v>
      </c>
      <c r="B255" s="58" t="s">
        <v>185</v>
      </c>
      <c r="C255" s="58" t="s">
        <v>183</v>
      </c>
      <c r="D255" s="58">
        <v>1.8</v>
      </c>
    </row>
    <row r="256" spans="1:4" x14ac:dyDescent="0.3">
      <c r="A256" s="58" t="s">
        <v>302</v>
      </c>
      <c r="B256" s="58" t="s">
        <v>189</v>
      </c>
      <c r="C256" s="58" t="s">
        <v>215</v>
      </c>
      <c r="D256" s="58">
        <v>2.8</v>
      </c>
    </row>
    <row r="257" spans="1:4" x14ac:dyDescent="0.3">
      <c r="A257" s="58" t="s">
        <v>306</v>
      </c>
      <c r="B257" s="58" t="s">
        <v>178</v>
      </c>
      <c r="C257" s="58" t="s">
        <v>211</v>
      </c>
      <c r="D257" s="58">
        <v>3</v>
      </c>
    </row>
    <row r="258" spans="1:4" x14ac:dyDescent="0.3">
      <c r="A258" s="58" t="s">
        <v>182</v>
      </c>
      <c r="B258" s="58" t="s">
        <v>181</v>
      </c>
      <c r="C258" s="58" t="s">
        <v>229</v>
      </c>
      <c r="D258" s="58">
        <v>3.8</v>
      </c>
    </row>
    <row r="259" spans="1:4" x14ac:dyDescent="0.3">
      <c r="A259" s="58" t="s">
        <v>331</v>
      </c>
      <c r="B259" s="58" t="s">
        <v>172</v>
      </c>
      <c r="C259" s="58" t="s">
        <v>173</v>
      </c>
      <c r="D259" s="58">
        <v>3.5</v>
      </c>
    </row>
    <row r="260" spans="1:4" x14ac:dyDescent="0.3">
      <c r="A260" s="58" t="s">
        <v>247</v>
      </c>
      <c r="B260" s="58" t="s">
        <v>181</v>
      </c>
      <c r="C260" s="58" t="s">
        <v>235</v>
      </c>
      <c r="D260" s="58">
        <v>0.4</v>
      </c>
    </row>
    <row r="261" spans="1:4" x14ac:dyDescent="0.3">
      <c r="A261" s="58" t="s">
        <v>259</v>
      </c>
      <c r="B261" s="58" t="s">
        <v>178</v>
      </c>
      <c r="C261" s="58" t="s">
        <v>208</v>
      </c>
      <c r="D261" s="58">
        <v>3.7</v>
      </c>
    </row>
    <row r="262" spans="1:4" x14ac:dyDescent="0.3">
      <c r="A262" s="58" t="s">
        <v>289</v>
      </c>
      <c r="B262" s="58" t="s">
        <v>181</v>
      </c>
      <c r="C262" s="58" t="s">
        <v>186</v>
      </c>
      <c r="D262" s="58">
        <v>3.9</v>
      </c>
    </row>
    <row r="263" spans="1:4" x14ac:dyDescent="0.3">
      <c r="A263" s="58" t="s">
        <v>223</v>
      </c>
      <c r="B263" s="58" t="s">
        <v>214</v>
      </c>
      <c r="C263" s="58" t="s">
        <v>215</v>
      </c>
      <c r="D263" s="58">
        <v>2.6</v>
      </c>
    </row>
    <row r="264" spans="1:4" x14ac:dyDescent="0.3">
      <c r="A264" s="58" t="s">
        <v>330</v>
      </c>
      <c r="B264" s="58" t="s">
        <v>225</v>
      </c>
      <c r="C264" s="58" t="s">
        <v>208</v>
      </c>
      <c r="D264" s="58">
        <v>3.1</v>
      </c>
    </row>
    <row r="265" spans="1:4" x14ac:dyDescent="0.3">
      <c r="A265" s="58" t="s">
        <v>209</v>
      </c>
      <c r="B265" s="58" t="s">
        <v>192</v>
      </c>
      <c r="C265" s="58" t="s">
        <v>219</v>
      </c>
      <c r="D265" s="58">
        <v>3.7</v>
      </c>
    </row>
    <row r="266" spans="1:4" x14ac:dyDescent="0.3">
      <c r="A266" s="58" t="s">
        <v>332</v>
      </c>
      <c r="B266" s="58" t="s">
        <v>178</v>
      </c>
      <c r="C266" s="58" t="s">
        <v>193</v>
      </c>
      <c r="D266" s="58">
        <v>3.8</v>
      </c>
    </row>
    <row r="267" spans="1:4" x14ac:dyDescent="0.3">
      <c r="A267" s="58" t="s">
        <v>296</v>
      </c>
      <c r="B267" s="58" t="s">
        <v>175</v>
      </c>
      <c r="C267" s="58" t="s">
        <v>187</v>
      </c>
      <c r="D267" s="58">
        <v>2.6</v>
      </c>
    </row>
    <row r="268" spans="1:4" x14ac:dyDescent="0.3">
      <c r="A268" s="58" t="s">
        <v>333</v>
      </c>
      <c r="B268" s="58" t="s">
        <v>192</v>
      </c>
      <c r="C268" s="58" t="s">
        <v>193</v>
      </c>
      <c r="D268" s="58">
        <v>3.3</v>
      </c>
    </row>
    <row r="269" spans="1:4" x14ac:dyDescent="0.3">
      <c r="A269" s="58" t="s">
        <v>305</v>
      </c>
      <c r="B269" s="58" t="s">
        <v>214</v>
      </c>
      <c r="C269" s="58" t="s">
        <v>190</v>
      </c>
      <c r="D269" s="58">
        <v>2.5</v>
      </c>
    </row>
    <row r="270" spans="1:4" x14ac:dyDescent="0.3">
      <c r="A270" s="58" t="s">
        <v>206</v>
      </c>
      <c r="B270" s="58" t="s">
        <v>172</v>
      </c>
      <c r="C270" s="58" t="s">
        <v>190</v>
      </c>
      <c r="D270" s="58">
        <v>3.7</v>
      </c>
    </row>
    <row r="271" spans="1:4" x14ac:dyDescent="0.3">
      <c r="A271" s="58" t="s">
        <v>238</v>
      </c>
      <c r="B271" s="58" t="s">
        <v>181</v>
      </c>
      <c r="C271" s="58" t="s">
        <v>187</v>
      </c>
      <c r="D271" s="58">
        <v>1.4</v>
      </c>
    </row>
    <row r="272" spans="1:4" x14ac:dyDescent="0.3">
      <c r="A272" s="58" t="s">
        <v>334</v>
      </c>
      <c r="B272" s="58" t="s">
        <v>192</v>
      </c>
      <c r="C272" s="58" t="s">
        <v>200</v>
      </c>
      <c r="D272" s="58">
        <v>2.6</v>
      </c>
    </row>
    <row r="273" spans="1:4" x14ac:dyDescent="0.3">
      <c r="A273" s="58" t="s">
        <v>213</v>
      </c>
      <c r="B273" s="58" t="s">
        <v>214</v>
      </c>
      <c r="C273" s="58" t="s">
        <v>186</v>
      </c>
      <c r="D273" s="58">
        <v>2.8</v>
      </c>
    </row>
    <row r="274" spans="1:4" x14ac:dyDescent="0.3">
      <c r="A274" s="58" t="s">
        <v>310</v>
      </c>
      <c r="B274" s="58" t="s">
        <v>225</v>
      </c>
      <c r="C274" s="58" t="s">
        <v>227</v>
      </c>
      <c r="D274" s="58">
        <v>2.9</v>
      </c>
    </row>
    <row r="275" spans="1:4" x14ac:dyDescent="0.3">
      <c r="A275" s="58" t="s">
        <v>335</v>
      </c>
      <c r="B275" s="58" t="s">
        <v>225</v>
      </c>
      <c r="C275" s="58" t="s">
        <v>176</v>
      </c>
      <c r="D275" s="58">
        <v>2.9</v>
      </c>
    </row>
    <row r="276" spans="1:4" x14ac:dyDescent="0.3">
      <c r="A276" s="58" t="s">
        <v>283</v>
      </c>
      <c r="B276" s="58" t="s">
        <v>172</v>
      </c>
      <c r="C276" s="58" t="s">
        <v>200</v>
      </c>
      <c r="D276" s="58">
        <v>1.4</v>
      </c>
    </row>
    <row r="277" spans="1:4" x14ac:dyDescent="0.3">
      <c r="A277" s="58" t="s">
        <v>308</v>
      </c>
      <c r="B277" s="58" t="s">
        <v>178</v>
      </c>
      <c r="C277" s="58" t="s">
        <v>176</v>
      </c>
      <c r="D277" s="58">
        <v>3.5</v>
      </c>
    </row>
    <row r="278" spans="1:4" x14ac:dyDescent="0.3">
      <c r="A278" s="58" t="s">
        <v>309</v>
      </c>
      <c r="B278" s="58" t="s">
        <v>189</v>
      </c>
      <c r="C278" s="58" t="s">
        <v>173</v>
      </c>
      <c r="D278" s="58">
        <v>2.7</v>
      </c>
    </row>
    <row r="279" spans="1:4" x14ac:dyDescent="0.3">
      <c r="A279" s="58" t="s">
        <v>194</v>
      </c>
      <c r="B279" s="58" t="s">
        <v>172</v>
      </c>
      <c r="C279" s="58" t="s">
        <v>190</v>
      </c>
      <c r="D279" s="58">
        <v>2.8</v>
      </c>
    </row>
    <row r="280" spans="1:4" x14ac:dyDescent="0.3">
      <c r="A280" s="58" t="s">
        <v>264</v>
      </c>
      <c r="B280" s="58" t="s">
        <v>178</v>
      </c>
      <c r="C280" s="58" t="s">
        <v>187</v>
      </c>
      <c r="D280" s="58">
        <v>3.9</v>
      </c>
    </row>
    <row r="281" spans="1:4" x14ac:dyDescent="0.3">
      <c r="A281" s="58" t="s">
        <v>300</v>
      </c>
      <c r="B281" s="58" t="s">
        <v>225</v>
      </c>
      <c r="C281" s="58" t="s">
        <v>215</v>
      </c>
      <c r="D281" s="58">
        <v>3.4</v>
      </c>
    </row>
    <row r="282" spans="1:4" x14ac:dyDescent="0.3">
      <c r="A282" s="58" t="s">
        <v>322</v>
      </c>
      <c r="B282" s="58" t="s">
        <v>225</v>
      </c>
      <c r="C282" s="58" t="s">
        <v>221</v>
      </c>
      <c r="D282" s="58">
        <v>1.6</v>
      </c>
    </row>
    <row r="283" spans="1:4" x14ac:dyDescent="0.3">
      <c r="A283" s="58" t="s">
        <v>171</v>
      </c>
      <c r="B283" s="58" t="s">
        <v>172</v>
      </c>
      <c r="C283" s="58" t="s">
        <v>221</v>
      </c>
      <c r="D283" s="58">
        <v>3.1</v>
      </c>
    </row>
    <row r="284" spans="1:4" x14ac:dyDescent="0.3">
      <c r="A284" s="58" t="s">
        <v>184</v>
      </c>
      <c r="B284" s="58" t="s">
        <v>185</v>
      </c>
      <c r="C284" s="58" t="s">
        <v>215</v>
      </c>
      <c r="D284" s="58">
        <v>2.9</v>
      </c>
    </row>
    <row r="285" spans="1:4" x14ac:dyDescent="0.3">
      <c r="A285" s="58" t="s">
        <v>294</v>
      </c>
      <c r="B285" s="58" t="s">
        <v>225</v>
      </c>
      <c r="C285" s="58" t="s">
        <v>208</v>
      </c>
      <c r="D285" s="58">
        <v>1.9</v>
      </c>
    </row>
    <row r="286" spans="1:4" x14ac:dyDescent="0.3">
      <c r="A286" s="58" t="s">
        <v>315</v>
      </c>
      <c r="B286" s="58" t="s">
        <v>214</v>
      </c>
      <c r="C286" s="58" t="s">
        <v>173</v>
      </c>
      <c r="D286" s="58">
        <v>2.6</v>
      </c>
    </row>
    <row r="287" spans="1:4" x14ac:dyDescent="0.3">
      <c r="A287" s="58" t="s">
        <v>293</v>
      </c>
      <c r="B287" s="58" t="s">
        <v>225</v>
      </c>
      <c r="C287" s="58" t="s">
        <v>183</v>
      </c>
      <c r="D287" s="58">
        <v>2.8</v>
      </c>
    </row>
    <row r="288" spans="1:4" x14ac:dyDescent="0.3">
      <c r="A288" s="58" t="s">
        <v>245</v>
      </c>
      <c r="B288" s="58" t="s">
        <v>181</v>
      </c>
      <c r="C288" s="58" t="s">
        <v>173</v>
      </c>
      <c r="D288" s="58">
        <v>2.9</v>
      </c>
    </row>
    <row r="289" spans="1:4" x14ac:dyDescent="0.3">
      <c r="A289" s="58" t="s">
        <v>334</v>
      </c>
      <c r="B289" s="58" t="s">
        <v>192</v>
      </c>
      <c r="C289" s="58" t="s">
        <v>211</v>
      </c>
      <c r="D289" s="58">
        <v>3</v>
      </c>
    </row>
    <row r="290" spans="1:4" x14ac:dyDescent="0.3">
      <c r="A290" s="58" t="s">
        <v>251</v>
      </c>
      <c r="B290" s="58" t="s">
        <v>185</v>
      </c>
      <c r="C290" s="58" t="s">
        <v>190</v>
      </c>
      <c r="D290" s="58">
        <v>4</v>
      </c>
    </row>
    <row r="291" spans="1:4" x14ac:dyDescent="0.3">
      <c r="A291" s="58" t="s">
        <v>204</v>
      </c>
      <c r="B291" s="58" t="s">
        <v>185</v>
      </c>
      <c r="C291" s="58" t="s">
        <v>173</v>
      </c>
      <c r="D291" s="58">
        <v>2.1</v>
      </c>
    </row>
    <row r="292" spans="1:4" x14ac:dyDescent="0.3">
      <c r="A292" s="58" t="s">
        <v>336</v>
      </c>
      <c r="B292" s="58" t="s">
        <v>225</v>
      </c>
      <c r="C292" s="58" t="s">
        <v>186</v>
      </c>
      <c r="D292" s="58">
        <v>3.1</v>
      </c>
    </row>
    <row r="293" spans="1:4" x14ac:dyDescent="0.3">
      <c r="A293" s="58" t="s">
        <v>212</v>
      </c>
      <c r="B293" s="58" t="s">
        <v>185</v>
      </c>
      <c r="C293" s="58" t="s">
        <v>183</v>
      </c>
      <c r="D293" s="58">
        <v>2</v>
      </c>
    </row>
    <row r="294" spans="1:4" x14ac:dyDescent="0.3">
      <c r="A294" s="58" t="s">
        <v>331</v>
      </c>
      <c r="B294" s="58" t="s">
        <v>172</v>
      </c>
      <c r="C294" s="58" t="s">
        <v>176</v>
      </c>
      <c r="D294" s="58">
        <v>2.6</v>
      </c>
    </row>
    <row r="295" spans="1:4" x14ac:dyDescent="0.3">
      <c r="A295" s="58" t="s">
        <v>319</v>
      </c>
      <c r="B295" s="58" t="s">
        <v>178</v>
      </c>
      <c r="C295" s="58" t="s">
        <v>241</v>
      </c>
      <c r="D295" s="58">
        <v>3</v>
      </c>
    </row>
    <row r="296" spans="1:4" x14ac:dyDescent="0.3">
      <c r="A296" s="58" t="s">
        <v>286</v>
      </c>
      <c r="B296" s="58" t="s">
        <v>178</v>
      </c>
      <c r="C296" s="58" t="s">
        <v>173</v>
      </c>
      <c r="D296" s="58">
        <v>4</v>
      </c>
    </row>
    <row r="297" spans="1:4" x14ac:dyDescent="0.3">
      <c r="A297" s="58" t="s">
        <v>326</v>
      </c>
      <c r="B297" s="58" t="s">
        <v>189</v>
      </c>
      <c r="C297" s="58" t="s">
        <v>190</v>
      </c>
      <c r="D297" s="58">
        <v>3.8</v>
      </c>
    </row>
    <row r="298" spans="1:4" x14ac:dyDescent="0.3">
      <c r="A298" s="58" t="s">
        <v>337</v>
      </c>
      <c r="B298" s="58" t="s">
        <v>181</v>
      </c>
      <c r="C298" s="58" t="s">
        <v>227</v>
      </c>
      <c r="D298" s="58">
        <v>1.6</v>
      </c>
    </row>
    <row r="299" spans="1:4" x14ac:dyDescent="0.3">
      <c r="A299" s="58" t="s">
        <v>209</v>
      </c>
      <c r="B299" s="58" t="s">
        <v>192</v>
      </c>
      <c r="C299" s="58" t="s">
        <v>211</v>
      </c>
      <c r="D299" s="58">
        <v>3</v>
      </c>
    </row>
    <row r="300" spans="1:4" x14ac:dyDescent="0.3">
      <c r="A300" s="58" t="s">
        <v>318</v>
      </c>
      <c r="B300" s="58" t="s">
        <v>185</v>
      </c>
      <c r="C300" s="58" t="s">
        <v>229</v>
      </c>
      <c r="D300" s="58">
        <v>3.8</v>
      </c>
    </row>
    <row r="301" spans="1:4" x14ac:dyDescent="0.3">
      <c r="A301" s="58" t="s">
        <v>238</v>
      </c>
      <c r="B301" s="58" t="s">
        <v>181</v>
      </c>
      <c r="C301" s="58" t="s">
        <v>195</v>
      </c>
      <c r="D301" s="58">
        <v>2.7</v>
      </c>
    </row>
    <row r="302" spans="1:4" x14ac:dyDescent="0.3">
      <c r="A302" s="58" t="s">
        <v>246</v>
      </c>
      <c r="B302" s="58" t="s">
        <v>225</v>
      </c>
      <c r="C302" s="58" t="s">
        <v>173</v>
      </c>
      <c r="D302" s="58">
        <v>2.6</v>
      </c>
    </row>
    <row r="303" spans="1:4" x14ac:dyDescent="0.3">
      <c r="A303" s="58" t="s">
        <v>285</v>
      </c>
      <c r="B303" s="58" t="s">
        <v>185</v>
      </c>
      <c r="C303" s="58" t="s">
        <v>176</v>
      </c>
      <c r="D303" s="58">
        <v>3.4</v>
      </c>
    </row>
    <row r="304" spans="1:4" x14ac:dyDescent="0.3">
      <c r="A304" s="58" t="s">
        <v>338</v>
      </c>
      <c r="B304" s="58" t="s">
        <v>175</v>
      </c>
      <c r="C304" s="58" t="s">
        <v>200</v>
      </c>
      <c r="D304" s="58">
        <v>1.8</v>
      </c>
    </row>
    <row r="305" spans="1:4" x14ac:dyDescent="0.3">
      <c r="A305" s="58" t="s">
        <v>317</v>
      </c>
      <c r="B305" s="58" t="s">
        <v>192</v>
      </c>
      <c r="C305" s="58" t="s">
        <v>195</v>
      </c>
      <c r="D305" s="58">
        <v>2.8</v>
      </c>
    </row>
    <row r="306" spans="1:4" x14ac:dyDescent="0.3">
      <c r="A306" s="58" t="s">
        <v>339</v>
      </c>
      <c r="B306" s="58" t="s">
        <v>185</v>
      </c>
      <c r="C306" s="58" t="s">
        <v>179</v>
      </c>
      <c r="D306" s="58">
        <v>3.6</v>
      </c>
    </row>
    <row r="307" spans="1:4" x14ac:dyDescent="0.3">
      <c r="A307" s="58" t="s">
        <v>222</v>
      </c>
      <c r="B307" s="58" t="s">
        <v>214</v>
      </c>
      <c r="C307" s="58" t="s">
        <v>195</v>
      </c>
      <c r="D307" s="58">
        <v>2.8</v>
      </c>
    </row>
    <row r="308" spans="1:4" x14ac:dyDescent="0.3">
      <c r="A308" s="58" t="s">
        <v>340</v>
      </c>
      <c r="B308" s="58" t="s">
        <v>189</v>
      </c>
      <c r="C308" s="58" t="s">
        <v>200</v>
      </c>
      <c r="D308" s="58">
        <v>2.7</v>
      </c>
    </row>
    <row r="309" spans="1:4" x14ac:dyDescent="0.3">
      <c r="A309" s="58" t="s">
        <v>341</v>
      </c>
      <c r="B309" s="58" t="s">
        <v>189</v>
      </c>
      <c r="C309" s="58" t="s">
        <v>211</v>
      </c>
      <c r="D309" s="58">
        <v>2.6</v>
      </c>
    </row>
    <row r="310" spans="1:4" x14ac:dyDescent="0.3">
      <c r="A310" s="58" t="s">
        <v>342</v>
      </c>
      <c r="B310" s="58" t="s">
        <v>214</v>
      </c>
      <c r="C310" s="58" t="s">
        <v>208</v>
      </c>
      <c r="D310" s="58">
        <v>3.8</v>
      </c>
    </row>
    <row r="311" spans="1:4" x14ac:dyDescent="0.3">
      <c r="A311" s="58" t="s">
        <v>341</v>
      </c>
      <c r="B311" s="58" t="s">
        <v>189</v>
      </c>
      <c r="C311" s="58" t="s">
        <v>219</v>
      </c>
      <c r="D311" s="58">
        <v>2.7</v>
      </c>
    </row>
    <row r="312" spans="1:4" x14ac:dyDescent="0.3">
      <c r="A312" s="58" t="s">
        <v>337</v>
      </c>
      <c r="B312" s="58" t="s">
        <v>181</v>
      </c>
      <c r="C312" s="58" t="s">
        <v>193</v>
      </c>
      <c r="D312" s="58">
        <v>3.4</v>
      </c>
    </row>
    <row r="313" spans="1:4" x14ac:dyDescent="0.3">
      <c r="A313" s="58" t="s">
        <v>332</v>
      </c>
      <c r="B313" s="58" t="s">
        <v>178</v>
      </c>
      <c r="C313" s="58" t="s">
        <v>227</v>
      </c>
      <c r="D313" s="58">
        <v>2.8</v>
      </c>
    </row>
    <row r="314" spans="1:4" x14ac:dyDescent="0.3">
      <c r="A314" s="58" t="s">
        <v>285</v>
      </c>
      <c r="B314" s="58" t="s">
        <v>185</v>
      </c>
      <c r="C314" s="58" t="s">
        <v>221</v>
      </c>
      <c r="D314" s="58">
        <v>3.4</v>
      </c>
    </row>
    <row r="315" spans="1:4" x14ac:dyDescent="0.3">
      <c r="A315" s="58" t="s">
        <v>331</v>
      </c>
      <c r="B315" s="58" t="s">
        <v>172</v>
      </c>
      <c r="C315" s="58" t="s">
        <v>221</v>
      </c>
      <c r="D315" s="58">
        <v>0.2</v>
      </c>
    </row>
    <row r="316" spans="1:4" x14ac:dyDescent="0.3">
      <c r="A316" s="58" t="s">
        <v>239</v>
      </c>
      <c r="B316" s="58" t="s">
        <v>225</v>
      </c>
      <c r="C316" s="58" t="s">
        <v>195</v>
      </c>
      <c r="D316" s="58">
        <v>1.2</v>
      </c>
    </row>
    <row r="317" spans="1:4" x14ac:dyDescent="0.3">
      <c r="A317" s="58" t="s">
        <v>318</v>
      </c>
      <c r="B317" s="58" t="s">
        <v>185</v>
      </c>
      <c r="C317" s="58" t="s">
        <v>190</v>
      </c>
      <c r="D317" s="58">
        <v>3.3</v>
      </c>
    </row>
    <row r="318" spans="1:4" x14ac:dyDescent="0.3">
      <c r="A318" s="58" t="s">
        <v>273</v>
      </c>
      <c r="B318" s="58" t="s">
        <v>192</v>
      </c>
      <c r="C318" s="58" t="s">
        <v>219</v>
      </c>
      <c r="D318" s="58">
        <v>2.9</v>
      </c>
    </row>
    <row r="319" spans="1:4" x14ac:dyDescent="0.3">
      <c r="A319" s="58" t="s">
        <v>313</v>
      </c>
      <c r="B319" s="58" t="s">
        <v>185</v>
      </c>
      <c r="C319" s="58" t="s">
        <v>215</v>
      </c>
      <c r="D319" s="58">
        <v>2.2999999999999998</v>
      </c>
    </row>
    <row r="320" spans="1:4" x14ac:dyDescent="0.3">
      <c r="A320" s="58" t="s">
        <v>295</v>
      </c>
      <c r="B320" s="58" t="s">
        <v>192</v>
      </c>
      <c r="C320" s="58" t="s">
        <v>200</v>
      </c>
      <c r="D320" s="58">
        <v>4</v>
      </c>
    </row>
    <row r="321" spans="1:4" x14ac:dyDescent="0.3">
      <c r="A321" s="58" t="s">
        <v>330</v>
      </c>
      <c r="B321" s="58" t="s">
        <v>225</v>
      </c>
      <c r="C321" s="58" t="s">
        <v>227</v>
      </c>
      <c r="D321" s="58">
        <v>3.4</v>
      </c>
    </row>
    <row r="322" spans="1:4" x14ac:dyDescent="0.3">
      <c r="A322" s="58" t="s">
        <v>343</v>
      </c>
      <c r="B322" s="58" t="s">
        <v>172</v>
      </c>
      <c r="C322" s="58" t="s">
        <v>200</v>
      </c>
      <c r="D322" s="58">
        <v>2.7</v>
      </c>
    </row>
    <row r="323" spans="1:4" x14ac:dyDescent="0.3">
      <c r="A323" s="58" t="s">
        <v>242</v>
      </c>
      <c r="B323" s="58" t="s">
        <v>192</v>
      </c>
      <c r="C323" s="58" t="s">
        <v>173</v>
      </c>
      <c r="D323" s="58">
        <v>2.6</v>
      </c>
    </row>
    <row r="324" spans="1:4" x14ac:dyDescent="0.3">
      <c r="A324" s="58" t="s">
        <v>204</v>
      </c>
      <c r="B324" s="58" t="s">
        <v>185</v>
      </c>
      <c r="C324" s="58" t="s">
        <v>221</v>
      </c>
      <c r="D324" s="58">
        <v>2.5</v>
      </c>
    </row>
    <row r="325" spans="1:4" x14ac:dyDescent="0.3">
      <c r="A325" s="58" t="s">
        <v>309</v>
      </c>
      <c r="B325" s="58" t="s">
        <v>189</v>
      </c>
      <c r="C325" s="58" t="s">
        <v>235</v>
      </c>
      <c r="D325" s="58">
        <v>3</v>
      </c>
    </row>
    <row r="326" spans="1:4" x14ac:dyDescent="0.3">
      <c r="A326" s="58" t="s">
        <v>333</v>
      </c>
      <c r="B326" s="58" t="s">
        <v>192</v>
      </c>
      <c r="C326" s="58" t="s">
        <v>227</v>
      </c>
      <c r="D326" s="58">
        <v>2.5</v>
      </c>
    </row>
    <row r="327" spans="1:4" x14ac:dyDescent="0.3">
      <c r="A327" s="58" t="s">
        <v>301</v>
      </c>
      <c r="B327" s="58" t="s">
        <v>181</v>
      </c>
      <c r="C327" s="58" t="s">
        <v>221</v>
      </c>
      <c r="D327" s="58">
        <v>3.1</v>
      </c>
    </row>
    <row r="328" spans="1:4" x14ac:dyDescent="0.3">
      <c r="A328" s="58" t="s">
        <v>226</v>
      </c>
      <c r="B328" s="58" t="s">
        <v>172</v>
      </c>
      <c r="C328" s="58" t="s">
        <v>193</v>
      </c>
      <c r="D328" s="58">
        <v>3.2</v>
      </c>
    </row>
    <row r="329" spans="1:4" x14ac:dyDescent="0.3">
      <c r="A329" s="58" t="s">
        <v>291</v>
      </c>
      <c r="B329" s="58" t="s">
        <v>225</v>
      </c>
      <c r="C329" s="58" t="s">
        <v>211</v>
      </c>
      <c r="D329" s="58">
        <v>4</v>
      </c>
    </row>
    <row r="330" spans="1:4" x14ac:dyDescent="0.3">
      <c r="A330" s="58" t="s">
        <v>281</v>
      </c>
      <c r="B330" s="58" t="s">
        <v>214</v>
      </c>
      <c r="C330" s="58" t="s">
        <v>200</v>
      </c>
      <c r="D330" s="58">
        <v>3.8</v>
      </c>
    </row>
    <row r="331" spans="1:4" x14ac:dyDescent="0.3">
      <c r="A331" s="58" t="s">
        <v>251</v>
      </c>
      <c r="B331" s="58" t="s">
        <v>185</v>
      </c>
      <c r="C331" s="58" t="s">
        <v>183</v>
      </c>
      <c r="D331" s="58">
        <v>1.8</v>
      </c>
    </row>
    <row r="332" spans="1:4" x14ac:dyDescent="0.3">
      <c r="A332" s="58" t="s">
        <v>344</v>
      </c>
      <c r="B332" s="58" t="s">
        <v>175</v>
      </c>
      <c r="C332" s="58" t="s">
        <v>193</v>
      </c>
      <c r="D332" s="58">
        <v>3.3</v>
      </c>
    </row>
    <row r="333" spans="1:4" x14ac:dyDescent="0.3">
      <c r="A333" s="58" t="s">
        <v>327</v>
      </c>
      <c r="B333" s="58" t="s">
        <v>181</v>
      </c>
      <c r="C333" s="58" t="s">
        <v>186</v>
      </c>
      <c r="D333" s="58">
        <v>3.2</v>
      </c>
    </row>
    <row r="334" spans="1:4" x14ac:dyDescent="0.3">
      <c r="A334" s="58" t="s">
        <v>322</v>
      </c>
      <c r="B334" s="58" t="s">
        <v>225</v>
      </c>
      <c r="C334" s="58" t="s">
        <v>235</v>
      </c>
      <c r="D334" s="58">
        <v>3.4</v>
      </c>
    </row>
    <row r="335" spans="1:4" x14ac:dyDescent="0.3">
      <c r="A335" s="58" t="s">
        <v>345</v>
      </c>
      <c r="B335" s="58" t="s">
        <v>214</v>
      </c>
      <c r="C335" s="58" t="s">
        <v>229</v>
      </c>
      <c r="D335" s="58">
        <v>1.9</v>
      </c>
    </row>
    <row r="336" spans="1:4" x14ac:dyDescent="0.3">
      <c r="A336" s="58" t="s">
        <v>280</v>
      </c>
      <c r="B336" s="58" t="s">
        <v>181</v>
      </c>
      <c r="C336" s="58" t="s">
        <v>241</v>
      </c>
      <c r="D336" s="58">
        <v>2.4</v>
      </c>
    </row>
    <row r="337" spans="1:4" x14ac:dyDescent="0.3">
      <c r="A337" s="58" t="s">
        <v>295</v>
      </c>
      <c r="B337" s="58" t="s">
        <v>192</v>
      </c>
      <c r="C337" s="58" t="s">
        <v>219</v>
      </c>
      <c r="D337" s="58">
        <v>2.2000000000000002</v>
      </c>
    </row>
    <row r="338" spans="1:4" x14ac:dyDescent="0.3">
      <c r="A338" s="58" t="s">
        <v>346</v>
      </c>
      <c r="B338" s="58" t="s">
        <v>225</v>
      </c>
      <c r="C338" s="58" t="s">
        <v>179</v>
      </c>
      <c r="D338" s="58">
        <v>2</v>
      </c>
    </row>
    <row r="339" spans="1:4" x14ac:dyDescent="0.3">
      <c r="A339" s="58" t="s">
        <v>344</v>
      </c>
      <c r="B339" s="58" t="s">
        <v>175</v>
      </c>
      <c r="C339" s="58" t="s">
        <v>208</v>
      </c>
      <c r="D339" s="58">
        <v>3.3</v>
      </c>
    </row>
    <row r="340" spans="1:4" x14ac:dyDescent="0.3">
      <c r="A340" s="58" t="s">
        <v>312</v>
      </c>
      <c r="B340" s="58" t="s">
        <v>181</v>
      </c>
      <c r="C340" s="58" t="s">
        <v>235</v>
      </c>
      <c r="D340" s="58">
        <v>3.8</v>
      </c>
    </row>
    <row r="341" spans="1:4" x14ac:dyDescent="0.3">
      <c r="A341" s="58" t="s">
        <v>342</v>
      </c>
      <c r="B341" s="58" t="s">
        <v>214</v>
      </c>
      <c r="C341" s="58" t="s">
        <v>193</v>
      </c>
      <c r="D341" s="58">
        <v>2.2000000000000002</v>
      </c>
    </row>
    <row r="342" spans="1:4" x14ac:dyDescent="0.3">
      <c r="A342" s="58" t="s">
        <v>220</v>
      </c>
      <c r="B342" s="58" t="s">
        <v>185</v>
      </c>
      <c r="C342" s="58" t="s">
        <v>173</v>
      </c>
      <c r="D342" s="58">
        <v>2.6</v>
      </c>
    </row>
    <row r="343" spans="1:4" x14ac:dyDescent="0.3">
      <c r="A343" s="58" t="s">
        <v>340</v>
      </c>
      <c r="B343" s="58" t="s">
        <v>189</v>
      </c>
      <c r="C343" s="58" t="s">
        <v>219</v>
      </c>
      <c r="D343" s="58">
        <v>2.6</v>
      </c>
    </row>
    <row r="344" spans="1:4" x14ac:dyDescent="0.3">
      <c r="A344" s="58" t="s">
        <v>272</v>
      </c>
      <c r="B344" s="58" t="s">
        <v>189</v>
      </c>
      <c r="C344" s="58" t="s">
        <v>215</v>
      </c>
      <c r="D344" s="58">
        <v>3.2</v>
      </c>
    </row>
    <row r="345" spans="1:4" x14ac:dyDescent="0.3">
      <c r="A345" s="58" t="s">
        <v>217</v>
      </c>
      <c r="B345" s="58" t="s">
        <v>181</v>
      </c>
      <c r="C345" s="58" t="s">
        <v>219</v>
      </c>
      <c r="D345" s="58">
        <v>3.4</v>
      </c>
    </row>
    <row r="346" spans="1:4" x14ac:dyDescent="0.3">
      <c r="A346" s="58" t="s">
        <v>270</v>
      </c>
      <c r="B346" s="58" t="s">
        <v>192</v>
      </c>
      <c r="C346" s="58" t="s">
        <v>179</v>
      </c>
      <c r="D346" s="58">
        <v>1.8</v>
      </c>
    </row>
    <row r="347" spans="1:4" x14ac:dyDescent="0.3">
      <c r="A347" s="58" t="s">
        <v>297</v>
      </c>
      <c r="B347" s="58" t="s">
        <v>189</v>
      </c>
      <c r="C347" s="58" t="s">
        <v>179</v>
      </c>
      <c r="D347" s="58">
        <v>2.4</v>
      </c>
    </row>
    <row r="348" spans="1:4" x14ac:dyDescent="0.3">
      <c r="A348" s="58" t="s">
        <v>191</v>
      </c>
      <c r="B348" s="58" t="s">
        <v>192</v>
      </c>
      <c r="C348" s="58" t="s">
        <v>208</v>
      </c>
      <c r="D348" s="58">
        <v>2.4</v>
      </c>
    </row>
    <row r="349" spans="1:4" x14ac:dyDescent="0.3">
      <c r="A349" s="58" t="s">
        <v>347</v>
      </c>
      <c r="B349" s="58" t="s">
        <v>181</v>
      </c>
      <c r="C349" s="58" t="s">
        <v>208</v>
      </c>
      <c r="D349" s="58">
        <v>1</v>
      </c>
    </row>
    <row r="350" spans="1:4" x14ac:dyDescent="0.3">
      <c r="A350" s="58" t="s">
        <v>223</v>
      </c>
      <c r="B350" s="58" t="s">
        <v>214</v>
      </c>
      <c r="C350" s="58" t="s">
        <v>241</v>
      </c>
      <c r="D350" s="58">
        <v>4</v>
      </c>
    </row>
    <row r="351" spans="1:4" x14ac:dyDescent="0.3">
      <c r="A351" s="58" t="s">
        <v>232</v>
      </c>
      <c r="B351" s="58" t="s">
        <v>192</v>
      </c>
      <c r="C351" s="58" t="s">
        <v>208</v>
      </c>
      <c r="D351" s="58">
        <v>4</v>
      </c>
    </row>
    <row r="352" spans="1:4" x14ac:dyDescent="0.3">
      <c r="A352" s="58" t="s">
        <v>328</v>
      </c>
      <c r="B352" s="58" t="s">
        <v>178</v>
      </c>
      <c r="C352" s="58" t="s">
        <v>211</v>
      </c>
      <c r="D352" s="58">
        <v>3</v>
      </c>
    </row>
    <row r="353" spans="1:4" x14ac:dyDescent="0.3">
      <c r="A353" s="58" t="s">
        <v>323</v>
      </c>
      <c r="B353" s="58" t="s">
        <v>225</v>
      </c>
      <c r="C353" s="58" t="s">
        <v>195</v>
      </c>
      <c r="D353" s="58">
        <v>2</v>
      </c>
    </row>
    <row r="354" spans="1:4" x14ac:dyDescent="0.3">
      <c r="A354" s="58" t="s">
        <v>264</v>
      </c>
      <c r="B354" s="58" t="s">
        <v>178</v>
      </c>
      <c r="C354" s="58" t="s">
        <v>179</v>
      </c>
      <c r="D354" s="58">
        <v>3.2</v>
      </c>
    </row>
    <row r="355" spans="1:4" x14ac:dyDescent="0.3">
      <c r="A355" s="58" t="s">
        <v>348</v>
      </c>
      <c r="B355" s="58" t="s">
        <v>185</v>
      </c>
      <c r="C355" s="58" t="s">
        <v>229</v>
      </c>
      <c r="D355" s="58">
        <v>2.2000000000000002</v>
      </c>
    </row>
    <row r="356" spans="1:4" x14ac:dyDescent="0.3">
      <c r="A356" s="58" t="s">
        <v>205</v>
      </c>
      <c r="B356" s="58" t="s">
        <v>172</v>
      </c>
      <c r="C356" s="58" t="s">
        <v>215</v>
      </c>
      <c r="D356" s="58">
        <v>3.1</v>
      </c>
    </row>
    <row r="357" spans="1:4" x14ac:dyDescent="0.3">
      <c r="A357" s="58" t="s">
        <v>268</v>
      </c>
      <c r="B357" s="58" t="s">
        <v>189</v>
      </c>
      <c r="C357" s="58" t="s">
        <v>219</v>
      </c>
      <c r="D357" s="58">
        <v>2</v>
      </c>
    </row>
    <row r="358" spans="1:4" x14ac:dyDescent="0.3">
      <c r="A358" s="58" t="s">
        <v>335</v>
      </c>
      <c r="B358" s="58" t="s">
        <v>225</v>
      </c>
      <c r="C358" s="58" t="s">
        <v>173</v>
      </c>
      <c r="D358" s="58">
        <v>2.7</v>
      </c>
    </row>
    <row r="359" spans="1:4" x14ac:dyDescent="0.3">
      <c r="A359" s="58" t="s">
        <v>332</v>
      </c>
      <c r="B359" s="58" t="s">
        <v>178</v>
      </c>
      <c r="C359" s="58" t="s">
        <v>208</v>
      </c>
      <c r="D359" s="58">
        <v>0.4</v>
      </c>
    </row>
    <row r="360" spans="1:4" x14ac:dyDescent="0.3">
      <c r="A360" s="58" t="s">
        <v>307</v>
      </c>
      <c r="B360" s="58" t="s">
        <v>181</v>
      </c>
      <c r="C360" s="58" t="s">
        <v>195</v>
      </c>
      <c r="D360" s="58">
        <v>3.7</v>
      </c>
    </row>
    <row r="361" spans="1:4" x14ac:dyDescent="0.3">
      <c r="A361" s="58" t="s">
        <v>292</v>
      </c>
      <c r="B361" s="58" t="s">
        <v>214</v>
      </c>
      <c r="C361" s="58" t="s">
        <v>200</v>
      </c>
      <c r="D361" s="58">
        <v>2.9</v>
      </c>
    </row>
    <row r="362" spans="1:4" x14ac:dyDescent="0.3">
      <c r="A362" s="58" t="s">
        <v>298</v>
      </c>
      <c r="B362" s="58" t="s">
        <v>185</v>
      </c>
      <c r="C362" s="58" t="s">
        <v>227</v>
      </c>
      <c r="D362" s="58">
        <v>3.7</v>
      </c>
    </row>
    <row r="363" spans="1:4" x14ac:dyDescent="0.3">
      <c r="A363" s="58" t="s">
        <v>224</v>
      </c>
      <c r="B363" s="58" t="s">
        <v>225</v>
      </c>
      <c r="C363" s="58" t="s">
        <v>195</v>
      </c>
      <c r="D363" s="58">
        <v>2.4</v>
      </c>
    </row>
  </sheetData>
  <mergeCells count="1"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4C39-F0C2-4C97-AF83-C6865F822766}">
  <sheetPr>
    <tabColor rgb="FF0000FF"/>
  </sheetPr>
  <dimension ref="A1:G20"/>
  <sheetViews>
    <sheetView workbookViewId="0">
      <selection activeCell="C13" sqref="C13"/>
    </sheetView>
  </sheetViews>
  <sheetFormatPr defaultRowHeight="14.4" x14ac:dyDescent="0.3"/>
  <cols>
    <col min="1" max="1" width="15.44140625" bestFit="1" customWidth="1"/>
    <col min="2" max="2" width="17.77734375" bestFit="1" customWidth="1"/>
    <col min="3" max="3" width="10.6640625" bestFit="1" customWidth="1"/>
    <col min="5" max="5" width="60.88671875" bestFit="1" customWidth="1"/>
    <col min="6" max="6" width="13.44140625" customWidth="1"/>
  </cols>
  <sheetData>
    <row r="1" spans="1:7" ht="21" x14ac:dyDescent="0.4">
      <c r="A1" s="2" t="s">
        <v>165</v>
      </c>
    </row>
    <row r="2" spans="1:7" ht="21" x14ac:dyDescent="0.4">
      <c r="A2" s="49">
        <v>0</v>
      </c>
      <c r="B2" s="50"/>
      <c r="C2" s="50"/>
      <c r="D2" s="50"/>
      <c r="E2" s="50"/>
      <c r="F2" s="50"/>
      <c r="G2" s="50"/>
    </row>
    <row r="3" spans="1:7" ht="42" x14ac:dyDescent="0.4">
      <c r="A3" s="51" t="s">
        <v>151</v>
      </c>
      <c r="B3" s="51" t="s">
        <v>152</v>
      </c>
      <c r="C3" s="51" t="s">
        <v>33</v>
      </c>
      <c r="D3" s="50"/>
      <c r="E3" s="51" t="s">
        <v>151</v>
      </c>
      <c r="F3" s="51" t="s">
        <v>33</v>
      </c>
      <c r="G3" s="50"/>
    </row>
    <row r="4" spans="1:7" ht="21" x14ac:dyDescent="0.4">
      <c r="A4" s="52" t="s">
        <v>153</v>
      </c>
      <c r="B4" s="52" t="s">
        <v>154</v>
      </c>
      <c r="C4" s="53">
        <v>19.95</v>
      </c>
      <c r="D4" s="50"/>
      <c r="E4" s="52" t="s">
        <v>155</v>
      </c>
      <c r="F4" s="54">
        <f>VLOOKUP(E4,$A$4:$C$8,3,0)</f>
        <v>27.95</v>
      </c>
      <c r="G4" s="50"/>
    </row>
    <row r="5" spans="1:7" ht="21" x14ac:dyDescent="0.4">
      <c r="A5" s="52" t="s">
        <v>156</v>
      </c>
      <c r="B5" s="52" t="s">
        <v>157</v>
      </c>
      <c r="C5" s="53">
        <v>18.95</v>
      </c>
      <c r="D5" s="50"/>
      <c r="E5" s="49"/>
      <c r="F5" s="49"/>
      <c r="G5" s="50"/>
    </row>
    <row r="6" spans="1:7" ht="21" x14ac:dyDescent="0.4">
      <c r="A6" s="52" t="s">
        <v>158</v>
      </c>
      <c r="B6" s="52" t="s">
        <v>159</v>
      </c>
      <c r="C6" s="53">
        <v>43.95</v>
      </c>
      <c r="D6" s="50"/>
      <c r="E6" s="2" t="s">
        <v>161</v>
      </c>
      <c r="G6" s="49"/>
    </row>
    <row r="7" spans="1:7" ht="21" x14ac:dyDescent="0.4">
      <c r="A7" s="52" t="s">
        <v>160</v>
      </c>
      <c r="B7" s="52" t="s">
        <v>159</v>
      </c>
      <c r="C7" s="53">
        <v>26.95</v>
      </c>
      <c r="D7" s="50"/>
      <c r="E7" s="2" t="s">
        <v>162</v>
      </c>
      <c r="G7" s="50"/>
    </row>
    <row r="8" spans="1:7" ht="21" x14ac:dyDescent="0.4">
      <c r="A8" s="52" t="s">
        <v>155</v>
      </c>
      <c r="B8" s="52" t="s">
        <v>159</v>
      </c>
      <c r="C8" s="53">
        <v>27.95</v>
      </c>
      <c r="D8" s="50"/>
      <c r="G8" s="49"/>
    </row>
    <row r="9" spans="1:7" ht="21" x14ac:dyDescent="0.4">
      <c r="A9" s="49"/>
      <c r="B9" s="49"/>
      <c r="C9" s="49"/>
      <c r="D9" s="50"/>
      <c r="G9" s="49"/>
    </row>
    <row r="10" spans="1:7" ht="21" x14ac:dyDescent="0.4">
      <c r="A10" s="55" t="s">
        <v>164</v>
      </c>
      <c r="B10" s="49"/>
      <c r="C10" s="49"/>
      <c r="D10" s="50"/>
      <c r="G10" s="49"/>
    </row>
    <row r="11" spans="1:7" ht="21" x14ac:dyDescent="0.4">
      <c r="A11" s="50"/>
      <c r="B11" s="50"/>
      <c r="C11" s="50"/>
      <c r="D11" s="50"/>
      <c r="G11" s="50"/>
    </row>
    <row r="12" spans="1:7" s="10" customFormat="1" ht="21" x14ac:dyDescent="0.4">
      <c r="A12" s="56" t="s">
        <v>32</v>
      </c>
      <c r="B12" s="24" t="s">
        <v>163</v>
      </c>
      <c r="E12" s="24" t="s">
        <v>32</v>
      </c>
      <c r="F12" s="25" t="s">
        <v>163</v>
      </c>
    </row>
    <row r="13" spans="1:7" s="10" customFormat="1" ht="21" x14ac:dyDescent="0.4">
      <c r="A13" s="21">
        <v>1</v>
      </c>
      <c r="B13" s="21">
        <v>50</v>
      </c>
      <c r="E13" s="21">
        <v>100</v>
      </c>
      <c r="F13" s="21">
        <f>VLOOKUP(E13,$A$13:$B$20,2,1)</f>
        <v>35</v>
      </c>
    </row>
    <row r="14" spans="1:7" s="10" customFormat="1" ht="21" x14ac:dyDescent="0.4">
      <c r="A14" s="21">
        <v>10</v>
      </c>
      <c r="B14" s="21">
        <v>45</v>
      </c>
      <c r="E14" s="21">
        <v>120</v>
      </c>
      <c r="F14" s="21">
        <f t="shared" ref="F14:F15" si="0">VLOOKUP(E14,$A$13:$B$20,2,1)</f>
        <v>35</v>
      </c>
    </row>
    <row r="15" spans="1:7" s="10" customFormat="1" ht="21" x14ac:dyDescent="0.4">
      <c r="A15" s="21">
        <v>50</v>
      </c>
      <c r="B15" s="21">
        <v>40</v>
      </c>
      <c r="E15" s="21">
        <v>850</v>
      </c>
      <c r="F15" s="21">
        <f t="shared" si="0"/>
        <v>21</v>
      </c>
    </row>
    <row r="16" spans="1:7" s="10" customFormat="1" ht="21" x14ac:dyDescent="0.4">
      <c r="A16" s="21">
        <v>100</v>
      </c>
      <c r="B16" s="21">
        <v>35</v>
      </c>
      <c r="E16" s="21"/>
    </row>
    <row r="17" spans="1:2" s="10" customFormat="1" ht="21" x14ac:dyDescent="0.4">
      <c r="A17" s="21">
        <v>150</v>
      </c>
      <c r="B17" s="21">
        <v>32</v>
      </c>
    </row>
    <row r="18" spans="1:2" s="10" customFormat="1" ht="21" x14ac:dyDescent="0.4">
      <c r="A18" s="21">
        <v>200</v>
      </c>
      <c r="B18" s="21">
        <v>29</v>
      </c>
    </row>
    <row r="19" spans="1:2" s="10" customFormat="1" ht="21" x14ac:dyDescent="0.4">
      <c r="A19" s="21">
        <v>250</v>
      </c>
      <c r="B19" s="21">
        <v>25</v>
      </c>
    </row>
    <row r="20" spans="1:2" s="10" customFormat="1" ht="21" x14ac:dyDescent="0.4">
      <c r="A20" s="21">
        <v>300</v>
      </c>
      <c r="B20" s="21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8AFC-D8BF-45FD-BE5E-B48B447401D4}">
  <sheetPr>
    <tabColor rgb="FF0000FF"/>
  </sheetPr>
  <dimension ref="A1:G104"/>
  <sheetViews>
    <sheetView topLeftCell="A73" zoomScale="85" zoomScaleNormal="85" workbookViewId="0">
      <selection activeCell="C19" sqref="C19"/>
    </sheetView>
  </sheetViews>
  <sheetFormatPr defaultColWidth="29.77734375" defaultRowHeight="14.4" x14ac:dyDescent="0.3"/>
  <sheetData>
    <row r="1" spans="1:7" ht="33.6" x14ac:dyDescent="0.65">
      <c r="A1" s="5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</row>
    <row r="2" spans="1:7" ht="31.2" x14ac:dyDescent="0.3">
      <c r="A2" s="7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57</v>
      </c>
    </row>
    <row r="3" spans="1:7" ht="15.6" x14ac:dyDescent="0.3">
      <c r="A3" s="7"/>
      <c r="B3" s="8"/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</row>
    <row r="4" spans="1:7" ht="15.6" x14ac:dyDescent="0.3">
      <c r="A4" s="7"/>
      <c r="B4" s="8"/>
      <c r="C4" s="8" t="s">
        <v>63</v>
      </c>
      <c r="D4" s="8" t="s">
        <v>64</v>
      </c>
      <c r="E4" s="8" t="s">
        <v>65</v>
      </c>
      <c r="F4" s="8" t="s">
        <v>66</v>
      </c>
      <c r="G4" s="8"/>
    </row>
    <row r="5" spans="1:7" ht="15.6" x14ac:dyDescent="0.3">
      <c r="A5" s="7"/>
      <c r="B5" s="8"/>
      <c r="C5" s="8"/>
      <c r="D5" s="8" t="s">
        <v>67</v>
      </c>
      <c r="E5" s="8"/>
      <c r="F5" s="8" t="s">
        <v>68</v>
      </c>
      <c r="G5" s="8"/>
    </row>
    <row r="6" spans="1:7" x14ac:dyDescent="0.3">
      <c r="A6" s="9"/>
      <c r="B6" s="9"/>
      <c r="C6" s="9"/>
      <c r="D6" s="9"/>
      <c r="E6" s="9"/>
      <c r="F6" s="9"/>
      <c r="G6" s="9"/>
    </row>
    <row r="7" spans="1:7" ht="31.2" x14ac:dyDescent="0.3">
      <c r="A7" s="7" t="s">
        <v>69</v>
      </c>
      <c r="B7" s="8" t="s">
        <v>70</v>
      </c>
      <c r="C7" s="8" t="s">
        <v>71</v>
      </c>
      <c r="D7" s="8" t="s">
        <v>72</v>
      </c>
      <c r="E7" s="8" t="s">
        <v>73</v>
      </c>
      <c r="F7" s="8" t="s">
        <v>74</v>
      </c>
      <c r="G7" s="8" t="s">
        <v>75</v>
      </c>
    </row>
    <row r="8" spans="1:7" ht="31.2" x14ac:dyDescent="0.3">
      <c r="A8" s="7"/>
      <c r="B8" s="8" t="s">
        <v>76</v>
      </c>
      <c r="C8" s="8" t="s">
        <v>77</v>
      </c>
      <c r="D8" s="8" t="s">
        <v>78</v>
      </c>
      <c r="E8" s="8" t="s">
        <v>79</v>
      </c>
      <c r="F8" s="8" t="s">
        <v>80</v>
      </c>
      <c r="G8" s="8" t="s">
        <v>81</v>
      </c>
    </row>
    <row r="9" spans="1:7" ht="15.6" x14ac:dyDescent="0.3">
      <c r="A9" s="7"/>
      <c r="B9" s="8" t="s">
        <v>76</v>
      </c>
      <c r="C9" s="8" t="s">
        <v>82</v>
      </c>
      <c r="D9" s="8" t="s">
        <v>83</v>
      </c>
      <c r="E9" s="8" t="s">
        <v>84</v>
      </c>
      <c r="F9" s="8" t="s">
        <v>85</v>
      </c>
      <c r="G9" s="8" t="s">
        <v>76</v>
      </c>
    </row>
    <row r="10" spans="1:7" ht="15.6" x14ac:dyDescent="0.3">
      <c r="A10" s="7"/>
      <c r="B10" s="8" t="s">
        <v>76</v>
      </c>
      <c r="C10" s="8" t="s">
        <v>76</v>
      </c>
      <c r="D10" s="8" t="s">
        <v>86</v>
      </c>
      <c r="E10" s="8" t="s">
        <v>76</v>
      </c>
      <c r="F10" s="8" t="s">
        <v>87</v>
      </c>
      <c r="G10" s="8" t="s">
        <v>76</v>
      </c>
    </row>
    <row r="14" spans="1:7" s="10" customFormat="1" ht="21" x14ac:dyDescent="0.4">
      <c r="A14" s="10" t="s">
        <v>99</v>
      </c>
    </row>
    <row r="15" spans="1:7" s="10" customFormat="1" ht="21" x14ac:dyDescent="0.4"/>
    <row r="16" spans="1:7" s="10" customFormat="1" ht="21" x14ac:dyDescent="0.4">
      <c r="A16" s="10" t="s">
        <v>88</v>
      </c>
    </row>
    <row r="17" spans="1:5" s="10" customFormat="1" ht="21" x14ac:dyDescent="0.4"/>
    <row r="18" spans="1:5" s="10" customFormat="1" ht="21" x14ac:dyDescent="0.4">
      <c r="A18" s="11" t="s">
        <v>89</v>
      </c>
      <c r="B18" s="11" t="s">
        <v>90</v>
      </c>
      <c r="C18" s="11" t="s">
        <v>91</v>
      </c>
      <c r="D18" s="11" t="s">
        <v>98</v>
      </c>
      <c r="E18" s="12" t="s">
        <v>92</v>
      </c>
    </row>
    <row r="19" spans="1:5" s="10" customFormat="1" ht="21" x14ac:dyDescent="0.4">
      <c r="A19" s="13" t="s">
        <v>93</v>
      </c>
      <c r="B19" s="14">
        <v>17382</v>
      </c>
      <c r="C19" s="15" t="b">
        <f>B19&gt;=$E$19</f>
        <v>0</v>
      </c>
      <c r="D19" s="15">
        <f>IF(B19&gt;=$E$19,750,0)</f>
        <v>0</v>
      </c>
      <c r="E19" s="14">
        <v>20000</v>
      </c>
    </row>
    <row r="20" spans="1:5" s="10" customFormat="1" ht="21" x14ac:dyDescent="0.4">
      <c r="A20" s="13" t="s">
        <v>94</v>
      </c>
      <c r="B20" s="14">
        <v>29504</v>
      </c>
      <c r="C20" s="15" t="b">
        <f t="shared" ref="C20:C23" si="0">B20&gt;=$E$19</f>
        <v>1</v>
      </c>
      <c r="D20" s="15">
        <f t="shared" ref="D20:D23" si="1">IF(B20&gt;=$E$19,750,0)</f>
        <v>750</v>
      </c>
    </row>
    <row r="21" spans="1:5" s="10" customFormat="1" ht="21" x14ac:dyDescent="0.4">
      <c r="A21" s="13" t="s">
        <v>95</v>
      </c>
      <c r="B21" s="14">
        <v>19999.990000000002</v>
      </c>
      <c r="C21" s="15" t="b">
        <f t="shared" si="0"/>
        <v>0</v>
      </c>
      <c r="D21" s="15">
        <f t="shared" si="1"/>
        <v>0</v>
      </c>
    </row>
    <row r="22" spans="1:5" s="10" customFormat="1" ht="21" x14ac:dyDescent="0.4">
      <c r="A22" s="13" t="s">
        <v>96</v>
      </c>
      <c r="B22" s="14">
        <v>30000.01</v>
      </c>
      <c r="C22" s="15" t="b">
        <f t="shared" si="0"/>
        <v>1</v>
      </c>
      <c r="D22" s="15">
        <f t="shared" si="1"/>
        <v>750</v>
      </c>
    </row>
    <row r="23" spans="1:5" s="10" customFormat="1" ht="21" x14ac:dyDescent="0.4">
      <c r="A23" s="13" t="s">
        <v>97</v>
      </c>
      <c r="B23" s="14">
        <v>16081</v>
      </c>
      <c r="C23" s="15" t="b">
        <f t="shared" si="0"/>
        <v>0</v>
      </c>
      <c r="D23" s="15">
        <f t="shared" si="1"/>
        <v>0</v>
      </c>
    </row>
    <row r="24" spans="1:5" s="10" customFormat="1" ht="21" x14ac:dyDescent="0.4"/>
    <row r="25" spans="1:5" s="10" customFormat="1" ht="21" x14ac:dyDescent="0.4"/>
    <row r="26" spans="1:5" s="10" customFormat="1" ht="21" x14ac:dyDescent="0.4"/>
    <row r="27" spans="1:5" s="10" customFormat="1" ht="21" x14ac:dyDescent="0.4">
      <c r="A27" s="11" t="s">
        <v>89</v>
      </c>
      <c r="B27" s="11" t="s">
        <v>90</v>
      </c>
      <c r="C27" s="11" t="s">
        <v>91</v>
      </c>
      <c r="D27" s="11" t="s">
        <v>98</v>
      </c>
      <c r="E27" s="12" t="s">
        <v>92</v>
      </c>
    </row>
    <row r="28" spans="1:5" s="10" customFormat="1" ht="21" x14ac:dyDescent="0.4">
      <c r="A28" s="13" t="s">
        <v>93</v>
      </c>
      <c r="B28" s="14">
        <v>17382</v>
      </c>
      <c r="C28" s="15"/>
      <c r="D28" s="15"/>
      <c r="E28" s="14">
        <v>20000</v>
      </c>
    </row>
    <row r="29" spans="1:5" s="10" customFormat="1" ht="21" x14ac:dyDescent="0.4">
      <c r="A29" s="13" t="s">
        <v>94</v>
      </c>
      <c r="B29" s="14">
        <v>29504</v>
      </c>
      <c r="C29" s="15"/>
      <c r="D29" s="15"/>
    </row>
    <row r="30" spans="1:5" s="10" customFormat="1" ht="21" x14ac:dyDescent="0.4">
      <c r="A30" s="13" t="s">
        <v>95</v>
      </c>
      <c r="B30" s="14">
        <v>19999.990000000002</v>
      </c>
      <c r="C30" s="15"/>
      <c r="D30" s="15"/>
    </row>
    <row r="31" spans="1:5" s="10" customFormat="1" ht="21" x14ac:dyDescent="0.4">
      <c r="A31" s="13" t="s">
        <v>96</v>
      </c>
      <c r="B31" s="14">
        <v>30000.01</v>
      </c>
      <c r="C31" s="15"/>
      <c r="D31" s="15"/>
    </row>
    <row r="32" spans="1:5" s="10" customFormat="1" ht="21" x14ac:dyDescent="0.4">
      <c r="A32" s="13" t="s">
        <v>97</v>
      </c>
      <c r="B32" s="14">
        <v>16081</v>
      </c>
      <c r="C32" s="15"/>
      <c r="D32" s="15"/>
    </row>
    <row r="36" spans="1:7" s="10" customFormat="1" ht="21" x14ac:dyDescent="0.4">
      <c r="A36" s="10" t="s">
        <v>108</v>
      </c>
    </row>
    <row r="37" spans="1:7" s="10" customFormat="1" ht="21" x14ac:dyDescent="0.4"/>
    <row r="38" spans="1:7" s="10" customFormat="1" ht="21" x14ac:dyDescent="0.4">
      <c r="A38" s="10" t="s">
        <v>109</v>
      </c>
    </row>
    <row r="39" spans="1:7" s="10" customFormat="1" ht="21" x14ac:dyDescent="0.4"/>
    <row r="40" spans="1:7" s="10" customFormat="1" ht="21" x14ac:dyDescent="0.4">
      <c r="A40" s="11" t="s">
        <v>100</v>
      </c>
      <c r="B40" s="11" t="s">
        <v>101</v>
      </c>
      <c r="C40" s="11" t="s">
        <v>102</v>
      </c>
      <c r="E40" s="12" t="s">
        <v>103</v>
      </c>
      <c r="F40" s="16" t="s">
        <v>104</v>
      </c>
      <c r="G40" s="16" t="s">
        <v>105</v>
      </c>
    </row>
    <row r="41" spans="1:7" s="10" customFormat="1" ht="21" x14ac:dyDescent="0.4">
      <c r="A41" s="13" t="s">
        <v>93</v>
      </c>
      <c r="B41" s="17">
        <v>1.9590000000000001</v>
      </c>
      <c r="C41" s="15" t="str">
        <f>IF(B41&lt;$E$41,$G$41,$F$41)</f>
        <v>Over</v>
      </c>
      <c r="E41" s="18">
        <v>1</v>
      </c>
      <c r="F41" s="18" t="s">
        <v>106</v>
      </c>
      <c r="G41" s="18" t="s">
        <v>107</v>
      </c>
    </row>
    <row r="42" spans="1:7" s="10" customFormat="1" ht="21" x14ac:dyDescent="0.4">
      <c r="A42" s="13" t="s">
        <v>94</v>
      </c>
      <c r="B42" s="17">
        <v>0.93500000000000005</v>
      </c>
      <c r="C42" s="15" t="str">
        <f t="shared" ref="C42:C45" si="2">IF(B42&lt;$E$41,$G$41,$F$41)</f>
        <v>Under</v>
      </c>
    </row>
    <row r="43" spans="1:7" s="10" customFormat="1" ht="21" x14ac:dyDescent="0.4">
      <c r="A43" s="13" t="s">
        <v>95</v>
      </c>
      <c r="B43" s="17">
        <v>1.2390000000000001</v>
      </c>
      <c r="C43" s="15" t="str">
        <f t="shared" si="2"/>
        <v>Over</v>
      </c>
    </row>
    <row r="44" spans="1:7" s="10" customFormat="1" ht="21" x14ac:dyDescent="0.4">
      <c r="A44" s="13" t="s">
        <v>96</v>
      </c>
      <c r="B44" s="17">
        <v>0.28100000000000003</v>
      </c>
      <c r="C44" s="15" t="str">
        <f t="shared" si="2"/>
        <v>Under</v>
      </c>
    </row>
    <row r="45" spans="1:7" s="10" customFormat="1" ht="21" x14ac:dyDescent="0.4">
      <c r="A45" s="13" t="s">
        <v>97</v>
      </c>
      <c r="B45" s="17">
        <v>1.3160000000000001</v>
      </c>
      <c r="C45" s="15" t="str">
        <f t="shared" si="2"/>
        <v>Over</v>
      </c>
    </row>
    <row r="48" spans="1:7" s="10" customFormat="1" ht="21" x14ac:dyDescent="0.4">
      <c r="A48" s="10" t="s">
        <v>108</v>
      </c>
    </row>
    <row r="49" spans="1:7" s="10" customFormat="1" ht="21" x14ac:dyDescent="0.4"/>
    <row r="50" spans="1:7" s="10" customFormat="1" ht="21" x14ac:dyDescent="0.4">
      <c r="A50" s="10" t="s">
        <v>109</v>
      </c>
    </row>
    <row r="51" spans="1:7" s="10" customFormat="1" ht="21" x14ac:dyDescent="0.4"/>
    <row r="52" spans="1:7" s="10" customFormat="1" ht="21" x14ac:dyDescent="0.4">
      <c r="A52" s="11" t="s">
        <v>100</v>
      </c>
      <c r="B52" s="11" t="s">
        <v>101</v>
      </c>
      <c r="C52" s="11" t="s">
        <v>102</v>
      </c>
      <c r="E52" s="12" t="s">
        <v>103</v>
      </c>
      <c r="F52" s="16" t="s">
        <v>104</v>
      </c>
      <c r="G52" s="16" t="s">
        <v>105</v>
      </c>
    </row>
    <row r="53" spans="1:7" s="10" customFormat="1" ht="21" x14ac:dyDescent="0.4">
      <c r="A53" s="13" t="s">
        <v>93</v>
      </c>
      <c r="B53" s="17">
        <v>1.9590000000000001</v>
      </c>
      <c r="C53" s="15"/>
      <c r="E53" s="18">
        <v>1</v>
      </c>
      <c r="F53" s="18" t="s">
        <v>106</v>
      </c>
      <c r="G53" s="18" t="s">
        <v>107</v>
      </c>
    </row>
    <row r="54" spans="1:7" s="10" customFormat="1" ht="21" x14ac:dyDescent="0.4">
      <c r="A54" s="13" t="s">
        <v>94</v>
      </c>
      <c r="B54" s="17">
        <v>0.93500000000000005</v>
      </c>
      <c r="C54" s="15"/>
    </row>
    <row r="55" spans="1:7" s="10" customFormat="1" ht="21" x14ac:dyDescent="0.4">
      <c r="A55" s="13" t="s">
        <v>95</v>
      </c>
      <c r="B55" s="17">
        <v>1.2390000000000001</v>
      </c>
      <c r="C55" s="15"/>
    </row>
    <row r="56" spans="1:7" s="10" customFormat="1" ht="21" x14ac:dyDescent="0.4">
      <c r="A56" s="13" t="s">
        <v>96</v>
      </c>
      <c r="B56" s="17">
        <v>0.28100000000000003</v>
      </c>
      <c r="C56" s="15"/>
    </row>
    <row r="57" spans="1:7" s="10" customFormat="1" ht="21" x14ac:dyDescent="0.4">
      <c r="A57" s="13" t="s">
        <v>97</v>
      </c>
      <c r="B57" s="17">
        <v>1.3160000000000001</v>
      </c>
      <c r="C57" s="15"/>
    </row>
    <row r="61" spans="1:7" ht="21" x14ac:dyDescent="0.4">
      <c r="A61" s="19" t="s">
        <v>110</v>
      </c>
      <c r="C61" s="22" t="s">
        <v>123</v>
      </c>
      <c r="D61" s="20"/>
    </row>
    <row r="63" spans="1:7" ht="21" x14ac:dyDescent="0.4">
      <c r="A63" s="23" t="s">
        <v>121</v>
      </c>
      <c r="B63" s="23" t="s">
        <v>122</v>
      </c>
      <c r="C63" s="10"/>
    </row>
    <row r="64" spans="1:7" ht="21" x14ac:dyDescent="0.4">
      <c r="A64" s="21">
        <v>1</v>
      </c>
      <c r="B64" s="21">
        <v>100</v>
      </c>
      <c r="C64" s="10" t="b">
        <f>AND(B64&gt;=0,B64&lt;=100)</f>
        <v>1</v>
      </c>
    </row>
    <row r="65" spans="1:5" ht="21" x14ac:dyDescent="0.4">
      <c r="A65" s="21">
        <v>2</v>
      </c>
      <c r="B65" s="21">
        <v>110</v>
      </c>
      <c r="C65" s="10" t="b">
        <f t="shared" ref="C65:C69" si="3">AND(B65&gt;=0,B65&lt;=100)</f>
        <v>0</v>
      </c>
    </row>
    <row r="66" spans="1:5" ht="21" x14ac:dyDescent="0.4">
      <c r="A66" s="21">
        <v>3</v>
      </c>
      <c r="B66" s="21">
        <v>55</v>
      </c>
      <c r="C66" s="10" t="b">
        <f t="shared" si="3"/>
        <v>1</v>
      </c>
    </row>
    <row r="67" spans="1:5" ht="21" x14ac:dyDescent="0.4">
      <c r="A67" s="21">
        <v>4</v>
      </c>
      <c r="B67" s="21">
        <v>90</v>
      </c>
      <c r="C67" s="10" t="b">
        <f t="shared" si="3"/>
        <v>1</v>
      </c>
    </row>
    <row r="68" spans="1:5" ht="21" x14ac:dyDescent="0.4">
      <c r="A68" s="21">
        <v>5</v>
      </c>
      <c r="B68" s="21">
        <v>45</v>
      </c>
      <c r="C68" s="10" t="b">
        <f t="shared" si="3"/>
        <v>1</v>
      </c>
    </row>
    <row r="69" spans="1:5" ht="21" x14ac:dyDescent="0.4">
      <c r="A69" s="21">
        <v>6</v>
      </c>
      <c r="B69" s="21">
        <v>140</v>
      </c>
      <c r="C69" s="10" t="b">
        <f t="shared" si="3"/>
        <v>0</v>
      </c>
    </row>
    <row r="72" spans="1:5" ht="21" x14ac:dyDescent="0.4">
      <c r="A72" s="2" t="s">
        <v>124</v>
      </c>
      <c r="D72" s="1" t="s">
        <v>125</v>
      </c>
      <c r="E72" s="1" t="s">
        <v>129</v>
      </c>
    </row>
    <row r="74" spans="1:5" s="10" customFormat="1" ht="21" x14ac:dyDescent="0.4">
      <c r="A74" s="23" t="s">
        <v>126</v>
      </c>
      <c r="B74" s="23" t="s">
        <v>127</v>
      </c>
      <c r="C74" s="23" t="s">
        <v>128</v>
      </c>
      <c r="D74" s="23" t="s">
        <v>130</v>
      </c>
      <c r="E74" s="23" t="s">
        <v>124</v>
      </c>
    </row>
    <row r="75" spans="1:5" s="10" customFormat="1" ht="21" x14ac:dyDescent="0.4">
      <c r="A75" s="21">
        <v>1</v>
      </c>
      <c r="B75" s="21">
        <v>5</v>
      </c>
      <c r="C75" s="21">
        <v>70</v>
      </c>
      <c r="D75" s="21" t="b">
        <f>AND(B75&gt;=6,C75&lt;=50)</f>
        <v>0</v>
      </c>
      <c r="E75" s="10" t="b">
        <f>OR(B75&gt;=6,C75&lt;=50)</f>
        <v>0</v>
      </c>
    </row>
    <row r="76" spans="1:5" s="10" customFormat="1" ht="21" x14ac:dyDescent="0.4">
      <c r="A76" s="24">
        <v>2</v>
      </c>
      <c r="B76" s="24">
        <v>4</v>
      </c>
      <c r="C76" s="24">
        <v>49</v>
      </c>
      <c r="D76" s="24" t="b">
        <f t="shared" ref="D76:D80" si="4">AND(B76&gt;=6,C76&lt;=50)</f>
        <v>0</v>
      </c>
      <c r="E76" s="25" t="b">
        <f t="shared" ref="E76:E80" si="5">OR(B76&gt;=6,C76&lt;=50)</f>
        <v>1</v>
      </c>
    </row>
    <row r="77" spans="1:5" s="10" customFormat="1" ht="21" x14ac:dyDescent="0.4">
      <c r="A77" s="21">
        <v>3</v>
      </c>
      <c r="B77" s="21">
        <v>8</v>
      </c>
      <c r="C77" s="21">
        <v>30</v>
      </c>
      <c r="D77" s="21" t="b">
        <f t="shared" si="4"/>
        <v>1</v>
      </c>
      <c r="E77" s="10" t="b">
        <f t="shared" si="5"/>
        <v>1</v>
      </c>
    </row>
    <row r="78" spans="1:5" s="10" customFormat="1" ht="21" x14ac:dyDescent="0.4">
      <c r="A78" s="21">
        <v>4</v>
      </c>
      <c r="B78" s="21">
        <v>9</v>
      </c>
      <c r="C78" s="21">
        <v>45</v>
      </c>
      <c r="D78" s="21" t="b">
        <f t="shared" si="4"/>
        <v>1</v>
      </c>
      <c r="E78" s="10" t="b">
        <f t="shared" si="5"/>
        <v>1</v>
      </c>
    </row>
    <row r="79" spans="1:5" s="10" customFormat="1" ht="21" x14ac:dyDescent="0.4">
      <c r="A79" s="24">
        <v>5</v>
      </c>
      <c r="B79" s="24">
        <v>6</v>
      </c>
      <c r="C79" s="24">
        <v>65</v>
      </c>
      <c r="D79" s="24" t="b">
        <f t="shared" si="4"/>
        <v>0</v>
      </c>
      <c r="E79" s="25" t="b">
        <f t="shared" si="5"/>
        <v>1</v>
      </c>
    </row>
    <row r="80" spans="1:5" s="10" customFormat="1" ht="21" x14ac:dyDescent="0.4">
      <c r="A80" s="24">
        <v>6</v>
      </c>
      <c r="B80" s="24">
        <v>3</v>
      </c>
      <c r="C80" s="24">
        <v>25</v>
      </c>
      <c r="D80" s="24" t="b">
        <f t="shared" si="4"/>
        <v>0</v>
      </c>
      <c r="E80" s="25" t="b">
        <f t="shared" si="5"/>
        <v>1</v>
      </c>
    </row>
    <row r="95" s="10" customFormat="1" ht="21" x14ac:dyDescent="0.4"/>
    <row r="96" s="10" customFormat="1" ht="21" x14ac:dyDescent="0.4"/>
    <row r="97" s="10" customFormat="1" ht="21" x14ac:dyDescent="0.4"/>
    <row r="98" s="10" customFormat="1" ht="21" x14ac:dyDescent="0.4"/>
    <row r="99" s="10" customFormat="1" ht="21" x14ac:dyDescent="0.4"/>
    <row r="100" s="10" customFormat="1" ht="21" x14ac:dyDescent="0.4"/>
    <row r="101" s="10" customFormat="1" ht="21" x14ac:dyDescent="0.4"/>
    <row r="102" s="10" customFormat="1" ht="21" x14ac:dyDescent="0.4"/>
    <row r="103" s="10" customFormat="1" ht="21" x14ac:dyDescent="0.4"/>
    <row r="104" s="10" customFormat="1" ht="21" x14ac:dyDescent="0.4"/>
  </sheetData>
  <mergeCells count="2">
    <mergeCell ref="A2:A5"/>
    <mergeCell ref="A7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Miscell</vt:lpstr>
      <vt:lpstr>Pivot tables</vt:lpstr>
      <vt:lpstr>VLOOKUP</vt:lpstr>
      <vt:lpstr>Logical Operators</vt:lpstr>
      <vt:lpstr>Miscell!Criteria</vt:lpstr>
      <vt:lpstr>Miscell!Extract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</dc:creator>
  <cp:lastModifiedBy>Acer</cp:lastModifiedBy>
  <dcterms:created xsi:type="dcterms:W3CDTF">2022-08-22T04:12:58Z</dcterms:created>
  <dcterms:modified xsi:type="dcterms:W3CDTF">2022-08-28T13:03:48Z</dcterms:modified>
</cp:coreProperties>
</file>