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alazzi&amp;IDS\MAPPAFINALE\"/>
    </mc:Choice>
  </mc:AlternateContent>
  <bookViews>
    <workbookView xWindow="0" yWindow="0" windowWidth="23040" windowHeight="9120" activeTab="3"/>
  </bookViews>
  <sheets>
    <sheet name="foglio calcoli" sheetId="1" r:id="rId1"/>
    <sheet name="elenco nodi" sheetId="2" r:id="rId2"/>
    <sheet name="scale" sheetId="3" r:id="rId3"/>
    <sheet name="vie di piano" sheetId="4" r:id="rId4"/>
  </sheets>
  <calcPr calcId="162913"/>
</workbook>
</file>

<file path=xl/calcChain.xml><?xml version="1.0" encoding="utf-8"?>
<calcChain xmlns="http://schemas.openxmlformats.org/spreadsheetml/2006/main">
  <c r="J63" i="4" l="1"/>
  <c r="F26" i="4" l="1"/>
  <c r="F33" i="4"/>
  <c r="E66" i="2"/>
  <c r="E6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B1" i="3"/>
  <c r="F1" i="3"/>
  <c r="B2" i="3"/>
  <c r="C2" i="3"/>
  <c r="D2" i="3"/>
  <c r="E2" i="3"/>
  <c r="F2" i="3"/>
  <c r="G2" i="3"/>
  <c r="H2" i="3"/>
  <c r="I2" i="3"/>
  <c r="J2" i="3"/>
  <c r="K2" i="3"/>
  <c r="D3" i="3"/>
  <c r="H3" i="3"/>
  <c r="J3" i="3"/>
  <c r="K3" i="3"/>
  <c r="D4" i="3"/>
  <c r="H4" i="3"/>
  <c r="J4" i="3"/>
  <c r="K4" i="3"/>
  <c r="B5" i="3"/>
  <c r="C5" i="3"/>
  <c r="D5" i="3"/>
  <c r="H5" i="3"/>
  <c r="J5" i="3"/>
  <c r="D6" i="3"/>
  <c r="H6" i="3"/>
  <c r="J6" i="3"/>
  <c r="D7" i="3"/>
  <c r="H7" i="3"/>
  <c r="J7" i="3"/>
  <c r="K7" i="3"/>
  <c r="B8" i="3"/>
  <c r="C8" i="3"/>
  <c r="D8" i="3"/>
  <c r="H8" i="3"/>
  <c r="J8" i="3"/>
  <c r="K8" i="3"/>
  <c r="AE41" i="1"/>
  <c r="D30" i="2" s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2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G35" i="2"/>
  <c r="G36" i="2"/>
  <c r="G37" i="2"/>
  <c r="F38" i="2"/>
  <c r="G38" i="2"/>
  <c r="F39" i="2"/>
  <c r="G39" i="2"/>
  <c r="F40" i="2"/>
  <c r="G40" i="2"/>
  <c r="F41" i="2"/>
  <c r="G41" i="2"/>
  <c r="F42" i="2"/>
  <c r="G42" i="2"/>
  <c r="B43" i="2"/>
  <c r="C43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G61" i="2"/>
  <c r="G62" i="2"/>
  <c r="G63" i="2"/>
  <c r="F64" i="2"/>
  <c r="G64" i="2"/>
  <c r="F65" i="2"/>
  <c r="G65" i="2"/>
  <c r="F66" i="2"/>
  <c r="G66" i="2"/>
  <c r="F67" i="2"/>
  <c r="G67" i="2"/>
  <c r="G3" i="2"/>
  <c r="F3" i="2"/>
  <c r="V45" i="1" l="1"/>
  <c r="H32" i="4" s="1"/>
  <c r="S49" i="1"/>
  <c r="C7" i="4" s="1"/>
  <c r="F85" i="1"/>
  <c r="J85" i="1" s="1"/>
  <c r="A25" i="4" s="1"/>
  <c r="G85" i="1"/>
  <c r="H85" i="1"/>
  <c r="M85" i="1" s="1"/>
  <c r="F25" i="4" s="1"/>
  <c r="I85" i="1"/>
  <c r="K85" i="1"/>
  <c r="L85" i="1"/>
  <c r="N85" i="1"/>
  <c r="G25" i="4" s="1"/>
  <c r="O85" i="1"/>
  <c r="V85" i="1" s="1"/>
  <c r="H25" i="4" s="1"/>
  <c r="F87" i="1"/>
  <c r="J87" i="1" s="1"/>
  <c r="A59" i="4" s="1"/>
  <c r="G87" i="1"/>
  <c r="K87" i="1" s="1"/>
  <c r="H87" i="1"/>
  <c r="M87" i="1" s="1"/>
  <c r="F59" i="4" s="1"/>
  <c r="I87" i="1"/>
  <c r="N87" i="1" s="1"/>
  <c r="L87" i="1"/>
  <c r="O87" i="1"/>
  <c r="F89" i="1"/>
  <c r="J89" i="1" s="1"/>
  <c r="A56" i="4" s="1"/>
  <c r="G89" i="1"/>
  <c r="K89" i="1" s="1"/>
  <c r="H89" i="1"/>
  <c r="M89" i="1" s="1"/>
  <c r="F56" i="4" s="1"/>
  <c r="I89" i="1"/>
  <c r="N89" i="1" s="1"/>
  <c r="L89" i="1"/>
  <c r="S89" i="1" s="1"/>
  <c r="C56" i="4" s="1"/>
  <c r="O89" i="1"/>
  <c r="V89" i="1" s="1"/>
  <c r="H56" i="4" s="1"/>
  <c r="F91" i="1"/>
  <c r="J91" i="1" s="1"/>
  <c r="A54" i="4" s="1"/>
  <c r="G91" i="1"/>
  <c r="K91" i="1" s="1"/>
  <c r="H91" i="1"/>
  <c r="M91" i="1" s="1"/>
  <c r="F54" i="4" s="1"/>
  <c r="I91" i="1"/>
  <c r="L91" i="1"/>
  <c r="S91" i="1" s="1"/>
  <c r="C54" i="4" s="1"/>
  <c r="N91" i="1"/>
  <c r="O91" i="1"/>
  <c r="V91" i="1" s="1"/>
  <c r="H54" i="4" s="1"/>
  <c r="F93" i="1"/>
  <c r="J93" i="1" s="1"/>
  <c r="A46" i="4" s="1"/>
  <c r="G93" i="1"/>
  <c r="K93" i="1" s="1"/>
  <c r="H93" i="1"/>
  <c r="I93" i="1"/>
  <c r="N93" i="1" s="1"/>
  <c r="L93" i="1"/>
  <c r="S93" i="1" s="1"/>
  <c r="C46" i="4" s="1"/>
  <c r="M93" i="1"/>
  <c r="F46" i="4" s="1"/>
  <c r="O93" i="1"/>
  <c r="F95" i="1"/>
  <c r="J95" i="1" s="1"/>
  <c r="A62" i="4" s="1"/>
  <c r="G95" i="1"/>
  <c r="K95" i="1" s="1"/>
  <c r="H95" i="1"/>
  <c r="I95" i="1"/>
  <c r="N95" i="1" s="1"/>
  <c r="L95" i="1"/>
  <c r="S95" i="1" s="1"/>
  <c r="C62" i="4" s="1"/>
  <c r="M95" i="1"/>
  <c r="F62" i="4" s="1"/>
  <c r="O95" i="1"/>
  <c r="F97" i="1"/>
  <c r="J97" i="1" s="1"/>
  <c r="A51" i="4" s="1"/>
  <c r="G97" i="1"/>
  <c r="K97" i="1" s="1"/>
  <c r="B51" i="4" s="1"/>
  <c r="H97" i="1"/>
  <c r="M97" i="1" s="1"/>
  <c r="F51" i="4" s="1"/>
  <c r="I97" i="1"/>
  <c r="N97" i="1" s="1"/>
  <c r="L97" i="1"/>
  <c r="O97" i="1"/>
  <c r="V97" i="1" s="1"/>
  <c r="H51" i="4" s="1"/>
  <c r="F99" i="1"/>
  <c r="J99" i="1" s="1"/>
  <c r="A64" i="4" s="1"/>
  <c r="G99" i="1"/>
  <c r="K99" i="1" s="1"/>
  <c r="H99" i="1"/>
  <c r="M99" i="1" s="1"/>
  <c r="F64" i="4" s="1"/>
  <c r="I99" i="1"/>
  <c r="L99" i="1"/>
  <c r="S99" i="1" s="1"/>
  <c r="C64" i="4" s="1"/>
  <c r="N99" i="1"/>
  <c r="G64" i="4" s="1"/>
  <c r="O99" i="1"/>
  <c r="V99" i="1" s="1"/>
  <c r="H64" i="4" s="1"/>
  <c r="F101" i="1"/>
  <c r="J101" i="1" s="1"/>
  <c r="A66" i="4" s="1"/>
  <c r="G101" i="1"/>
  <c r="K101" i="1" s="1"/>
  <c r="H101" i="1"/>
  <c r="M101" i="1" s="1"/>
  <c r="F66" i="4" s="1"/>
  <c r="I101" i="1"/>
  <c r="N101" i="1" s="1"/>
  <c r="L101" i="1"/>
  <c r="S101" i="1" s="1"/>
  <c r="C66" i="4" s="1"/>
  <c r="O101" i="1"/>
  <c r="V101" i="1" s="1"/>
  <c r="H66" i="4" s="1"/>
  <c r="F103" i="1"/>
  <c r="J103" i="1" s="1"/>
  <c r="A48" i="4" s="1"/>
  <c r="G103" i="1"/>
  <c r="K103" i="1" s="1"/>
  <c r="H103" i="1"/>
  <c r="M103" i="1" s="1"/>
  <c r="F48" i="4" s="1"/>
  <c r="I103" i="1"/>
  <c r="N103" i="1" s="1"/>
  <c r="L103" i="1"/>
  <c r="S103" i="1" s="1"/>
  <c r="C48" i="4" s="1"/>
  <c r="O103" i="1"/>
  <c r="V103" i="1" s="1"/>
  <c r="H48" i="4" s="1"/>
  <c r="F105" i="1"/>
  <c r="J105" i="1" s="1"/>
  <c r="A49" i="4" s="1"/>
  <c r="G105" i="1"/>
  <c r="K105" i="1" s="1"/>
  <c r="H105" i="1"/>
  <c r="M105" i="1" s="1"/>
  <c r="F49" i="4" s="1"/>
  <c r="I105" i="1"/>
  <c r="N105" i="1" s="1"/>
  <c r="G49" i="4" s="1"/>
  <c r="L105" i="1"/>
  <c r="S105" i="1" s="1"/>
  <c r="C49" i="4" s="1"/>
  <c r="O105" i="1"/>
  <c r="V105" i="1" s="1"/>
  <c r="H49" i="4" s="1"/>
  <c r="F107" i="1"/>
  <c r="J107" i="1" s="1"/>
  <c r="A47" i="4" s="1"/>
  <c r="G107" i="1"/>
  <c r="K107" i="1" s="1"/>
  <c r="H107" i="1"/>
  <c r="M107" i="1" s="1"/>
  <c r="F47" i="4" s="1"/>
  <c r="I107" i="1"/>
  <c r="N107" i="1" s="1"/>
  <c r="L107" i="1"/>
  <c r="S107" i="1" s="1"/>
  <c r="C47" i="4" s="1"/>
  <c r="O107" i="1"/>
  <c r="V107" i="1" s="1"/>
  <c r="H47" i="4" s="1"/>
  <c r="F109" i="1"/>
  <c r="J109" i="1" s="1"/>
  <c r="A53" i="4" s="1"/>
  <c r="G109" i="1"/>
  <c r="K109" i="1" s="1"/>
  <c r="H109" i="1"/>
  <c r="M109" i="1" s="1"/>
  <c r="F53" i="4" s="1"/>
  <c r="I109" i="1"/>
  <c r="N109" i="1" s="1"/>
  <c r="G53" i="4" s="1"/>
  <c r="L109" i="1"/>
  <c r="S109" i="1" s="1"/>
  <c r="C53" i="4" s="1"/>
  <c r="O109" i="1"/>
  <c r="F111" i="1"/>
  <c r="J111" i="1" s="1"/>
  <c r="A63" i="4" s="1"/>
  <c r="G111" i="1"/>
  <c r="K111" i="1" s="1"/>
  <c r="H111" i="1"/>
  <c r="M111" i="1" s="1"/>
  <c r="I111" i="1"/>
  <c r="L111" i="1"/>
  <c r="S111" i="1" s="1"/>
  <c r="C63" i="4" s="1"/>
  <c r="N111" i="1"/>
  <c r="O111" i="1"/>
  <c r="F113" i="1"/>
  <c r="J113" i="1" s="1"/>
  <c r="A52" i="4" s="1"/>
  <c r="G113" i="1"/>
  <c r="K113" i="1" s="1"/>
  <c r="H113" i="1"/>
  <c r="M113" i="1" s="1"/>
  <c r="F52" i="4" s="1"/>
  <c r="I113" i="1"/>
  <c r="L113" i="1"/>
  <c r="N113" i="1"/>
  <c r="O113" i="1"/>
  <c r="V113" i="1" s="1"/>
  <c r="H52" i="4" s="1"/>
  <c r="F115" i="1"/>
  <c r="J115" i="1" s="1"/>
  <c r="A65" i="4" s="1"/>
  <c r="G115" i="1"/>
  <c r="K115" i="1" s="1"/>
  <c r="H115" i="1"/>
  <c r="M115" i="1" s="1"/>
  <c r="F65" i="4" s="1"/>
  <c r="I115" i="1"/>
  <c r="N115" i="1" s="1"/>
  <c r="L115" i="1"/>
  <c r="S115" i="1" s="1"/>
  <c r="C65" i="4" s="1"/>
  <c r="O115" i="1"/>
  <c r="F117" i="1"/>
  <c r="J117" i="1" s="1"/>
  <c r="A61" i="4" s="1"/>
  <c r="G117" i="1"/>
  <c r="K117" i="1" s="1"/>
  <c r="H117" i="1"/>
  <c r="I117" i="1"/>
  <c r="N117" i="1" s="1"/>
  <c r="L117" i="1"/>
  <c r="S117" i="1" s="1"/>
  <c r="C61" i="4" s="1"/>
  <c r="M117" i="1"/>
  <c r="F61" i="4" s="1"/>
  <c r="O117" i="1"/>
  <c r="V117" i="1" s="1"/>
  <c r="H61" i="4" s="1"/>
  <c r="F119" i="1"/>
  <c r="J119" i="1" s="1"/>
  <c r="A55" i="4" s="1"/>
  <c r="G119" i="1"/>
  <c r="H119" i="1"/>
  <c r="M119" i="1" s="1"/>
  <c r="F55" i="4" s="1"/>
  <c r="I119" i="1"/>
  <c r="N119" i="1" s="1"/>
  <c r="G55" i="4" s="1"/>
  <c r="K119" i="1"/>
  <c r="L119" i="1"/>
  <c r="S119" i="1" s="1"/>
  <c r="C55" i="4" s="1"/>
  <c r="O119" i="1"/>
  <c r="F121" i="1"/>
  <c r="J121" i="1" s="1"/>
  <c r="A58" i="4" s="1"/>
  <c r="G121" i="1"/>
  <c r="K121" i="1" s="1"/>
  <c r="H121" i="1"/>
  <c r="M121" i="1" s="1"/>
  <c r="F58" i="4" s="1"/>
  <c r="I121" i="1"/>
  <c r="N121" i="1" s="1"/>
  <c r="L121" i="1"/>
  <c r="S121" i="1" s="1"/>
  <c r="C58" i="4" s="1"/>
  <c r="O121" i="1"/>
  <c r="V121" i="1" s="1"/>
  <c r="H58" i="4" s="1"/>
  <c r="F123" i="1"/>
  <c r="J123" i="1" s="1"/>
  <c r="A57" i="4" s="1"/>
  <c r="G123" i="1"/>
  <c r="K123" i="1" s="1"/>
  <c r="H123" i="1"/>
  <c r="M123" i="1" s="1"/>
  <c r="F57" i="4" s="1"/>
  <c r="I123" i="1"/>
  <c r="N123" i="1" s="1"/>
  <c r="G57" i="4" s="1"/>
  <c r="L123" i="1"/>
  <c r="S123" i="1" s="1"/>
  <c r="C57" i="4" s="1"/>
  <c r="O123" i="1"/>
  <c r="V123" i="1" s="1"/>
  <c r="H57" i="4" s="1"/>
  <c r="F125" i="1"/>
  <c r="J125" i="1" s="1"/>
  <c r="A60" i="4" s="1"/>
  <c r="G125" i="1"/>
  <c r="K125" i="1" s="1"/>
  <c r="B60" i="4" s="1"/>
  <c r="H125" i="1"/>
  <c r="I125" i="1"/>
  <c r="N125" i="1" s="1"/>
  <c r="L125" i="1"/>
  <c r="S125" i="1" s="1"/>
  <c r="C60" i="4" s="1"/>
  <c r="M125" i="1"/>
  <c r="F60" i="4" s="1"/>
  <c r="O125" i="1"/>
  <c r="F127" i="1"/>
  <c r="J127" i="1" s="1"/>
  <c r="A50" i="4" s="1"/>
  <c r="G127" i="1"/>
  <c r="K127" i="1" s="1"/>
  <c r="B50" i="4" s="1"/>
  <c r="H127" i="1"/>
  <c r="M127" i="1" s="1"/>
  <c r="F50" i="4" s="1"/>
  <c r="I127" i="1"/>
  <c r="N127" i="1" s="1"/>
  <c r="L127" i="1"/>
  <c r="S127" i="1" s="1"/>
  <c r="C50" i="4" s="1"/>
  <c r="O127" i="1"/>
  <c r="V127" i="1" s="1"/>
  <c r="H50" i="4" s="1"/>
  <c r="F129" i="1"/>
  <c r="J129" i="1" s="1"/>
  <c r="A45" i="4" s="1"/>
  <c r="G129" i="1"/>
  <c r="K129" i="1" s="1"/>
  <c r="H129" i="1"/>
  <c r="I129" i="1"/>
  <c r="N129" i="1" s="1"/>
  <c r="G45" i="4" s="1"/>
  <c r="L129" i="1"/>
  <c r="S129" i="1" s="1"/>
  <c r="C45" i="4" s="1"/>
  <c r="M129" i="1"/>
  <c r="F45" i="4" s="1"/>
  <c r="O129" i="1"/>
  <c r="AC79" i="1"/>
  <c r="B67" i="2" s="1"/>
  <c r="AE79" i="1"/>
  <c r="D67" i="2" s="1"/>
  <c r="AD79" i="1"/>
  <c r="AC78" i="1"/>
  <c r="AC77" i="1"/>
  <c r="B65" i="2" s="1"/>
  <c r="AC76" i="1"/>
  <c r="B64" i="2" s="1"/>
  <c r="AD76" i="1"/>
  <c r="C64" i="2" s="1"/>
  <c r="AE76" i="1"/>
  <c r="D64" i="2" s="1"/>
  <c r="AD77" i="1"/>
  <c r="C65" i="2" s="1"/>
  <c r="AE77" i="1"/>
  <c r="D65" i="2" s="1"/>
  <c r="AD78" i="1"/>
  <c r="C66" i="2" s="1"/>
  <c r="AE78" i="1"/>
  <c r="D66" i="2" s="1"/>
  <c r="Z75" i="1"/>
  <c r="AC75" i="1" s="1"/>
  <c r="B63" i="2" s="1"/>
  <c r="AA75" i="1"/>
  <c r="AD75" i="1" s="1"/>
  <c r="C63" i="2" s="1"/>
  <c r="AE75" i="1"/>
  <c r="D63" i="2" s="1"/>
  <c r="AG75" i="1"/>
  <c r="F63" i="2" s="1"/>
  <c r="AG74" i="1"/>
  <c r="F62" i="2" s="1"/>
  <c r="AG73" i="1"/>
  <c r="F61" i="2" s="1"/>
  <c r="AE73" i="1"/>
  <c r="D61" i="2" s="1"/>
  <c r="AE74" i="1"/>
  <c r="D62" i="2" s="1"/>
  <c r="AE72" i="1"/>
  <c r="D60" i="2" s="1"/>
  <c r="AD72" i="1"/>
  <c r="C60" i="2" s="1"/>
  <c r="AC72" i="1"/>
  <c r="B60" i="2" s="1"/>
  <c r="AE71" i="1"/>
  <c r="D59" i="2" s="1"/>
  <c r="AD71" i="1"/>
  <c r="C59" i="2" s="1"/>
  <c r="AC71" i="1"/>
  <c r="B59" i="2" s="1"/>
  <c r="AE70" i="1"/>
  <c r="D58" i="2" s="1"/>
  <c r="AD70" i="1"/>
  <c r="C58" i="2" s="1"/>
  <c r="AC70" i="1"/>
  <c r="B58" i="2" s="1"/>
  <c r="AI54" i="1"/>
  <c r="AE54" i="1"/>
  <c r="D43" i="2" s="1"/>
  <c r="AC53" i="1"/>
  <c r="B42" i="2" s="1"/>
  <c r="AC52" i="1"/>
  <c r="AE51" i="1"/>
  <c r="D40" i="2" s="1"/>
  <c r="AE52" i="1"/>
  <c r="D41" i="2" s="1"/>
  <c r="AE53" i="1"/>
  <c r="D42" i="2" s="1"/>
  <c r="AD52" i="1"/>
  <c r="C41" i="2" s="1"/>
  <c r="AD53" i="1"/>
  <c r="C42" i="2" s="1"/>
  <c r="AC51" i="1"/>
  <c r="B40" i="2" s="1"/>
  <c r="AD51" i="1"/>
  <c r="C40" i="2" s="1"/>
  <c r="AC35" i="1"/>
  <c r="B24" i="2" s="1"/>
  <c r="AD48" i="1"/>
  <c r="C37" i="2" s="1"/>
  <c r="AC46" i="1"/>
  <c r="B35" i="2" s="1"/>
  <c r="F45" i="1"/>
  <c r="J45" i="1" s="1"/>
  <c r="A32" i="4" s="1"/>
  <c r="G45" i="1"/>
  <c r="K45" i="1" s="1"/>
  <c r="H45" i="1"/>
  <c r="M45" i="1" s="1"/>
  <c r="F32" i="4" s="1"/>
  <c r="I45" i="1"/>
  <c r="N45" i="1" s="1"/>
  <c r="L45" i="1"/>
  <c r="S45" i="1" s="1"/>
  <c r="C32" i="4" s="1"/>
  <c r="F47" i="1"/>
  <c r="J47" i="1" s="1"/>
  <c r="A33" i="4" s="1"/>
  <c r="G47" i="1"/>
  <c r="K47" i="1" s="1"/>
  <c r="H47" i="1"/>
  <c r="I47" i="1"/>
  <c r="N47" i="1" s="1"/>
  <c r="L47" i="1"/>
  <c r="S47" i="1" s="1"/>
  <c r="C33" i="4" s="1"/>
  <c r="O47" i="1"/>
  <c r="V47" i="1" s="1"/>
  <c r="H33" i="4" s="1"/>
  <c r="F49" i="1"/>
  <c r="J49" i="1" s="1"/>
  <c r="A7" i="4" s="1"/>
  <c r="G49" i="1"/>
  <c r="K49" i="1" s="1"/>
  <c r="H49" i="1"/>
  <c r="M49" i="1" s="1"/>
  <c r="F7" i="4" s="1"/>
  <c r="I49" i="1"/>
  <c r="N49" i="1" s="1"/>
  <c r="O49" i="1"/>
  <c r="F51" i="1"/>
  <c r="J51" i="1" s="1"/>
  <c r="A26" i="4" s="1"/>
  <c r="G51" i="1"/>
  <c r="K51" i="1" s="1"/>
  <c r="H51" i="1"/>
  <c r="I51" i="1"/>
  <c r="L51" i="1"/>
  <c r="S51" i="1" s="1"/>
  <c r="C26" i="4" s="1"/>
  <c r="N51" i="1"/>
  <c r="O51" i="1"/>
  <c r="F53" i="1"/>
  <c r="J53" i="1" s="1"/>
  <c r="A29" i="4" s="1"/>
  <c r="G53" i="1"/>
  <c r="K53" i="1" s="1"/>
  <c r="H53" i="1"/>
  <c r="M53" i="1" s="1"/>
  <c r="F29" i="4" s="1"/>
  <c r="I53" i="1"/>
  <c r="N53" i="1" s="1"/>
  <c r="G29" i="4" s="1"/>
  <c r="L53" i="1"/>
  <c r="O53" i="1"/>
  <c r="F55" i="1"/>
  <c r="J55" i="1" s="1"/>
  <c r="A40" i="4" s="1"/>
  <c r="G55" i="1"/>
  <c r="K55" i="1" s="1"/>
  <c r="H55" i="1"/>
  <c r="I55" i="1"/>
  <c r="L55" i="1"/>
  <c r="S55" i="1" s="1"/>
  <c r="C40" i="4" s="1"/>
  <c r="M55" i="1"/>
  <c r="F40" i="4" s="1"/>
  <c r="N55" i="1"/>
  <c r="O55" i="1"/>
  <c r="V55" i="1" s="1"/>
  <c r="H40" i="4" s="1"/>
  <c r="F57" i="1"/>
  <c r="J57" i="1" s="1"/>
  <c r="A34" i="4" s="1"/>
  <c r="G57" i="1"/>
  <c r="K57" i="1" s="1"/>
  <c r="H57" i="1"/>
  <c r="I57" i="1"/>
  <c r="L57" i="1"/>
  <c r="S57" i="1" s="1"/>
  <c r="C34" i="4" s="1"/>
  <c r="M57" i="1"/>
  <c r="F34" i="4" s="1"/>
  <c r="N57" i="1"/>
  <c r="O57" i="1"/>
  <c r="F59" i="1"/>
  <c r="J59" i="1" s="1"/>
  <c r="A35" i="4" s="1"/>
  <c r="G59" i="1"/>
  <c r="K59" i="1" s="1"/>
  <c r="H59" i="1"/>
  <c r="I59" i="1"/>
  <c r="L59" i="1"/>
  <c r="S59" i="1" s="1"/>
  <c r="C35" i="4" s="1"/>
  <c r="M59" i="1"/>
  <c r="F35" i="4" s="1"/>
  <c r="N59" i="1"/>
  <c r="G35" i="4" s="1"/>
  <c r="O59" i="1"/>
  <c r="V59" i="1" s="1"/>
  <c r="H35" i="4" s="1"/>
  <c r="F61" i="1"/>
  <c r="J61" i="1" s="1"/>
  <c r="A41" i="4" s="1"/>
  <c r="G61" i="1"/>
  <c r="H61" i="1"/>
  <c r="I61" i="1"/>
  <c r="K61" i="1"/>
  <c r="L61" i="1"/>
  <c r="M61" i="1"/>
  <c r="F41" i="4" s="1"/>
  <c r="N61" i="1"/>
  <c r="O61" i="1"/>
  <c r="F63" i="1"/>
  <c r="J63" i="1" s="1"/>
  <c r="A38" i="4" s="1"/>
  <c r="G63" i="1"/>
  <c r="H63" i="1"/>
  <c r="I63" i="1"/>
  <c r="N63" i="1" s="1"/>
  <c r="K63" i="1"/>
  <c r="L63" i="1"/>
  <c r="S63" i="1" s="1"/>
  <c r="C38" i="4" s="1"/>
  <c r="M63" i="1"/>
  <c r="F38" i="4" s="1"/>
  <c r="O63" i="1"/>
  <c r="V63" i="1" s="1"/>
  <c r="H38" i="4" s="1"/>
  <c r="F65" i="1"/>
  <c r="J65" i="1" s="1"/>
  <c r="A36" i="4" s="1"/>
  <c r="G65" i="1"/>
  <c r="H65" i="1"/>
  <c r="M65" i="1" s="1"/>
  <c r="F36" i="4" s="1"/>
  <c r="I65" i="1"/>
  <c r="N65" i="1" s="1"/>
  <c r="K65" i="1"/>
  <c r="L65" i="1"/>
  <c r="S65" i="1" s="1"/>
  <c r="C36" i="4" s="1"/>
  <c r="O65" i="1"/>
  <c r="F67" i="1"/>
  <c r="J67" i="1" s="1"/>
  <c r="A37" i="4" s="1"/>
  <c r="G67" i="1"/>
  <c r="K67" i="1" s="1"/>
  <c r="B37" i="4" s="1"/>
  <c r="H67" i="1"/>
  <c r="M67" i="1" s="1"/>
  <c r="F37" i="4" s="1"/>
  <c r="I67" i="1"/>
  <c r="N67" i="1" s="1"/>
  <c r="L67" i="1"/>
  <c r="S67" i="1" s="1"/>
  <c r="C37" i="4" s="1"/>
  <c r="O67" i="1"/>
  <c r="F69" i="1"/>
  <c r="J69" i="1" s="1"/>
  <c r="A24" i="4" s="1"/>
  <c r="G69" i="1"/>
  <c r="K69" i="1" s="1"/>
  <c r="H69" i="1"/>
  <c r="M69" i="1" s="1"/>
  <c r="F24" i="4" s="1"/>
  <c r="I69" i="1"/>
  <c r="N69" i="1" s="1"/>
  <c r="L69" i="1"/>
  <c r="O69" i="1"/>
  <c r="V69" i="1" s="1"/>
  <c r="H24" i="4" s="1"/>
  <c r="F71" i="1"/>
  <c r="J71" i="1" s="1"/>
  <c r="A42" i="4" s="1"/>
  <c r="G71" i="1"/>
  <c r="K71" i="1" s="1"/>
  <c r="B42" i="4" s="1"/>
  <c r="H71" i="1"/>
  <c r="M71" i="1" s="1"/>
  <c r="F42" i="4" s="1"/>
  <c r="I71" i="1"/>
  <c r="N71" i="1" s="1"/>
  <c r="L71" i="1"/>
  <c r="S71" i="1" s="1"/>
  <c r="C42" i="4" s="1"/>
  <c r="O71" i="1"/>
  <c r="V71" i="1" s="1"/>
  <c r="H42" i="4" s="1"/>
  <c r="F73" i="1"/>
  <c r="J73" i="1" s="1"/>
  <c r="A39" i="4" s="1"/>
  <c r="G73" i="1"/>
  <c r="K73" i="1" s="1"/>
  <c r="H73" i="1"/>
  <c r="M73" i="1" s="1"/>
  <c r="F39" i="4" s="1"/>
  <c r="I73" i="1"/>
  <c r="L73" i="1"/>
  <c r="S73" i="1" s="1"/>
  <c r="C39" i="4" s="1"/>
  <c r="N73" i="1"/>
  <c r="O73" i="1"/>
  <c r="F75" i="1"/>
  <c r="J75" i="1" s="1"/>
  <c r="A44" i="4" s="1"/>
  <c r="G75" i="1"/>
  <c r="K75" i="1" s="1"/>
  <c r="H75" i="1"/>
  <c r="I75" i="1"/>
  <c r="N75" i="1" s="1"/>
  <c r="G44" i="4" s="1"/>
  <c r="L75" i="1"/>
  <c r="S75" i="1" s="1"/>
  <c r="C44" i="4" s="1"/>
  <c r="M75" i="1"/>
  <c r="F44" i="4" s="1"/>
  <c r="O75" i="1"/>
  <c r="V75" i="1" s="1"/>
  <c r="H44" i="4" s="1"/>
  <c r="F77" i="1"/>
  <c r="J77" i="1" s="1"/>
  <c r="A28" i="4" s="1"/>
  <c r="G77" i="1"/>
  <c r="H77" i="1"/>
  <c r="I77" i="1"/>
  <c r="K77" i="1"/>
  <c r="L77" i="1"/>
  <c r="M77" i="1"/>
  <c r="F28" i="4" s="1"/>
  <c r="N77" i="1"/>
  <c r="O77" i="1"/>
  <c r="F79" i="1"/>
  <c r="J79" i="1" s="1"/>
  <c r="A43" i="4" s="1"/>
  <c r="G79" i="1"/>
  <c r="H79" i="1"/>
  <c r="I79" i="1"/>
  <c r="N79" i="1" s="1"/>
  <c r="K79" i="1"/>
  <c r="L79" i="1"/>
  <c r="S79" i="1" s="1"/>
  <c r="C43" i="4" s="1"/>
  <c r="M79" i="1"/>
  <c r="F43" i="4" s="1"/>
  <c r="O79" i="1"/>
  <c r="V79" i="1" s="1"/>
  <c r="H43" i="4" s="1"/>
  <c r="F81" i="1"/>
  <c r="J81" i="1" s="1"/>
  <c r="A30" i="4" s="1"/>
  <c r="G81" i="1"/>
  <c r="H81" i="1"/>
  <c r="M81" i="1" s="1"/>
  <c r="F30" i="4" s="1"/>
  <c r="I81" i="1"/>
  <c r="N81" i="1" s="1"/>
  <c r="K81" i="1"/>
  <c r="L81" i="1"/>
  <c r="S81" i="1" s="1"/>
  <c r="C30" i="4" s="1"/>
  <c r="O81" i="1"/>
  <c r="F83" i="1"/>
  <c r="J83" i="1" s="1"/>
  <c r="A27" i="4" s="1"/>
  <c r="G83" i="1"/>
  <c r="K83" i="1" s="1"/>
  <c r="B27" i="4" s="1"/>
  <c r="H83" i="1"/>
  <c r="M83" i="1" s="1"/>
  <c r="F27" i="4" s="1"/>
  <c r="I83" i="1"/>
  <c r="L83" i="1"/>
  <c r="S83" i="1" s="1"/>
  <c r="C27" i="4" s="1"/>
  <c r="N83" i="1"/>
  <c r="O83" i="1"/>
  <c r="O43" i="1"/>
  <c r="V43" i="1" s="1"/>
  <c r="H31" i="4" s="1"/>
  <c r="M43" i="1"/>
  <c r="F31" i="4" s="1"/>
  <c r="L43" i="1"/>
  <c r="S43" i="1" s="1"/>
  <c r="C31" i="4" s="1"/>
  <c r="I43" i="1"/>
  <c r="N43" i="1" s="1"/>
  <c r="G31" i="4" s="1"/>
  <c r="H43" i="1"/>
  <c r="G43" i="1"/>
  <c r="K43" i="1" s="1"/>
  <c r="F43" i="1"/>
  <c r="J43" i="1" s="1"/>
  <c r="A31" i="4" s="1"/>
  <c r="AD41" i="1"/>
  <c r="AC41" i="1"/>
  <c r="B30" i="2" s="1"/>
  <c r="AC45" i="1"/>
  <c r="AD45" i="1"/>
  <c r="C34" i="2" s="1"/>
  <c r="AE45" i="1"/>
  <c r="D34" i="2" s="1"/>
  <c r="AE44" i="1"/>
  <c r="D33" i="2" s="1"/>
  <c r="AD44" i="1"/>
  <c r="C33" i="2" s="1"/>
  <c r="AC44" i="1"/>
  <c r="B33" i="2" s="1"/>
  <c r="AE38" i="1"/>
  <c r="D27" i="2" s="1"/>
  <c r="AD38" i="1"/>
  <c r="C27" i="2" s="1"/>
  <c r="AC38" i="1"/>
  <c r="B27" i="2" s="1"/>
  <c r="AT8" i="1"/>
  <c r="I8" i="3" s="1"/>
  <c r="AT7" i="1"/>
  <c r="AO7" i="1"/>
  <c r="E7" i="3" s="1"/>
  <c r="AT6" i="1"/>
  <c r="I6" i="3" s="1"/>
  <c r="AT5" i="1"/>
  <c r="AO5" i="1"/>
  <c r="E5" i="3" s="1"/>
  <c r="AT4" i="1"/>
  <c r="I4" i="3" s="1"/>
  <c r="AO3" i="1"/>
  <c r="E3" i="3" s="1"/>
  <c r="AD36" i="1"/>
  <c r="C25" i="2" s="1"/>
  <c r="AD37" i="1"/>
  <c r="C26" i="2" s="1"/>
  <c r="AD50" i="1"/>
  <c r="AD39" i="1"/>
  <c r="C28" i="2" s="1"/>
  <c r="AD40" i="1"/>
  <c r="AD49" i="1"/>
  <c r="AD42" i="1"/>
  <c r="AD43" i="1"/>
  <c r="C32" i="2" s="1"/>
  <c r="AD35" i="1"/>
  <c r="AG47" i="1"/>
  <c r="F36" i="2" s="1"/>
  <c r="AG48" i="1"/>
  <c r="F37" i="2" s="1"/>
  <c r="AG46" i="1"/>
  <c r="F35" i="2" s="1"/>
  <c r="AE46" i="1"/>
  <c r="D35" i="2" s="1"/>
  <c r="AE47" i="1"/>
  <c r="D36" i="2" s="1"/>
  <c r="AE48" i="1"/>
  <c r="D37" i="2" s="1"/>
  <c r="AC6" i="1"/>
  <c r="AC47" i="1" s="1"/>
  <c r="B36" i="2" s="1"/>
  <c r="AC31" i="1"/>
  <c r="B21" i="2" s="1"/>
  <c r="AC32" i="1"/>
  <c r="B22" i="2" s="1"/>
  <c r="AC33" i="1"/>
  <c r="B23" i="2" s="1"/>
  <c r="AC30" i="1"/>
  <c r="AE30" i="1"/>
  <c r="D20" i="2" s="1"/>
  <c r="AE33" i="1"/>
  <c r="D23" i="2" s="1"/>
  <c r="AE31" i="1"/>
  <c r="D21" i="2" s="1"/>
  <c r="AD30" i="1"/>
  <c r="C20" i="2" s="1"/>
  <c r="AD33" i="1"/>
  <c r="AD31" i="1"/>
  <c r="AE28" i="1"/>
  <c r="D18" i="2" s="1"/>
  <c r="AE32" i="1"/>
  <c r="D22" i="2" s="1"/>
  <c r="AE29" i="1"/>
  <c r="D19" i="2" s="1"/>
  <c r="AE25" i="1"/>
  <c r="D15" i="2" s="1"/>
  <c r="AE26" i="1"/>
  <c r="D16" i="2" s="1"/>
  <c r="AE27" i="1"/>
  <c r="D17" i="2" s="1"/>
  <c r="AE24" i="1"/>
  <c r="D14" i="2" s="1"/>
  <c r="AD32" i="1"/>
  <c r="C22" i="2" s="1"/>
  <c r="AD29" i="1"/>
  <c r="C19" i="2" s="1"/>
  <c r="AD25" i="1"/>
  <c r="C15" i="2" s="1"/>
  <c r="AD26" i="1"/>
  <c r="C16" i="2" s="1"/>
  <c r="AD27" i="1"/>
  <c r="C17" i="2" s="1"/>
  <c r="AD24" i="1"/>
  <c r="C14" i="2" s="1"/>
  <c r="AD28" i="1"/>
  <c r="C18" i="2" s="1"/>
  <c r="AC29" i="1"/>
  <c r="B19" i="2" s="1"/>
  <c r="AC25" i="1"/>
  <c r="B15" i="2" s="1"/>
  <c r="AC26" i="1"/>
  <c r="B16" i="2" s="1"/>
  <c r="AC27" i="1"/>
  <c r="B17" i="2" s="1"/>
  <c r="AC24" i="1"/>
  <c r="B14" i="2" s="1"/>
  <c r="AC28" i="1"/>
  <c r="B18" i="2" s="1"/>
  <c r="AG23" i="1"/>
  <c r="F13" i="2" s="1"/>
  <c r="AG22" i="1"/>
  <c r="F12" i="2" s="1"/>
  <c r="AE22" i="1"/>
  <c r="D12" i="2" s="1"/>
  <c r="AE23" i="1"/>
  <c r="D13" i="2" s="1"/>
  <c r="AC23" i="1"/>
  <c r="AD23" i="1"/>
  <c r="C13" i="2" s="1"/>
  <c r="AE69" i="1"/>
  <c r="D57" i="2" s="1"/>
  <c r="AD69" i="1"/>
  <c r="AC69" i="1"/>
  <c r="B57" i="2" s="1"/>
  <c r="AE68" i="1"/>
  <c r="D56" i="2" s="1"/>
  <c r="AD68" i="1"/>
  <c r="AC68" i="1"/>
  <c r="B56" i="2" s="1"/>
  <c r="AE67" i="1"/>
  <c r="D55" i="2" s="1"/>
  <c r="AD67" i="1"/>
  <c r="AC67" i="1"/>
  <c r="B55" i="2" s="1"/>
  <c r="AE66" i="1"/>
  <c r="D54" i="2" s="1"/>
  <c r="AD66" i="1"/>
  <c r="C54" i="2" s="1"/>
  <c r="AC66" i="1"/>
  <c r="B54" i="2" s="1"/>
  <c r="AE65" i="1"/>
  <c r="D53" i="2" s="1"/>
  <c r="AD65" i="1"/>
  <c r="AC65" i="1"/>
  <c r="B53" i="2" s="1"/>
  <c r="AE64" i="1"/>
  <c r="D52" i="2" s="1"/>
  <c r="AD64" i="1"/>
  <c r="AC64" i="1"/>
  <c r="B52" i="2" s="1"/>
  <c r="AE63" i="1"/>
  <c r="D51" i="2" s="1"/>
  <c r="AD63" i="1"/>
  <c r="AC63" i="1"/>
  <c r="B51" i="2" s="1"/>
  <c r="AE62" i="1"/>
  <c r="D50" i="2" s="1"/>
  <c r="AD62" i="1"/>
  <c r="C50" i="2" s="1"/>
  <c r="AC62" i="1"/>
  <c r="B50" i="2" s="1"/>
  <c r="AE61" i="1"/>
  <c r="D49" i="2" s="1"/>
  <c r="AD61" i="1"/>
  <c r="AC61" i="1"/>
  <c r="B49" i="2" s="1"/>
  <c r="AE60" i="1"/>
  <c r="D48" i="2" s="1"/>
  <c r="AD60" i="1"/>
  <c r="AC60" i="1"/>
  <c r="B48" i="2" s="1"/>
  <c r="AE59" i="1"/>
  <c r="D47" i="2" s="1"/>
  <c r="AD59" i="1"/>
  <c r="AC59" i="1"/>
  <c r="B47" i="2" s="1"/>
  <c r="AE58" i="1"/>
  <c r="D46" i="2" s="1"/>
  <c r="AD58" i="1"/>
  <c r="C46" i="2" s="1"/>
  <c r="AC58" i="1"/>
  <c r="B46" i="2" s="1"/>
  <c r="AE57" i="1"/>
  <c r="D45" i="2" s="1"/>
  <c r="AD57" i="1"/>
  <c r="AC57" i="1"/>
  <c r="B45" i="2" s="1"/>
  <c r="AE56" i="1"/>
  <c r="D44" i="2" s="1"/>
  <c r="AD56" i="1"/>
  <c r="C44" i="2" s="1"/>
  <c r="AC56" i="1"/>
  <c r="B44" i="2" s="1"/>
  <c r="AE43" i="1"/>
  <c r="D32" i="2" s="1"/>
  <c r="AC43" i="1"/>
  <c r="B32" i="2" s="1"/>
  <c r="AE42" i="1"/>
  <c r="D31" i="2" s="1"/>
  <c r="AC42" i="1"/>
  <c r="B31" i="2" s="1"/>
  <c r="AE49" i="1"/>
  <c r="D38" i="2" s="1"/>
  <c r="AC49" i="1"/>
  <c r="B38" i="2" s="1"/>
  <c r="AE40" i="1"/>
  <c r="D29" i="2" s="1"/>
  <c r="AC40" i="1"/>
  <c r="B29" i="2" s="1"/>
  <c r="AE39" i="1"/>
  <c r="D28" i="2" s="1"/>
  <c r="AC39" i="1"/>
  <c r="B28" i="2" s="1"/>
  <c r="AE50" i="1"/>
  <c r="D39" i="2" s="1"/>
  <c r="AC50" i="1"/>
  <c r="B39" i="2" s="1"/>
  <c r="AE37" i="1"/>
  <c r="D26" i="2" s="1"/>
  <c r="AC37" i="1"/>
  <c r="B26" i="2" s="1"/>
  <c r="AE36" i="1"/>
  <c r="D25" i="2" s="1"/>
  <c r="AC36" i="1"/>
  <c r="B25" i="2" s="1"/>
  <c r="AE35" i="1"/>
  <c r="D24" i="2" s="1"/>
  <c r="AE21" i="1"/>
  <c r="D11" i="2" s="1"/>
  <c r="AD21" i="1"/>
  <c r="AC21" i="1"/>
  <c r="B11" i="2" s="1"/>
  <c r="AE20" i="1"/>
  <c r="D10" i="2" s="1"/>
  <c r="AD20" i="1"/>
  <c r="C10" i="2" s="1"/>
  <c r="AC20" i="1"/>
  <c r="AE19" i="1"/>
  <c r="D9" i="2" s="1"/>
  <c r="AD19" i="1"/>
  <c r="C9" i="2" s="1"/>
  <c r="AC19" i="1"/>
  <c r="B9" i="2" s="1"/>
  <c r="AE18" i="1"/>
  <c r="D8" i="2" s="1"/>
  <c r="AD18" i="1"/>
  <c r="C8" i="2" s="1"/>
  <c r="AC18" i="1"/>
  <c r="AE17" i="1"/>
  <c r="D7" i="2" s="1"/>
  <c r="AD17" i="1"/>
  <c r="C7" i="2" s="1"/>
  <c r="AC17" i="1"/>
  <c r="B7" i="2" s="1"/>
  <c r="AE16" i="1"/>
  <c r="D6" i="2" s="1"/>
  <c r="AD16" i="1"/>
  <c r="C6" i="2" s="1"/>
  <c r="AC16" i="1"/>
  <c r="AE15" i="1"/>
  <c r="D5" i="2" s="1"/>
  <c r="AD15" i="1"/>
  <c r="C5" i="2" s="1"/>
  <c r="AC15" i="1"/>
  <c r="B5" i="2" s="1"/>
  <c r="AE14" i="1"/>
  <c r="D4" i="2" s="1"/>
  <c r="AD14" i="1"/>
  <c r="C4" i="2" s="1"/>
  <c r="AC14" i="1"/>
  <c r="B4" i="2" s="1"/>
  <c r="AE13" i="1"/>
  <c r="D3" i="2" s="1"/>
  <c r="AD13" i="1"/>
  <c r="AC13" i="1"/>
  <c r="B3" i="2" s="1"/>
  <c r="AD9" i="1"/>
  <c r="AA74" i="1" s="1"/>
  <c r="AD74" i="1" s="1"/>
  <c r="AC9" i="1"/>
  <c r="Z74" i="1" s="1"/>
  <c r="AC74" i="1" s="1"/>
  <c r="B62" i="2" s="1"/>
  <c r="AQ8" i="1"/>
  <c r="G8" i="3" s="1"/>
  <c r="AP8" i="1"/>
  <c r="F8" i="3" s="1"/>
  <c r="AD8" i="1"/>
  <c r="AQ4" i="1" s="1"/>
  <c r="G4" i="3" s="1"/>
  <c r="AC8" i="1"/>
  <c r="AL7" i="1"/>
  <c r="AC7" i="1"/>
  <c r="AK7" i="1" s="1"/>
  <c r="AL6" i="1"/>
  <c r="C6" i="3" s="1"/>
  <c r="AK6" i="1"/>
  <c r="AD6" i="1"/>
  <c r="AD47" i="1" s="1"/>
  <c r="AV5" i="1"/>
  <c r="AQ5" i="1"/>
  <c r="G5" i="3" s="1"/>
  <c r="AP5" i="1"/>
  <c r="F5" i="3" s="1"/>
  <c r="AD5" i="1"/>
  <c r="AQ3" i="1" s="1"/>
  <c r="G3" i="3" s="1"/>
  <c r="AT3" i="1"/>
  <c r="AR3" i="1"/>
  <c r="AP3" i="1"/>
  <c r="F3" i="3" s="1"/>
  <c r="AM3" i="1"/>
  <c r="AD3" i="1"/>
  <c r="AL3" i="1" s="1"/>
  <c r="C3" i="3" s="1"/>
  <c r="AC3" i="1"/>
  <c r="AK3" i="1" s="1"/>
  <c r="B3" i="3" s="1"/>
  <c r="F5" i="1"/>
  <c r="J5" i="1" s="1"/>
  <c r="A11" i="4" s="1"/>
  <c r="G5" i="1"/>
  <c r="K5" i="1" s="1"/>
  <c r="H5" i="1"/>
  <c r="I5" i="1"/>
  <c r="N5" i="1" s="1"/>
  <c r="L5" i="1"/>
  <c r="M5" i="1"/>
  <c r="F11" i="4" s="1"/>
  <c r="O5" i="1"/>
  <c r="V5" i="1" s="1"/>
  <c r="H11" i="4" s="1"/>
  <c r="F7" i="1"/>
  <c r="J7" i="1" s="1"/>
  <c r="A4" i="4" s="1"/>
  <c r="G7" i="1"/>
  <c r="K7" i="1" s="1"/>
  <c r="B4" i="4" s="1"/>
  <c r="H7" i="1"/>
  <c r="M7" i="1" s="1"/>
  <c r="F4" i="4" s="1"/>
  <c r="I7" i="1"/>
  <c r="N7" i="1" s="1"/>
  <c r="L7" i="1"/>
  <c r="S7" i="1" s="1"/>
  <c r="C4" i="4" s="1"/>
  <c r="O7" i="1"/>
  <c r="V7" i="1" s="1"/>
  <c r="H4" i="4" s="1"/>
  <c r="F9" i="1"/>
  <c r="J9" i="1" s="1"/>
  <c r="G9" i="1"/>
  <c r="K9" i="1" s="1"/>
  <c r="B12" i="4" s="1"/>
  <c r="H9" i="1"/>
  <c r="M9" i="1" s="1"/>
  <c r="F12" i="4" s="1"/>
  <c r="I9" i="1"/>
  <c r="N9" i="1" s="1"/>
  <c r="L9" i="1"/>
  <c r="S9" i="1" s="1"/>
  <c r="C12" i="4" s="1"/>
  <c r="O9" i="1"/>
  <c r="F11" i="1"/>
  <c r="J11" i="1" s="1"/>
  <c r="A13" i="4" s="1"/>
  <c r="G11" i="1"/>
  <c r="K11" i="1" s="1"/>
  <c r="H11" i="1"/>
  <c r="I11" i="1"/>
  <c r="N11" i="1" s="1"/>
  <c r="G13" i="4" s="1"/>
  <c r="L11" i="1"/>
  <c r="M11" i="1"/>
  <c r="F13" i="4" s="1"/>
  <c r="O11" i="1"/>
  <c r="V11" i="1" s="1"/>
  <c r="H13" i="4" s="1"/>
  <c r="F13" i="1"/>
  <c r="J13" i="1" s="1"/>
  <c r="A15" i="4" s="1"/>
  <c r="G13" i="1"/>
  <c r="K13" i="1" s="1"/>
  <c r="H13" i="1"/>
  <c r="I13" i="1"/>
  <c r="N13" i="1" s="1"/>
  <c r="L13" i="1"/>
  <c r="M13" i="1"/>
  <c r="F15" i="4" s="1"/>
  <c r="O13" i="1"/>
  <c r="F15" i="1"/>
  <c r="G15" i="1"/>
  <c r="K15" i="1" s="1"/>
  <c r="H15" i="1"/>
  <c r="I15" i="1"/>
  <c r="N15" i="1" s="1"/>
  <c r="J15" i="1"/>
  <c r="A16" i="4" s="1"/>
  <c r="L15" i="1"/>
  <c r="S15" i="1" s="1"/>
  <c r="C16" i="4" s="1"/>
  <c r="M15" i="1"/>
  <c r="F16" i="4" s="1"/>
  <c r="O15" i="1"/>
  <c r="V15" i="1" s="1"/>
  <c r="H16" i="4" s="1"/>
  <c r="F17" i="1"/>
  <c r="J17" i="1" s="1"/>
  <c r="A21" i="4" s="1"/>
  <c r="G17" i="1"/>
  <c r="H17" i="1"/>
  <c r="M17" i="1" s="1"/>
  <c r="F21" i="4" s="1"/>
  <c r="I17" i="1"/>
  <c r="N17" i="1" s="1"/>
  <c r="G21" i="4" s="1"/>
  <c r="K17" i="1"/>
  <c r="L17" i="1"/>
  <c r="S17" i="1" s="1"/>
  <c r="C21" i="4" s="1"/>
  <c r="O17" i="1"/>
  <c r="F19" i="1"/>
  <c r="J19" i="1" s="1"/>
  <c r="A22" i="4" s="1"/>
  <c r="G19" i="1"/>
  <c r="K19" i="1" s="1"/>
  <c r="B22" i="4" s="1"/>
  <c r="H19" i="1"/>
  <c r="M19" i="1" s="1"/>
  <c r="F22" i="4" s="1"/>
  <c r="I19" i="1"/>
  <c r="N19" i="1" s="1"/>
  <c r="G22" i="4" s="1"/>
  <c r="L19" i="1"/>
  <c r="S19" i="1" s="1"/>
  <c r="C22" i="4" s="1"/>
  <c r="O19" i="1"/>
  <c r="F21" i="1"/>
  <c r="J21" i="1" s="1"/>
  <c r="A3" i="4" s="1"/>
  <c r="G21" i="1"/>
  <c r="K21" i="1" s="1"/>
  <c r="H21" i="1"/>
  <c r="M21" i="1" s="1"/>
  <c r="F3" i="4" s="1"/>
  <c r="I21" i="1"/>
  <c r="N21" i="1" s="1"/>
  <c r="L21" i="1"/>
  <c r="O21" i="1"/>
  <c r="V21" i="1" s="1"/>
  <c r="H3" i="4" s="1"/>
  <c r="F23" i="1"/>
  <c r="J23" i="1" s="1"/>
  <c r="A20" i="4" s="1"/>
  <c r="G23" i="1"/>
  <c r="K23" i="1" s="1"/>
  <c r="H23" i="1"/>
  <c r="M23" i="1" s="1"/>
  <c r="F20" i="4" s="1"/>
  <c r="I23" i="1"/>
  <c r="N23" i="1" s="1"/>
  <c r="L23" i="1"/>
  <c r="S23" i="1" s="1"/>
  <c r="C20" i="4" s="1"/>
  <c r="O23" i="1"/>
  <c r="V23" i="1" s="1"/>
  <c r="H20" i="4" s="1"/>
  <c r="F25" i="1"/>
  <c r="J25" i="1" s="1"/>
  <c r="A18" i="4" s="1"/>
  <c r="G25" i="1"/>
  <c r="K25" i="1" s="1"/>
  <c r="B18" i="4" s="1"/>
  <c r="H25" i="1"/>
  <c r="M25" i="1" s="1"/>
  <c r="F18" i="4" s="1"/>
  <c r="I25" i="1"/>
  <c r="N25" i="1" s="1"/>
  <c r="L25" i="1"/>
  <c r="S25" i="1" s="1"/>
  <c r="C18" i="4" s="1"/>
  <c r="O25" i="1"/>
  <c r="F27" i="1"/>
  <c r="J27" i="1" s="1"/>
  <c r="A14" i="4" s="1"/>
  <c r="G27" i="1"/>
  <c r="K27" i="1" s="1"/>
  <c r="H27" i="1"/>
  <c r="M27" i="1" s="1"/>
  <c r="F14" i="4" s="1"/>
  <c r="I27" i="1"/>
  <c r="N27" i="1" s="1"/>
  <c r="G14" i="4" s="1"/>
  <c r="L27" i="1"/>
  <c r="S27" i="1" s="1"/>
  <c r="C14" i="4" s="1"/>
  <c r="O27" i="1"/>
  <c r="V27" i="1" s="1"/>
  <c r="H14" i="4" s="1"/>
  <c r="F29" i="1"/>
  <c r="J29" i="1" s="1"/>
  <c r="A19" i="4" s="1"/>
  <c r="G29" i="1"/>
  <c r="K29" i="1" s="1"/>
  <c r="B19" i="4" s="1"/>
  <c r="H29" i="1"/>
  <c r="M29" i="1" s="1"/>
  <c r="F19" i="4" s="1"/>
  <c r="I29" i="1"/>
  <c r="N29" i="1" s="1"/>
  <c r="L29" i="1"/>
  <c r="S29" i="1" s="1"/>
  <c r="C19" i="4" s="1"/>
  <c r="O29" i="1"/>
  <c r="F31" i="1"/>
  <c r="J31" i="1" s="1"/>
  <c r="A23" i="4" s="1"/>
  <c r="G31" i="1"/>
  <c r="K31" i="1" s="1"/>
  <c r="H31" i="1"/>
  <c r="M31" i="1" s="1"/>
  <c r="F23" i="4" s="1"/>
  <c r="I31" i="1"/>
  <c r="N31" i="1" s="1"/>
  <c r="G23" i="4" s="1"/>
  <c r="L31" i="1"/>
  <c r="S31" i="1" s="1"/>
  <c r="C23" i="4" s="1"/>
  <c r="O31" i="1"/>
  <c r="V31" i="1" s="1"/>
  <c r="H23" i="4" s="1"/>
  <c r="F33" i="1"/>
  <c r="J33" i="1" s="1"/>
  <c r="A9" i="4" s="1"/>
  <c r="G33" i="1"/>
  <c r="K33" i="1" s="1"/>
  <c r="B9" i="4" s="1"/>
  <c r="H33" i="1"/>
  <c r="M33" i="1" s="1"/>
  <c r="F9" i="4" s="1"/>
  <c r="I33" i="1"/>
  <c r="N33" i="1" s="1"/>
  <c r="L33" i="1"/>
  <c r="O33" i="1"/>
  <c r="F35" i="1"/>
  <c r="J35" i="1" s="1"/>
  <c r="A10" i="4" s="1"/>
  <c r="G35" i="1"/>
  <c r="K35" i="1" s="1"/>
  <c r="B10" i="4" s="1"/>
  <c r="H35" i="1"/>
  <c r="M35" i="1" s="1"/>
  <c r="F10" i="4" s="1"/>
  <c r="I35" i="1"/>
  <c r="N35" i="1" s="1"/>
  <c r="G10" i="4" s="1"/>
  <c r="L35" i="1"/>
  <c r="S35" i="1" s="1"/>
  <c r="C10" i="4" s="1"/>
  <c r="O35" i="1"/>
  <c r="F37" i="1"/>
  <c r="J37" i="1" s="1"/>
  <c r="A17" i="4" s="1"/>
  <c r="G37" i="1"/>
  <c r="K37" i="1" s="1"/>
  <c r="H37" i="1"/>
  <c r="M37" i="1" s="1"/>
  <c r="F17" i="4" s="1"/>
  <c r="I37" i="1"/>
  <c r="L37" i="1"/>
  <c r="N37" i="1"/>
  <c r="O37" i="1"/>
  <c r="V37" i="1" s="1"/>
  <c r="H17" i="4" s="1"/>
  <c r="F39" i="1"/>
  <c r="J39" i="1" s="1"/>
  <c r="A5" i="4" s="1"/>
  <c r="G39" i="1"/>
  <c r="K39" i="1" s="1"/>
  <c r="H39" i="1"/>
  <c r="I39" i="1"/>
  <c r="N39" i="1" s="1"/>
  <c r="L39" i="1"/>
  <c r="M39" i="1"/>
  <c r="F5" i="4" s="1"/>
  <c r="O39" i="1"/>
  <c r="V39" i="1" s="1"/>
  <c r="H5" i="4" s="1"/>
  <c r="F41" i="1"/>
  <c r="J41" i="1" s="1"/>
  <c r="A6" i="4" s="1"/>
  <c r="G41" i="1"/>
  <c r="K41" i="1" s="1"/>
  <c r="H41" i="1"/>
  <c r="M41" i="1" s="1"/>
  <c r="F6" i="4" s="1"/>
  <c r="I41" i="1"/>
  <c r="N41" i="1" s="1"/>
  <c r="L41" i="1"/>
  <c r="S41" i="1" s="1"/>
  <c r="C6" i="4" s="1"/>
  <c r="O41" i="1"/>
  <c r="O3" i="1"/>
  <c r="L3" i="1"/>
  <c r="S3" i="1" s="1"/>
  <c r="C8" i="4" s="1"/>
  <c r="I3" i="1"/>
  <c r="N3" i="1" s="1"/>
  <c r="G8" i="4" s="1"/>
  <c r="H3" i="1"/>
  <c r="M3" i="1" s="1"/>
  <c r="F8" i="4" s="1"/>
  <c r="G3" i="1"/>
  <c r="K3" i="1" s="1"/>
  <c r="F3" i="1"/>
  <c r="J3" i="1" s="1"/>
  <c r="A8" i="4" s="1"/>
  <c r="D3" i="1"/>
  <c r="E3" i="1" s="1"/>
  <c r="T13" i="1" l="1"/>
  <c r="B15" i="4"/>
  <c r="T15" i="1"/>
  <c r="B16" i="4"/>
  <c r="T75" i="1"/>
  <c r="B44" i="4"/>
  <c r="T39" i="1"/>
  <c r="U39" i="1" s="1"/>
  <c r="E5" i="4" s="1"/>
  <c r="D5" i="4" s="1"/>
  <c r="B5" i="4"/>
  <c r="T5" i="1"/>
  <c r="B11" i="4"/>
  <c r="B34" i="4"/>
  <c r="T57" i="1"/>
  <c r="T55" i="1"/>
  <c r="B40" i="4"/>
  <c r="W49" i="1"/>
  <c r="G7" i="4"/>
  <c r="W87" i="1"/>
  <c r="G59" i="4"/>
  <c r="W71" i="1"/>
  <c r="G42" i="4"/>
  <c r="T115" i="1"/>
  <c r="B65" i="4"/>
  <c r="W85" i="1"/>
  <c r="T9" i="1"/>
  <c r="A12" i="4"/>
  <c r="T117" i="1"/>
  <c r="B61" i="4"/>
  <c r="T87" i="1"/>
  <c r="B59" i="4"/>
  <c r="W45" i="1"/>
  <c r="G32" i="4"/>
  <c r="W93" i="1"/>
  <c r="X93" i="1" s="1"/>
  <c r="J46" i="4" s="1"/>
  <c r="I46" i="4" s="1"/>
  <c r="G46" i="4"/>
  <c r="G11" i="4"/>
  <c r="W5" i="1"/>
  <c r="AI74" i="1"/>
  <c r="C62" i="2"/>
  <c r="B39" i="4"/>
  <c r="T73" i="1"/>
  <c r="W95" i="1"/>
  <c r="G62" i="4"/>
  <c r="W125" i="1"/>
  <c r="G60" i="4"/>
  <c r="W97" i="1"/>
  <c r="G51" i="4"/>
  <c r="W41" i="1"/>
  <c r="G6" i="4"/>
  <c r="W39" i="1"/>
  <c r="G5" i="4"/>
  <c r="T37" i="1"/>
  <c r="B17" i="4"/>
  <c r="T31" i="1"/>
  <c r="B23" i="4"/>
  <c r="W25" i="1"/>
  <c r="G18" i="4"/>
  <c r="AQ7" i="1"/>
  <c r="G7" i="3" s="1"/>
  <c r="C7" i="3"/>
  <c r="AI13" i="1"/>
  <c r="C3" i="2"/>
  <c r="AI16" i="1"/>
  <c r="B6" i="2"/>
  <c r="AI21" i="1"/>
  <c r="C11" i="2"/>
  <c r="AI60" i="1"/>
  <c r="C48" i="2"/>
  <c r="AI68" i="1"/>
  <c r="C56" i="2"/>
  <c r="AI33" i="1"/>
  <c r="C23" i="2"/>
  <c r="AI35" i="1"/>
  <c r="C24" i="2"/>
  <c r="T43" i="1"/>
  <c r="B31" i="4"/>
  <c r="W81" i="1"/>
  <c r="G30" i="4"/>
  <c r="W79" i="1"/>
  <c r="G43" i="4"/>
  <c r="T77" i="1"/>
  <c r="B28" i="4"/>
  <c r="W67" i="1"/>
  <c r="G37" i="4"/>
  <c r="T47" i="1"/>
  <c r="B33" i="4"/>
  <c r="AI79" i="1"/>
  <c r="C67" i="2"/>
  <c r="W123" i="1"/>
  <c r="T89" i="1"/>
  <c r="U89" i="1" s="1"/>
  <c r="E56" i="4" s="1"/>
  <c r="D56" i="4" s="1"/>
  <c r="B56" i="4"/>
  <c r="T19" i="1"/>
  <c r="T23" i="1"/>
  <c r="B20" i="4"/>
  <c r="AI63" i="1"/>
  <c r="C51" i="2"/>
  <c r="AI45" i="1"/>
  <c r="B34" i="2"/>
  <c r="T49" i="1"/>
  <c r="B7" i="4"/>
  <c r="AI72" i="1"/>
  <c r="T129" i="1"/>
  <c r="B45" i="4"/>
  <c r="T123" i="1"/>
  <c r="B57" i="4"/>
  <c r="W115" i="1"/>
  <c r="G65" i="4"/>
  <c r="T67" i="1"/>
  <c r="T17" i="1"/>
  <c r="B21" i="4"/>
  <c r="AV6" i="1"/>
  <c r="K6" i="3" s="1"/>
  <c r="K5" i="3"/>
  <c r="AI42" i="1"/>
  <c r="C31" i="2"/>
  <c r="W69" i="1"/>
  <c r="G24" i="4"/>
  <c r="T59" i="1"/>
  <c r="B35" i="4"/>
  <c r="AI51" i="1"/>
  <c r="AI56" i="1"/>
  <c r="AI71" i="1"/>
  <c r="W113" i="1"/>
  <c r="G52" i="4"/>
  <c r="W111" i="1"/>
  <c r="W107" i="1"/>
  <c r="G47" i="4"/>
  <c r="T105" i="1"/>
  <c r="B49" i="4"/>
  <c r="T91" i="1"/>
  <c r="U91" i="1" s="1"/>
  <c r="E54" i="4" s="1"/>
  <c r="D54" i="4" s="1"/>
  <c r="B54" i="4"/>
  <c r="W33" i="1"/>
  <c r="G9" i="4"/>
  <c r="W11" i="1"/>
  <c r="AI47" i="1"/>
  <c r="C36" i="2"/>
  <c r="AI61" i="1"/>
  <c r="C49" i="2"/>
  <c r="AI69" i="1"/>
  <c r="C57" i="2"/>
  <c r="AI49" i="1"/>
  <c r="C38" i="2"/>
  <c r="AI41" i="1"/>
  <c r="C30" i="2"/>
  <c r="T51" i="1"/>
  <c r="B26" i="4"/>
  <c r="AI52" i="1"/>
  <c r="B41" i="2"/>
  <c r="AI70" i="1"/>
  <c r="T119" i="1"/>
  <c r="B55" i="4"/>
  <c r="T95" i="1"/>
  <c r="B62" i="4"/>
  <c r="T93" i="1"/>
  <c r="B46" i="4"/>
  <c r="W29" i="1"/>
  <c r="G19" i="4"/>
  <c r="T27" i="1"/>
  <c r="B14" i="4"/>
  <c r="W9" i="1"/>
  <c r="G12" i="4"/>
  <c r="W7" i="1"/>
  <c r="G4" i="4"/>
  <c r="AP6" i="1"/>
  <c r="F6" i="3" s="1"/>
  <c r="B6" i="3"/>
  <c r="AI20" i="1"/>
  <c r="B10" i="2"/>
  <c r="AI64" i="1"/>
  <c r="C52" i="2"/>
  <c r="AI40" i="1"/>
  <c r="C29" i="2"/>
  <c r="AO6" i="1"/>
  <c r="E6" i="3" s="1"/>
  <c r="I5" i="3"/>
  <c r="AI44" i="1"/>
  <c r="W43" i="1"/>
  <c r="T69" i="1"/>
  <c r="B24" i="4"/>
  <c r="W61" i="1"/>
  <c r="G41" i="4"/>
  <c r="T53" i="1"/>
  <c r="B29" i="4"/>
  <c r="W47" i="1"/>
  <c r="G33" i="4"/>
  <c r="AI62" i="1"/>
  <c r="W127" i="1"/>
  <c r="G50" i="4"/>
  <c r="W117" i="1"/>
  <c r="X117" i="1" s="1"/>
  <c r="J61" i="4" s="1"/>
  <c r="I61" i="4" s="1"/>
  <c r="G61" i="4"/>
  <c r="T107" i="1"/>
  <c r="B47" i="4"/>
  <c r="T35" i="1"/>
  <c r="T41" i="1"/>
  <c r="B6" i="4"/>
  <c r="W37" i="1"/>
  <c r="G17" i="4"/>
  <c r="T21" i="1"/>
  <c r="B3" i="4"/>
  <c r="W15" i="1"/>
  <c r="G16" i="4"/>
  <c r="W13" i="1"/>
  <c r="G15" i="4"/>
  <c r="AI59" i="1"/>
  <c r="C47" i="2"/>
  <c r="AI67" i="1"/>
  <c r="C55" i="2"/>
  <c r="AI30" i="1"/>
  <c r="B20" i="2"/>
  <c r="AI37" i="1"/>
  <c r="W77" i="1"/>
  <c r="G28" i="4"/>
  <c r="W57" i="1"/>
  <c r="G34" i="4"/>
  <c r="AA73" i="1"/>
  <c r="AD73" i="1" s="1"/>
  <c r="C61" i="2" s="1"/>
  <c r="W121" i="1"/>
  <c r="G58" i="4"/>
  <c r="T83" i="1"/>
  <c r="W53" i="1"/>
  <c r="W99" i="1"/>
  <c r="T3" i="1"/>
  <c r="B8" i="4"/>
  <c r="W21" i="1"/>
  <c r="G3" i="4"/>
  <c r="AO4" i="1"/>
  <c r="E4" i="3" s="1"/>
  <c r="I3" i="3"/>
  <c r="AQ6" i="1"/>
  <c r="G6" i="3" s="1"/>
  <c r="AI18" i="1"/>
  <c r="B8" i="2"/>
  <c r="AI23" i="1"/>
  <c r="B13" i="2"/>
  <c r="AI50" i="1"/>
  <c r="C39" i="2"/>
  <c r="AI36" i="1"/>
  <c r="T65" i="1"/>
  <c r="B36" i="4"/>
  <c r="T63" i="1"/>
  <c r="B38" i="4"/>
  <c r="W59" i="1"/>
  <c r="W55" i="1"/>
  <c r="G40" i="4"/>
  <c r="X53" i="1"/>
  <c r="J29" i="4" s="1"/>
  <c r="I29" i="4" s="1"/>
  <c r="T45" i="1"/>
  <c r="B32" i="4"/>
  <c r="T109" i="1"/>
  <c r="B53" i="4"/>
  <c r="T103" i="1"/>
  <c r="B48" i="4"/>
  <c r="T101" i="1"/>
  <c r="B66" i="4"/>
  <c r="W91" i="1"/>
  <c r="G54" i="4"/>
  <c r="W89" i="1"/>
  <c r="G56" i="4"/>
  <c r="T127" i="1"/>
  <c r="T97" i="1"/>
  <c r="W23" i="1"/>
  <c r="G20" i="4"/>
  <c r="T11" i="1"/>
  <c r="B13" i="4"/>
  <c r="AP7" i="1"/>
  <c r="F7" i="3" s="1"/>
  <c r="B7" i="3"/>
  <c r="AI57" i="1"/>
  <c r="C45" i="2"/>
  <c r="AI65" i="1"/>
  <c r="C53" i="2"/>
  <c r="AI31" i="1"/>
  <c r="C21" i="2"/>
  <c r="AO8" i="1"/>
  <c r="E8" i="3" s="1"/>
  <c r="I7" i="3"/>
  <c r="W83" i="1"/>
  <c r="X83" i="1" s="1"/>
  <c r="J27" i="4" s="1"/>
  <c r="I27" i="4" s="1"/>
  <c r="G27" i="4"/>
  <c r="T81" i="1"/>
  <c r="B30" i="4"/>
  <c r="T79" i="1"/>
  <c r="U79" i="1" s="1"/>
  <c r="E43" i="4" s="1"/>
  <c r="D43" i="4" s="1"/>
  <c r="B43" i="4"/>
  <c r="W75" i="1"/>
  <c r="W73" i="1"/>
  <c r="G39" i="4"/>
  <c r="W65" i="1"/>
  <c r="G36" i="4"/>
  <c r="W63" i="1"/>
  <c r="G38" i="4"/>
  <c r="T61" i="1"/>
  <c r="B41" i="4"/>
  <c r="W51" i="1"/>
  <c r="G26" i="4"/>
  <c r="AI78" i="1"/>
  <c r="B66" i="2"/>
  <c r="T121" i="1"/>
  <c r="B58" i="4"/>
  <c r="T113" i="1"/>
  <c r="B52" i="4"/>
  <c r="T111" i="1"/>
  <c r="B63" i="4"/>
  <c r="W103" i="1"/>
  <c r="G48" i="4"/>
  <c r="W101" i="1"/>
  <c r="G66" i="4"/>
  <c r="T99" i="1"/>
  <c r="U99" i="1" s="1"/>
  <c r="E64" i="4" s="1"/>
  <c r="D64" i="4" s="1"/>
  <c r="B64" i="4"/>
  <c r="T85" i="1"/>
  <c r="B25" i="4"/>
  <c r="S87" i="1"/>
  <c r="C59" i="4" s="1"/>
  <c r="U87" i="1"/>
  <c r="E59" i="4" s="1"/>
  <c r="D59" i="4" s="1"/>
  <c r="X41" i="1"/>
  <c r="J6" i="4" s="1"/>
  <c r="I6" i="4" s="1"/>
  <c r="S33" i="1"/>
  <c r="C9" i="4" s="1"/>
  <c r="W35" i="1"/>
  <c r="T33" i="1"/>
  <c r="W31" i="1"/>
  <c r="T29" i="1"/>
  <c r="X81" i="1"/>
  <c r="J30" i="4" s="1"/>
  <c r="I30" i="4" s="1"/>
  <c r="T71" i="1"/>
  <c r="W129" i="1"/>
  <c r="X125" i="1"/>
  <c r="J60" i="4" s="1"/>
  <c r="I60" i="4" s="1"/>
  <c r="V125" i="1"/>
  <c r="H60" i="4" s="1"/>
  <c r="W119" i="1"/>
  <c r="W3" i="1"/>
  <c r="AI43" i="1"/>
  <c r="U51" i="1"/>
  <c r="E26" i="4" s="1"/>
  <c r="D26" i="4" s="1"/>
  <c r="S13" i="1"/>
  <c r="C15" i="4" s="1"/>
  <c r="AP4" i="1"/>
  <c r="F4" i="3" s="1"/>
  <c r="Z73" i="1"/>
  <c r="AC73" i="1" s="1"/>
  <c r="B61" i="2" s="1"/>
  <c r="V29" i="1"/>
  <c r="H19" i="4" s="1"/>
  <c r="W27" i="1"/>
  <c r="T25" i="1"/>
  <c r="T7" i="1"/>
  <c r="AI58" i="1"/>
  <c r="U111" i="1" s="1"/>
  <c r="E63" i="4" s="1"/>
  <c r="D63" i="4" s="1"/>
  <c r="AI66" i="1"/>
  <c r="U105" i="1" s="1"/>
  <c r="E49" i="4" s="1"/>
  <c r="D49" i="4" s="1"/>
  <c r="AI38" i="1"/>
  <c r="U83" i="1" s="1"/>
  <c r="E27" i="4" s="1"/>
  <c r="D27" i="4" s="1"/>
  <c r="U53" i="1"/>
  <c r="E29" i="4" s="1"/>
  <c r="D29" i="4" s="1"/>
  <c r="W105" i="1"/>
  <c r="S61" i="1"/>
  <c r="C41" i="4" s="1"/>
  <c r="S5" i="1"/>
  <c r="C11" i="4" s="1"/>
  <c r="U123" i="1"/>
  <c r="E57" i="4" s="1"/>
  <c r="D57" i="4" s="1"/>
  <c r="V109" i="1"/>
  <c r="H53" i="4" s="1"/>
  <c r="S77" i="1"/>
  <c r="C28" i="4" s="1"/>
  <c r="U101" i="1"/>
  <c r="E66" i="4" s="1"/>
  <c r="D66" i="4" s="1"/>
  <c r="V93" i="1"/>
  <c r="H46" i="4" s="1"/>
  <c r="W19" i="1"/>
  <c r="W17" i="1"/>
  <c r="S11" i="1"/>
  <c r="C13" i="4" s="1"/>
  <c r="X47" i="1"/>
  <c r="J33" i="4" s="1"/>
  <c r="I33" i="4" s="1"/>
  <c r="T125" i="1"/>
  <c r="U125" i="1" s="1"/>
  <c r="E60" i="4" s="1"/>
  <c r="D60" i="4" s="1"/>
  <c r="W109" i="1"/>
  <c r="X109" i="1" s="1"/>
  <c r="J53" i="4" s="1"/>
  <c r="I53" i="4" s="1"/>
  <c r="V33" i="1"/>
  <c r="H9" i="4" s="1"/>
  <c r="S39" i="1"/>
  <c r="C5" i="4" s="1"/>
  <c r="V35" i="1"/>
  <c r="H10" i="4" s="1"/>
  <c r="AI39" i="1"/>
  <c r="V53" i="1"/>
  <c r="H29" i="4" s="1"/>
  <c r="AD46" i="1"/>
  <c r="V81" i="1"/>
  <c r="H30" i="4" s="1"/>
  <c r="V65" i="1"/>
  <c r="H36" i="4" s="1"/>
  <c r="V49" i="1"/>
  <c r="H7" i="4" s="1"/>
  <c r="V17" i="1"/>
  <c r="H21" i="4" s="1"/>
  <c r="V129" i="1"/>
  <c r="H45" i="4" s="1"/>
  <c r="U119" i="1"/>
  <c r="E55" i="4" s="1"/>
  <c r="D55" i="4" s="1"/>
  <c r="S113" i="1"/>
  <c r="C52" i="4" s="1"/>
  <c r="V95" i="1"/>
  <c r="H62" i="4" s="1"/>
  <c r="S97" i="1"/>
  <c r="C51" i="4" s="1"/>
  <c r="AL4" i="1"/>
  <c r="C4" i="3" s="1"/>
  <c r="V87" i="1"/>
  <c r="H59" i="4" s="1"/>
  <c r="S85" i="1"/>
  <c r="C25" i="4" s="1"/>
  <c r="U81" i="1"/>
  <c r="E30" i="4" s="1"/>
  <c r="D30" i="4" s="1"/>
  <c r="S69" i="1"/>
  <c r="C24" i="4" s="1"/>
  <c r="S53" i="1"/>
  <c r="C29" i="4" s="1"/>
  <c r="S37" i="1"/>
  <c r="C17" i="4" s="1"/>
  <c r="S21" i="1"/>
  <c r="C3" i="4" s="1"/>
  <c r="V115" i="1"/>
  <c r="H65" i="4" s="1"/>
  <c r="AC22" i="1"/>
  <c r="B12" i="2" s="1"/>
  <c r="AC48" i="1"/>
  <c r="V77" i="1"/>
  <c r="H28" i="4" s="1"/>
  <c r="V61" i="1"/>
  <c r="H41" i="4" s="1"/>
  <c r="V13" i="1"/>
  <c r="H15" i="4" s="1"/>
  <c r="V111" i="1"/>
  <c r="H63" i="4" s="1"/>
  <c r="X97" i="1"/>
  <c r="J51" i="4" s="1"/>
  <c r="I51" i="4" s="1"/>
  <c r="AD22" i="1"/>
  <c r="C12" i="2" s="1"/>
  <c r="AI27" i="1"/>
  <c r="V83" i="1"/>
  <c r="H27" i="4" s="1"/>
  <c r="V67" i="1"/>
  <c r="H37" i="4" s="1"/>
  <c r="V51" i="1"/>
  <c r="H26" i="4" s="1"/>
  <c r="V19" i="1"/>
  <c r="H22" i="4" s="1"/>
  <c r="V3" i="1"/>
  <c r="H8" i="4" s="1"/>
  <c r="X127" i="1"/>
  <c r="J50" i="4" s="1"/>
  <c r="I50" i="4" s="1"/>
  <c r="V73" i="1"/>
  <c r="H39" i="4" s="1"/>
  <c r="V57" i="1"/>
  <c r="H34" i="4" s="1"/>
  <c r="V41" i="1"/>
  <c r="H6" i="4" s="1"/>
  <c r="V25" i="1"/>
  <c r="H18" i="4" s="1"/>
  <c r="V9" i="1"/>
  <c r="H12" i="4" s="1"/>
  <c r="AI25" i="1"/>
  <c r="AI53" i="1"/>
  <c r="V119" i="1"/>
  <c r="H55" i="4" s="1"/>
  <c r="AI75" i="1"/>
  <c r="AI77" i="1"/>
  <c r="AI76" i="1"/>
  <c r="AI24" i="1"/>
  <c r="AI28" i="1"/>
  <c r="AI26" i="1"/>
  <c r="AI32" i="1"/>
  <c r="AI29" i="1"/>
  <c r="AI19" i="1"/>
  <c r="AI17" i="1"/>
  <c r="AI15" i="1"/>
  <c r="AI14" i="1"/>
  <c r="AK4" i="1"/>
  <c r="B4" i="3" s="1"/>
  <c r="X101" i="1" l="1"/>
  <c r="J66" i="4" s="1"/>
  <c r="I66" i="4" s="1"/>
  <c r="X91" i="1"/>
  <c r="J54" i="4" s="1"/>
  <c r="I54" i="4" s="1"/>
  <c r="U129" i="1"/>
  <c r="E45" i="4" s="1"/>
  <c r="D45" i="4" s="1"/>
  <c r="U75" i="1"/>
  <c r="E44" i="4" s="1"/>
  <c r="D44" i="4" s="1"/>
  <c r="AI73" i="1"/>
  <c r="X89" i="1"/>
  <c r="J56" i="4" s="1"/>
  <c r="I56" i="4" s="1"/>
  <c r="U5" i="1"/>
  <c r="E11" i="4" s="1"/>
  <c r="D11" i="4" s="1"/>
  <c r="U71" i="1"/>
  <c r="E42" i="4" s="1"/>
  <c r="D42" i="4" s="1"/>
  <c r="AI48" i="1"/>
  <c r="U85" i="1" s="1"/>
  <c r="E25" i="4" s="1"/>
  <c r="D25" i="4" s="1"/>
  <c r="B37" i="2"/>
  <c r="U109" i="1"/>
  <c r="E53" i="4" s="1"/>
  <c r="D53" i="4" s="1"/>
  <c r="U11" i="1"/>
  <c r="E13" i="4" s="1"/>
  <c r="D13" i="4" s="1"/>
  <c r="U115" i="1"/>
  <c r="E65" i="4" s="1"/>
  <c r="D65" i="4" s="1"/>
  <c r="AI46" i="1"/>
  <c r="C35" i="2"/>
  <c r="X119" i="1"/>
  <c r="J55" i="4" s="1"/>
  <c r="I55" i="4" s="1"/>
  <c r="U35" i="1"/>
  <c r="E10" i="4" s="1"/>
  <c r="D10" i="4" s="1"/>
  <c r="I63" i="4"/>
  <c r="J65" i="4"/>
  <c r="I65" i="4" s="1"/>
  <c r="U121" i="1"/>
  <c r="E58" i="4" s="1"/>
  <c r="D58" i="4" s="1"/>
  <c r="U33" i="1"/>
  <c r="E9" i="4" s="1"/>
  <c r="D9" i="4" s="1"/>
  <c r="X107" i="1"/>
  <c r="J47" i="4" s="1"/>
  <c r="I47" i="4" s="1"/>
  <c r="U95" i="1"/>
  <c r="E62" i="4" s="1"/>
  <c r="D62" i="4" s="1"/>
  <c r="X87" i="1"/>
  <c r="J59" i="4" s="1"/>
  <c r="I59" i="4" s="1"/>
  <c r="X113" i="1"/>
  <c r="J52" i="4" s="1"/>
  <c r="I52" i="4" s="1"/>
  <c r="X67" i="1"/>
  <c r="J37" i="4" s="1"/>
  <c r="I37" i="4" s="1"/>
  <c r="X13" i="1"/>
  <c r="J15" i="4" s="1"/>
  <c r="I15" i="4" s="1"/>
  <c r="X85" i="1"/>
  <c r="J25" i="4" s="1"/>
  <c r="I25" i="4" s="1"/>
  <c r="U27" i="1"/>
  <c r="E14" i="4" s="1"/>
  <c r="D14" i="4" s="1"/>
  <c r="X129" i="1"/>
  <c r="J45" i="4" s="1"/>
  <c r="I45" i="4" s="1"/>
  <c r="X95" i="1"/>
  <c r="J62" i="4" s="1"/>
  <c r="I62" i="4" s="1"/>
  <c r="X3" i="1"/>
  <c r="J8" i="4" s="1"/>
  <c r="I8" i="4" s="1"/>
  <c r="U13" i="1"/>
  <c r="E15" i="4" s="1"/>
  <c r="D15" i="4" s="1"/>
  <c r="U117" i="1"/>
  <c r="E61" i="4" s="1"/>
  <c r="D61" i="4" s="1"/>
  <c r="U107" i="1"/>
  <c r="E47" i="4" s="1"/>
  <c r="D47" i="4" s="1"/>
  <c r="U97" i="1"/>
  <c r="E51" i="4" s="1"/>
  <c r="D51" i="4" s="1"/>
  <c r="U113" i="1"/>
  <c r="E52" i="4" s="1"/>
  <c r="D52" i="4" s="1"/>
  <c r="U29" i="1"/>
  <c r="E19" i="4" s="1"/>
  <c r="D19" i="4" s="1"/>
  <c r="X61" i="1"/>
  <c r="J41" i="4" s="1"/>
  <c r="I41" i="4" s="1"/>
  <c r="U31" i="1"/>
  <c r="E23" i="4" s="1"/>
  <c r="D23" i="4" s="1"/>
  <c r="U25" i="1"/>
  <c r="E18" i="4" s="1"/>
  <c r="D18" i="4" s="1"/>
  <c r="X25" i="1"/>
  <c r="J18" i="4" s="1"/>
  <c r="I18" i="4" s="1"/>
  <c r="U65" i="1"/>
  <c r="E36" i="4" s="1"/>
  <c r="D36" i="4" s="1"/>
  <c r="X31" i="1"/>
  <c r="J23" i="4" s="1"/>
  <c r="I23" i="4" s="1"/>
  <c r="U69" i="1"/>
  <c r="E24" i="4" s="1"/>
  <c r="D24" i="4" s="1"/>
  <c r="U127" i="1"/>
  <c r="E50" i="4" s="1"/>
  <c r="D50" i="4" s="1"/>
  <c r="U47" i="1"/>
  <c r="E33" i="4" s="1"/>
  <c r="D33" i="4" s="1"/>
  <c r="U103" i="1"/>
  <c r="E48" i="4" s="1"/>
  <c r="D48" i="4" s="1"/>
  <c r="U9" i="1"/>
  <c r="E12" i="4" s="1"/>
  <c r="D12" i="4" s="1"/>
  <c r="X69" i="1"/>
  <c r="J24" i="4" s="1"/>
  <c r="I24" i="4" s="1"/>
  <c r="U19" i="1"/>
  <c r="E22" i="4" s="1"/>
  <c r="D22" i="4" s="1"/>
  <c r="U43" i="1"/>
  <c r="E31" i="4" s="1"/>
  <c r="D31" i="4" s="1"/>
  <c r="X35" i="1"/>
  <c r="J10" i="4" s="1"/>
  <c r="I10" i="4" s="1"/>
  <c r="X99" i="1"/>
  <c r="J64" i="4" s="1"/>
  <c r="I64" i="4" s="1"/>
  <c r="X55" i="1"/>
  <c r="J40" i="4" s="1"/>
  <c r="I40" i="4" s="1"/>
  <c r="X29" i="1"/>
  <c r="J19" i="4" s="1"/>
  <c r="I19" i="4" s="1"/>
  <c r="U63" i="1"/>
  <c r="E38" i="4" s="1"/>
  <c r="D38" i="4" s="1"/>
  <c r="U93" i="1"/>
  <c r="E46" i="4" s="1"/>
  <c r="D46" i="4" s="1"/>
  <c r="X123" i="1"/>
  <c r="J57" i="4" s="1"/>
  <c r="I57" i="4" s="1"/>
  <c r="U59" i="1"/>
  <c r="E35" i="4" s="1"/>
  <c r="D35" i="4" s="1"/>
  <c r="U73" i="1"/>
  <c r="E39" i="4" s="1"/>
  <c r="D39" i="4" s="1"/>
  <c r="X63" i="1"/>
  <c r="J38" i="4" s="1"/>
  <c r="I38" i="4" s="1"/>
  <c r="U67" i="1"/>
  <c r="E37" i="4" s="1"/>
  <c r="D37" i="4" s="1"/>
  <c r="X73" i="1"/>
  <c r="J39" i="4" s="1"/>
  <c r="I39" i="4" s="1"/>
  <c r="X59" i="1"/>
  <c r="J35" i="4" s="1"/>
  <c r="I35" i="4" s="1"/>
  <c r="U55" i="1"/>
  <c r="E40" i="4" s="1"/>
  <c r="D40" i="4" s="1"/>
  <c r="X65" i="1"/>
  <c r="J36" i="4" s="1"/>
  <c r="I36" i="4" s="1"/>
  <c r="U45" i="1"/>
  <c r="E32" i="4" s="1"/>
  <c r="D32" i="4" s="1"/>
  <c r="U61" i="1"/>
  <c r="E41" i="4" s="1"/>
  <c r="D41" i="4" s="1"/>
  <c r="X103" i="1"/>
  <c r="J48" i="4" s="1"/>
  <c r="I48" i="4" s="1"/>
  <c r="X121" i="1"/>
  <c r="J58" i="4" s="1"/>
  <c r="I58" i="4" s="1"/>
  <c r="X37" i="1"/>
  <c r="J17" i="4" s="1"/>
  <c r="I17" i="4" s="1"/>
  <c r="X39" i="1"/>
  <c r="J5" i="4" s="1"/>
  <c r="I5" i="4" s="1"/>
  <c r="U77" i="1"/>
  <c r="E28" i="4" s="1"/>
  <c r="D28" i="4" s="1"/>
  <c r="X43" i="1"/>
  <c r="J31" i="4" s="1"/>
  <c r="I31" i="4" s="1"/>
  <c r="U23" i="1"/>
  <c r="E20" i="4" s="1"/>
  <c r="D20" i="4" s="1"/>
  <c r="X57" i="1"/>
  <c r="J34" i="4" s="1"/>
  <c r="I34" i="4" s="1"/>
  <c r="X51" i="1"/>
  <c r="J26" i="4" s="1"/>
  <c r="I26" i="4" s="1"/>
  <c r="U37" i="1"/>
  <c r="E17" i="4" s="1"/>
  <c r="D17" i="4" s="1"/>
  <c r="X75" i="1"/>
  <c r="J44" i="4" s="1"/>
  <c r="I44" i="4" s="1"/>
  <c r="AI22" i="1"/>
  <c r="X27" i="1" s="1"/>
  <c r="J14" i="4" s="1"/>
  <c r="I14" i="4" s="1"/>
  <c r="U17" i="1"/>
  <c r="E21" i="4" s="1"/>
  <c r="D21" i="4" s="1"/>
  <c r="X77" i="1"/>
  <c r="J28" i="4" s="1"/>
  <c r="I28" i="4" s="1"/>
  <c r="X33" i="1"/>
  <c r="J9" i="4" s="1"/>
  <c r="I9" i="4" s="1"/>
  <c r="U15" i="1"/>
  <c r="E16" i="4" s="1"/>
  <c r="D16" i="4" s="1"/>
  <c r="U57" i="1"/>
  <c r="E34" i="4" s="1"/>
  <c r="D34" i="4" s="1"/>
  <c r="X105" i="1"/>
  <c r="J49" i="4" s="1"/>
  <c r="I49" i="4" s="1"/>
  <c r="X71" i="1"/>
  <c r="J42" i="4" s="1"/>
  <c r="I42" i="4" s="1"/>
  <c r="X9" i="1"/>
  <c r="J12" i="4" s="1"/>
  <c r="I12" i="4" s="1"/>
  <c r="X49" i="1"/>
  <c r="J7" i="4" s="1"/>
  <c r="I7" i="4" s="1"/>
  <c r="X79" i="1" l="1"/>
  <c r="J43" i="4" s="1"/>
  <c r="I43" i="4" s="1"/>
  <c r="X45" i="1"/>
  <c r="J32" i="4" s="1"/>
  <c r="I32" i="4" s="1"/>
  <c r="X11" i="1"/>
  <c r="J13" i="4" s="1"/>
  <c r="I13" i="4" s="1"/>
  <c r="X17" i="1"/>
  <c r="J21" i="4" s="1"/>
  <c r="I21" i="4" s="1"/>
  <c r="X21" i="1"/>
  <c r="J3" i="4" s="1"/>
  <c r="I3" i="4" s="1"/>
  <c r="U41" i="1"/>
  <c r="E6" i="4" s="1"/>
  <c r="D6" i="4" s="1"/>
  <c r="X5" i="1"/>
  <c r="J11" i="4" s="1"/>
  <c r="I11" i="4" s="1"/>
  <c r="U21" i="1"/>
  <c r="E3" i="4" s="1"/>
  <c r="D3" i="4" s="1"/>
  <c r="U3" i="1"/>
  <c r="E8" i="4" s="1"/>
  <c r="D8" i="4" s="1"/>
  <c r="X19" i="1"/>
  <c r="J22" i="4" s="1"/>
  <c r="I22" i="4" s="1"/>
  <c r="X15" i="1"/>
  <c r="J16" i="4" s="1"/>
  <c r="I16" i="4" s="1"/>
  <c r="U7" i="1"/>
  <c r="E4" i="4" s="1"/>
  <c r="D4" i="4" s="1"/>
  <c r="U49" i="1"/>
  <c r="E7" i="4" s="1"/>
  <c r="D7" i="4" s="1"/>
  <c r="X23" i="1"/>
  <c r="J20" i="4" s="1"/>
  <c r="I20" i="4" s="1"/>
  <c r="X7" i="1"/>
  <c r="J4" i="4" s="1"/>
  <c r="I4" i="4" s="1"/>
</calcChain>
</file>

<file path=xl/sharedStrings.xml><?xml version="1.0" encoding="utf-8"?>
<sst xmlns="http://schemas.openxmlformats.org/spreadsheetml/2006/main" count="189" uniqueCount="120">
  <si>
    <t>originali</t>
  </si>
  <si>
    <t>inizio</t>
  </si>
  <si>
    <t>fine</t>
  </si>
  <si>
    <t>inizio.ARROTONDA</t>
  </si>
  <si>
    <t>fine.ARROTONDA</t>
  </si>
  <si>
    <t>P1</t>
  </si>
  <si>
    <t>P2</t>
  </si>
  <si>
    <t>scale</t>
  </si>
  <si>
    <t>x</t>
  </si>
  <si>
    <t>y</t>
  </si>
  <si>
    <t>z</t>
  </si>
  <si>
    <t>punti</t>
  </si>
  <si>
    <t>segmenti</t>
  </si>
  <si>
    <t>x+300</t>
  </si>
  <si>
    <t>V</t>
  </si>
  <si>
    <t>I</t>
  </si>
  <si>
    <t>C</t>
  </si>
  <si>
    <t>quota</t>
  </si>
  <si>
    <t>codice</t>
  </si>
  <si>
    <t>X</t>
  </si>
  <si>
    <t>scala</t>
  </si>
  <si>
    <t>Lunghezza (m)</t>
  </si>
  <si>
    <t>Scale</t>
  </si>
  <si>
    <t>quota145</t>
  </si>
  <si>
    <t>A5</t>
  </si>
  <si>
    <t>quota150</t>
  </si>
  <si>
    <t>A3</t>
  </si>
  <si>
    <t>A7</t>
  </si>
  <si>
    <t>quota155</t>
  </si>
  <si>
    <t>snodi</t>
  </si>
  <si>
    <t>145S1</t>
  </si>
  <si>
    <t>145RG1</t>
  </si>
  <si>
    <t>145R3</t>
  </si>
  <si>
    <t>145R1</t>
  </si>
  <si>
    <t>145RG2</t>
  </si>
  <si>
    <t>145WC1</t>
  </si>
  <si>
    <t>145S2</t>
  </si>
  <si>
    <t>145S3</t>
  </si>
  <si>
    <t>uscite</t>
  </si>
  <si>
    <t>uscite em.</t>
  </si>
  <si>
    <t>145RAM</t>
  </si>
  <si>
    <t>aulamagna</t>
  </si>
  <si>
    <t>145EMG1</t>
  </si>
  <si>
    <t>145EMG2</t>
  </si>
  <si>
    <t>145EMA7</t>
  </si>
  <si>
    <t>145EM1</t>
  </si>
  <si>
    <t>145EMA3</t>
  </si>
  <si>
    <t>145U3</t>
  </si>
  <si>
    <t>145U2</t>
  </si>
  <si>
    <t>145UA5</t>
  </si>
  <si>
    <t>145U1</t>
  </si>
  <si>
    <t>QUOTA 145</t>
  </si>
  <si>
    <t>QUOTA 150</t>
  </si>
  <si>
    <t>145A5</t>
  </si>
  <si>
    <t>145A3</t>
  </si>
  <si>
    <t>150A5</t>
  </si>
  <si>
    <t>150A3</t>
  </si>
  <si>
    <t>150A7</t>
  </si>
  <si>
    <t>155A5</t>
  </si>
  <si>
    <t>155A3</t>
  </si>
  <si>
    <t>155A7</t>
  </si>
  <si>
    <t>150G1</t>
  </si>
  <si>
    <t>150STRADE</t>
  </si>
  <si>
    <t>145DICEA</t>
  </si>
  <si>
    <t>150DICEA</t>
  </si>
  <si>
    <t>150DICEA1</t>
  </si>
  <si>
    <t>150EMA7</t>
  </si>
  <si>
    <t>150WC1</t>
  </si>
  <si>
    <t>150R2</t>
  </si>
  <si>
    <t>150G2</t>
  </si>
  <si>
    <t>150G1G2</t>
  </si>
  <si>
    <t>150RAM</t>
  </si>
  <si>
    <t>150RL</t>
  </si>
  <si>
    <t>aulastudio</t>
  </si>
  <si>
    <t>150S1</t>
  </si>
  <si>
    <t>150R1</t>
  </si>
  <si>
    <t>wc2+aula pc+csal</t>
  </si>
  <si>
    <t>150EM1</t>
  </si>
  <si>
    <t>uscita aula studio</t>
  </si>
  <si>
    <t>150EMR1</t>
  </si>
  <si>
    <t>150EMRL</t>
  </si>
  <si>
    <t>uscita aula150/1</t>
  </si>
  <si>
    <t>biblioteca</t>
  </si>
  <si>
    <t>biblioteca (posizione fittizia)</t>
  </si>
  <si>
    <t>QUOTA 155</t>
  </si>
  <si>
    <t>155DICEA</t>
  </si>
  <si>
    <t>155R567</t>
  </si>
  <si>
    <t>155/5-6 + 155/7</t>
  </si>
  <si>
    <t>155R4</t>
  </si>
  <si>
    <t>155R4D3</t>
  </si>
  <si>
    <t>155/4+155/d3</t>
  </si>
  <si>
    <t>155R23D2</t>
  </si>
  <si>
    <t>155/2-3+155/d2</t>
  </si>
  <si>
    <t>155RD1</t>
  </si>
  <si>
    <t>155WC1</t>
  </si>
  <si>
    <t>155ECDL</t>
  </si>
  <si>
    <t>aula ECDL+155/10</t>
  </si>
  <si>
    <t>presso l'affaccio, lato finestre</t>
  </si>
  <si>
    <t>155CESMI</t>
  </si>
  <si>
    <t>155EM3</t>
  </si>
  <si>
    <t>155WC2</t>
  </si>
  <si>
    <t>155EM4</t>
  </si>
  <si>
    <t>155S1</t>
  </si>
  <si>
    <t>155EM1</t>
  </si>
  <si>
    <t>155ACQ</t>
  </si>
  <si>
    <t>aula "acquario" cesmi</t>
  </si>
  <si>
    <t>155BAR</t>
  </si>
  <si>
    <t>155UP</t>
  </si>
  <si>
    <t>uscita principale lato bancomat</t>
  </si>
  <si>
    <t>155EM2</t>
  </si>
  <si>
    <t>155U1</t>
  </si>
  <si>
    <t>ELENCO NODI</t>
  </si>
  <si>
    <t>definizione estesa</t>
  </si>
  <si>
    <t>non usata</t>
  </si>
  <si>
    <t>150BIB</t>
  </si>
  <si>
    <t>larghezza (m)</t>
  </si>
  <si>
    <t>larghezza (M)</t>
  </si>
  <si>
    <t>non usato</t>
  </si>
  <si>
    <t>Larghezza (m)</t>
  </si>
  <si>
    <t>larghezza(M)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</si>
</sst>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quotePrefix="1" applyNumberFormat="1" applyBorder="1"/>
    <xf numFmtId="0" fontId="0" fillId="0" borderId="0" xfId="0" quotePrefix="1" applyNumberFormat="1" applyBorder="1"/>
    <xf numFmtId="0" fontId="0" fillId="34" borderId="0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6" borderId="0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6" borderId="22" xfId="0" applyFill="1" applyBorder="1"/>
    <xf numFmtId="0" fontId="0" fillId="36" borderId="23" xfId="0" applyFill="1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0" borderId="22" xfId="0" applyBorder="1"/>
    <xf numFmtId="0" fontId="0" fillId="0" borderId="27" xfId="0" applyBorder="1"/>
    <xf numFmtId="0" fontId="0" fillId="0" borderId="0" xfId="0" applyFill="1" applyBorder="1"/>
    <xf numFmtId="49" fontId="0" fillId="36" borderId="17" xfId="0" applyNumberFormat="1" applyFill="1" applyBorder="1"/>
    <xf numFmtId="0" fontId="0" fillId="0" borderId="28" xfId="0" applyBorder="1"/>
    <xf numFmtId="0" fontId="0" fillId="0" borderId="1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21" xfId="0" applyBorder="1"/>
    <xf numFmtId="0" fontId="0" fillId="0" borderId="22" xfId="0" applyFill="1" applyBorder="1"/>
    <xf numFmtId="0" fontId="0" fillId="0" borderId="0" xfId="0" applyNumberFormat="1" applyFill="1" applyBorder="1"/>
    <xf numFmtId="0" fontId="0" fillId="33" borderId="17" xfId="0" applyFill="1" applyBorder="1"/>
    <xf numFmtId="0" fontId="0" fillId="37" borderId="17" xfId="0" applyFill="1" applyBorder="1"/>
    <xf numFmtId="0" fontId="0" fillId="33" borderId="0" xfId="0" applyFill="1" applyBorder="1" applyAlignment="1"/>
    <xf numFmtId="0" fontId="0" fillId="33" borderId="17" xfId="0" applyFill="1" applyBorder="1" applyAlignment="1"/>
    <xf numFmtId="0" fontId="0" fillId="37" borderId="18" xfId="0" applyFill="1" applyBorder="1" applyAlignment="1"/>
    <xf numFmtId="0" fontId="0" fillId="37" borderId="0" xfId="0" applyFill="1" applyBorder="1" applyAlignment="1"/>
    <xf numFmtId="0" fontId="0" fillId="37" borderId="17" xfId="0" applyFill="1" applyBorder="1" applyAlignment="1"/>
    <xf numFmtId="0" fontId="20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7" xfId="0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topLeftCell="J100" workbookViewId="0">
      <selection activeCell="X112" sqref="X112"/>
    </sheetView>
  </sheetViews>
  <sheetFormatPr defaultRowHeight="14.5" x14ac:dyDescent="0.35"/>
  <cols>
    <col min="19" max="20" width="8.90625" customWidth="1"/>
    <col min="21" max="21" width="9.1796875" bestFit="1" customWidth="1"/>
    <col min="22" max="23" width="8.90625" customWidth="1"/>
    <col min="24" max="24" width="10.36328125" bestFit="1" customWidth="1"/>
    <col min="25" max="25" width="9.90625" bestFit="1" customWidth="1"/>
    <col min="26" max="31" width="8.90625" customWidth="1"/>
    <col min="32" max="32" width="11.6328125" bestFit="1" customWidth="1"/>
    <col min="33" max="33" width="10.36328125" bestFit="1" customWidth="1"/>
    <col min="34" max="35" width="8.90625" customWidth="1"/>
    <col min="36" max="36" width="9.453125" bestFit="1" customWidth="1"/>
    <col min="37" max="37" width="10.36328125" bestFit="1" customWidth="1"/>
    <col min="48" max="48" width="12.453125" bestFit="1" customWidth="1"/>
  </cols>
  <sheetData>
    <row r="1" spans="1:48" ht="21" customHeight="1" x14ac:dyDescent="0.5">
      <c r="A1" s="53" t="s">
        <v>0</v>
      </c>
      <c r="B1" s="53"/>
      <c r="C1" s="53"/>
      <c r="F1" s="53" t="s">
        <v>1</v>
      </c>
      <c r="G1" s="53"/>
      <c r="H1" s="53" t="s">
        <v>2</v>
      </c>
      <c r="I1" s="53"/>
      <c r="J1" s="53" t="s">
        <v>3</v>
      </c>
      <c r="K1" s="53"/>
      <c r="L1" s="1"/>
      <c r="M1" s="53" t="s">
        <v>4</v>
      </c>
      <c r="N1" s="53"/>
      <c r="O1" s="1"/>
      <c r="S1" s="53" t="s">
        <v>5</v>
      </c>
      <c r="T1" s="53"/>
      <c r="U1" s="53"/>
      <c r="V1" s="53" t="s">
        <v>6</v>
      </c>
      <c r="W1" s="53"/>
      <c r="X1" s="53"/>
      <c r="Z1" s="54" t="s">
        <v>7</v>
      </c>
      <c r="AA1" s="55"/>
      <c r="AB1" s="55"/>
      <c r="AC1" s="55"/>
      <c r="AD1" s="55"/>
      <c r="AE1" s="55"/>
      <c r="AF1" s="55"/>
      <c r="AG1" s="56"/>
      <c r="AH1" s="2"/>
      <c r="AI1" s="2"/>
      <c r="AJ1" s="60" t="s">
        <v>22</v>
      </c>
      <c r="AK1" s="57" t="s">
        <v>5</v>
      </c>
      <c r="AL1" s="57"/>
      <c r="AM1" s="57"/>
      <c r="AN1" s="57"/>
      <c r="AO1" s="58"/>
      <c r="AP1" s="59" t="s">
        <v>6</v>
      </c>
      <c r="AQ1" s="57"/>
      <c r="AR1" s="57"/>
      <c r="AS1" s="57"/>
      <c r="AT1" s="58"/>
      <c r="AU1" s="3"/>
      <c r="AV1" s="4"/>
    </row>
    <row r="2" spans="1:48" ht="14.4" customHeight="1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9</v>
      </c>
      <c r="H2" t="s">
        <v>13</v>
      </c>
      <c r="I2" t="s">
        <v>9</v>
      </c>
      <c r="J2" t="s">
        <v>13</v>
      </c>
      <c r="K2" t="s">
        <v>9</v>
      </c>
      <c r="L2" t="s">
        <v>10</v>
      </c>
      <c r="M2" t="s">
        <v>13</v>
      </c>
      <c r="N2" t="s">
        <v>9</v>
      </c>
      <c r="O2" t="s">
        <v>10</v>
      </c>
      <c r="P2" t="s">
        <v>14</v>
      </c>
      <c r="Q2" t="s">
        <v>15</v>
      </c>
      <c r="R2" t="s">
        <v>16</v>
      </c>
      <c r="S2" t="s">
        <v>17</v>
      </c>
      <c r="U2" t="s">
        <v>18</v>
      </c>
      <c r="V2" t="s">
        <v>17</v>
      </c>
      <c r="X2" t="s">
        <v>18</v>
      </c>
      <c r="Z2" s="5" t="s">
        <v>19</v>
      </c>
      <c r="AA2" s="6" t="s">
        <v>9</v>
      </c>
      <c r="AB2" s="6" t="s">
        <v>10</v>
      </c>
      <c r="AC2" s="6"/>
      <c r="AD2" s="6"/>
      <c r="AE2" s="6"/>
      <c r="AF2" s="6" t="s">
        <v>116</v>
      </c>
      <c r="AG2" s="7"/>
      <c r="AH2" s="6"/>
      <c r="AI2" s="6"/>
      <c r="AJ2" s="61"/>
      <c r="AK2" s="6" t="s">
        <v>8</v>
      </c>
      <c r="AL2" s="6" t="s">
        <v>9</v>
      </c>
      <c r="AM2" s="6" t="s">
        <v>10</v>
      </c>
      <c r="AN2" s="6" t="s">
        <v>17</v>
      </c>
      <c r="AO2" s="8" t="s">
        <v>18</v>
      </c>
      <c r="AP2" s="9" t="s">
        <v>8</v>
      </c>
      <c r="AQ2" s="6" t="s">
        <v>9</v>
      </c>
      <c r="AR2" s="6" t="s">
        <v>10</v>
      </c>
      <c r="AS2" s="6" t="s">
        <v>17</v>
      </c>
      <c r="AT2" s="8" t="s">
        <v>18</v>
      </c>
      <c r="AU2" s="10" t="s">
        <v>20</v>
      </c>
      <c r="AV2" s="11" t="s">
        <v>21</v>
      </c>
    </row>
    <row r="3" spans="1:48" ht="14.4" customHeight="1" x14ac:dyDescent="0.35">
      <c r="A3">
        <v>-187.78228902999999</v>
      </c>
      <c r="B3">
        <v>431.85327797000002</v>
      </c>
      <c r="C3">
        <v>0</v>
      </c>
      <c r="D3">
        <f>COUNTA(A$3:A$1048576)</f>
        <v>128</v>
      </c>
      <c r="E3">
        <f>D3/2</f>
        <v>64</v>
      </c>
      <c r="F3">
        <f>A3+300</f>
        <v>112.21771097000001</v>
      </c>
      <c r="G3">
        <f>B3</f>
        <v>431.85327797000002</v>
      </c>
      <c r="H3">
        <f>A4+300</f>
        <v>133.12709000999999</v>
      </c>
      <c r="I3">
        <f>B4</f>
        <v>429.63070484000002</v>
      </c>
      <c r="J3">
        <f>MROUND(F3,1)</f>
        <v>112</v>
      </c>
      <c r="K3">
        <f>IF($C3=0,MROUND(G3,1)+50,IF($C3=3,MROUND(G3,1)+100,MROUND(G3,1)))</f>
        <v>482</v>
      </c>
      <c r="L3">
        <f>C3</f>
        <v>0</v>
      </c>
      <c r="M3">
        <f>MROUND(H3,1)</f>
        <v>133</v>
      </c>
      <c r="N3">
        <f>IF($C3=0,MROUND(I3,1)+50,IF($C3=3,MROUND(I3,1)+100,MROUND(I3,1)))</f>
        <v>480</v>
      </c>
      <c r="O3">
        <f>C4</f>
        <v>0</v>
      </c>
      <c r="S3" t="str">
        <f t="shared" ref="S3" si="0">IF(L3=0,"145",IF(L3=3,"150","155"))</f>
        <v>145</v>
      </c>
      <c r="T3">
        <f t="shared" ref="T3" si="1">K3/J3</f>
        <v>4.3035714285714288</v>
      </c>
      <c r="U3" t="str">
        <f t="shared" ref="U3" si="2">IF(L3=0,INDEX($AG$13:$AG$33,MATCH(T3,$AI$13:$AI$33,0)),IF(L3=3,INDEX($AG$35:$AG$54,MATCH(T3,$AI$35:$AI$54,0)),INDEX($AG$56:$AG$79,MATCH(T3,$AI$56:$AI$79,0))))</f>
        <v>145EMG2</v>
      </c>
      <c r="V3" t="str">
        <f t="shared" ref="V3" si="3">IF(O3=0,"145",IF(O3=3,"150","155"))</f>
        <v>145</v>
      </c>
      <c r="W3">
        <f t="shared" ref="W3" si="4">N3/M3</f>
        <v>3.6090225563909772</v>
      </c>
      <c r="X3" t="str">
        <f t="shared" ref="X3" si="5">IF(O3=0,INDEX($AG$13:$AG$33,MATCH(W3,$AI$13:$AI$33,0)),IF(O3=3,INDEX($AG$35:$AG$54,MATCH(W3,$AI$35:$AI$54,0)),INDEX($AG$56:$AG$79,MATCH(W3,$AI$56:$AI$79,0))))</f>
        <v>145RG2</v>
      </c>
      <c r="Z3" s="12">
        <v>91.338700000000003</v>
      </c>
      <c r="AA3" s="13">
        <v>434.27609999999999</v>
      </c>
      <c r="AB3" s="13">
        <v>0</v>
      </c>
      <c r="AC3" s="6">
        <f>MROUND(Z3,1)</f>
        <v>91</v>
      </c>
      <c r="AD3" s="6">
        <f t="shared" ref="AD3:AD9" si="6">IF($AB3=0,MROUND(AA3,1)+50,IF($AB3=3,MROUND(AA3,1)+100,MROUND(AA3,1)))</f>
        <v>484</v>
      </c>
      <c r="AE3" s="6" t="s">
        <v>53</v>
      </c>
      <c r="AF3" s="36">
        <v>1.8</v>
      </c>
      <c r="AG3" s="7" t="s">
        <v>23</v>
      </c>
      <c r="AH3" s="6"/>
      <c r="AI3" s="6"/>
      <c r="AJ3" s="61"/>
      <c r="AK3" s="14">
        <f>AC3</f>
        <v>91</v>
      </c>
      <c r="AL3" s="14">
        <f>AD3</f>
        <v>484</v>
      </c>
      <c r="AM3" s="14">
        <f>AB3</f>
        <v>0</v>
      </c>
      <c r="AN3" s="14">
        <v>145</v>
      </c>
      <c r="AO3" s="15" t="str">
        <f>AE3</f>
        <v>145A5</v>
      </c>
      <c r="AP3" s="16">
        <f>AC5</f>
        <v>92</v>
      </c>
      <c r="AQ3" s="14">
        <f>AD5</f>
        <v>484</v>
      </c>
      <c r="AR3" s="14">
        <f>AB5</f>
        <v>3</v>
      </c>
      <c r="AS3" s="14">
        <v>150</v>
      </c>
      <c r="AT3" s="15" t="str">
        <f>AE5</f>
        <v>150A5</v>
      </c>
      <c r="AU3" s="17" t="s">
        <v>24</v>
      </c>
      <c r="AV3" s="18">
        <v>25</v>
      </c>
    </row>
    <row r="4" spans="1:48" ht="14.4" customHeight="1" x14ac:dyDescent="0.35">
      <c r="A4">
        <v>-166.87290999000001</v>
      </c>
      <c r="B4">
        <v>429.63070484000002</v>
      </c>
      <c r="C4">
        <v>0</v>
      </c>
      <c r="Z4" s="12">
        <v>143.4281</v>
      </c>
      <c r="AA4" s="13">
        <v>423.49579999999997</v>
      </c>
      <c r="AB4" s="13">
        <v>0</v>
      </c>
      <c r="AC4" s="6">
        <v>143</v>
      </c>
      <c r="AD4" s="6">
        <v>473</v>
      </c>
      <c r="AE4" s="6" t="s">
        <v>54</v>
      </c>
      <c r="AF4" s="36">
        <v>1.8</v>
      </c>
      <c r="AG4" s="7"/>
      <c r="AH4" s="6"/>
      <c r="AI4" s="6"/>
      <c r="AJ4" s="61"/>
      <c r="AK4" s="14">
        <f>AC8</f>
        <v>91</v>
      </c>
      <c r="AL4" s="14">
        <f>AD8</f>
        <v>484</v>
      </c>
      <c r="AM4" s="14">
        <v>3</v>
      </c>
      <c r="AN4" s="14">
        <v>150</v>
      </c>
      <c r="AO4" s="15" t="str">
        <f>AT3</f>
        <v>150A5</v>
      </c>
      <c r="AP4" s="16">
        <f>AC8</f>
        <v>91</v>
      </c>
      <c r="AQ4" s="14">
        <f>AD8</f>
        <v>484</v>
      </c>
      <c r="AR4" s="14">
        <v>6</v>
      </c>
      <c r="AS4" s="14">
        <v>155</v>
      </c>
      <c r="AT4" s="15" t="str">
        <f>AE8</f>
        <v>155A5</v>
      </c>
      <c r="AU4" s="17" t="s">
        <v>24</v>
      </c>
      <c r="AV4" s="18">
        <v>25</v>
      </c>
    </row>
    <row r="5" spans="1:48" ht="14.4" customHeight="1" x14ac:dyDescent="0.35">
      <c r="A5">
        <v>-209.81049229999999</v>
      </c>
      <c r="B5">
        <v>429.99212897000001</v>
      </c>
      <c r="C5">
        <v>0</v>
      </c>
      <c r="F5">
        <f t="shared" ref="F5" si="7">A5+300</f>
        <v>90.189507700000007</v>
      </c>
      <c r="G5">
        <f t="shared" ref="G5" si="8">B5</f>
        <v>429.99212897000001</v>
      </c>
      <c r="H5">
        <f t="shared" ref="H5" si="9">A6+300</f>
        <v>108.91503843000001</v>
      </c>
      <c r="I5">
        <f t="shared" ref="I5" si="10">B6</f>
        <v>431.85327797000002</v>
      </c>
      <c r="J5">
        <f t="shared" ref="J5" si="11">MROUND(F5,1)</f>
        <v>90</v>
      </c>
      <c r="K5">
        <f t="shared" ref="K5" si="12">IF($C5=0,MROUND(G5,1)+50,IF($C5=3,MROUND(G5,1)+100,MROUND(G5,1)))</f>
        <v>480</v>
      </c>
      <c r="L5">
        <f t="shared" ref="L5" si="13">C5</f>
        <v>0</v>
      </c>
      <c r="M5">
        <f t="shared" ref="M5" si="14">MROUND(H5,1)</f>
        <v>109</v>
      </c>
      <c r="N5">
        <f t="shared" ref="N5" si="15">IF($C5=0,MROUND(I5,1)+50,IF($C5=3,MROUND(I5,1)+100,MROUND(I5,1)))</f>
        <v>482</v>
      </c>
      <c r="O5">
        <f t="shared" ref="O5" si="16">C6</f>
        <v>0</v>
      </c>
      <c r="S5" t="str">
        <f t="shared" ref="S5" si="17">IF(L5=0,"145",IF(L5=3,"150","155"))</f>
        <v>145</v>
      </c>
      <c r="T5">
        <f t="shared" ref="T5" si="18">K5/J5</f>
        <v>5.333333333333333</v>
      </c>
      <c r="U5" t="str">
        <f t="shared" ref="U5" si="19">IF(L5=0,INDEX($AG$13:$AG$33,MATCH(T5,$AI$13:$AI$33,0)),IF(L5=3,INDEX($AG$35:$AG$54,MATCH(T5,$AI$35:$AI$54,0)),INDEX($AG$56:$AG$79,MATCH(T5,$AI$56:$AI$79,0))))</f>
        <v>145RG1</v>
      </c>
      <c r="V5" t="str">
        <f t="shared" ref="V5" si="20">IF(O5=0,"145",IF(O5=3,"150","155"))</f>
        <v>145</v>
      </c>
      <c r="W5">
        <f t="shared" ref="W5" si="21">N5/M5</f>
        <v>4.4220183486238529</v>
      </c>
      <c r="X5" t="str">
        <f t="shared" ref="X5" si="22">IF(O5=0,INDEX($AG$13:$AG$33,MATCH(W5,$AI$13:$AI$33,0)),IF(O5=3,INDEX($AG$35:$AG$54,MATCH(W5,$AI$35:$AI$54,0)),INDEX($AG$56:$AG$79,MATCH(W5,$AI$56:$AI$79,0))))</f>
        <v>145EMG1</v>
      </c>
      <c r="Z5" s="12">
        <v>91.191500000000005</v>
      </c>
      <c r="AA5" s="13">
        <v>384.27719999999999</v>
      </c>
      <c r="AB5" s="13">
        <v>3</v>
      </c>
      <c r="AC5" s="6">
        <v>92</v>
      </c>
      <c r="AD5" s="6">
        <f>IF($AB5=0,MROUND(AA5,1)+50,IF($AB5=3,MROUND(AA5,1)+100,MROUND(AA5,1)))</f>
        <v>484</v>
      </c>
      <c r="AE5" s="6" t="s">
        <v>55</v>
      </c>
      <c r="AF5" s="36">
        <v>1.8</v>
      </c>
      <c r="AG5" s="7" t="s">
        <v>25</v>
      </c>
      <c r="AH5" s="6"/>
      <c r="AI5" s="6"/>
      <c r="AJ5" s="61"/>
      <c r="AK5" s="19">
        <v>144</v>
      </c>
      <c r="AL5" s="19">
        <v>474</v>
      </c>
      <c r="AM5" s="19">
        <v>0</v>
      </c>
      <c r="AN5" s="19">
        <v>145</v>
      </c>
      <c r="AO5" s="20" t="str">
        <f>AE4</f>
        <v>145A3</v>
      </c>
      <c r="AP5" s="21">
        <f t="shared" ref="AP5:AQ8" si="23">AK5</f>
        <v>144</v>
      </c>
      <c r="AQ5" s="19">
        <f t="shared" si="23"/>
        <v>474</v>
      </c>
      <c r="AR5" s="19">
        <v>3</v>
      </c>
      <c r="AS5" s="19">
        <v>150</v>
      </c>
      <c r="AT5" s="20" t="str">
        <f>AE6</f>
        <v>150A3</v>
      </c>
      <c r="AU5" s="22" t="s">
        <v>26</v>
      </c>
      <c r="AV5" s="23">
        <f>AV4</f>
        <v>25</v>
      </c>
    </row>
    <row r="6" spans="1:48" ht="14.4" customHeight="1" x14ac:dyDescent="0.35">
      <c r="A6">
        <v>-191.08496156999999</v>
      </c>
      <c r="B6">
        <v>431.85327797000002</v>
      </c>
      <c r="C6">
        <v>0</v>
      </c>
      <c r="Z6" s="12">
        <v>143.66419999999999</v>
      </c>
      <c r="AA6" s="13">
        <v>373.82150000000001</v>
      </c>
      <c r="AB6" s="13">
        <v>3</v>
      </c>
      <c r="AC6" s="6">
        <f t="shared" ref="AC6:AC9" si="24">MROUND(Z6,1)</f>
        <v>144</v>
      </c>
      <c r="AD6" s="6">
        <f t="shared" si="6"/>
        <v>474</v>
      </c>
      <c r="AE6" s="6" t="s">
        <v>56</v>
      </c>
      <c r="AF6" s="36">
        <v>1.8</v>
      </c>
      <c r="AG6" s="7"/>
      <c r="AH6" s="6"/>
      <c r="AI6" s="6"/>
      <c r="AJ6" s="61"/>
      <c r="AK6" s="19">
        <f>AK5</f>
        <v>144</v>
      </c>
      <c r="AL6" s="19">
        <f>AL5</f>
        <v>474</v>
      </c>
      <c r="AM6" s="19">
        <v>3</v>
      </c>
      <c r="AN6" s="19">
        <v>150</v>
      </c>
      <c r="AO6" s="20" t="str">
        <f>AT5</f>
        <v>150A3</v>
      </c>
      <c r="AP6" s="21">
        <f t="shared" si="23"/>
        <v>144</v>
      </c>
      <c r="AQ6" s="19">
        <f t="shared" si="23"/>
        <v>474</v>
      </c>
      <c r="AR6" s="19">
        <v>6</v>
      </c>
      <c r="AS6" s="19">
        <v>155</v>
      </c>
      <c r="AT6" s="20" t="str">
        <f>AE9</f>
        <v>155A3</v>
      </c>
      <c r="AU6" s="22" t="s">
        <v>26</v>
      </c>
      <c r="AV6" s="23">
        <f>AV5</f>
        <v>25</v>
      </c>
    </row>
    <row r="7" spans="1:48" ht="14.4" customHeight="1" x14ac:dyDescent="0.35">
      <c r="A7">
        <v>-208.66131462999999</v>
      </c>
      <c r="B7">
        <v>434.27611944</v>
      </c>
      <c r="C7">
        <v>0</v>
      </c>
      <c r="F7">
        <f t="shared" ref="F7" si="25">A7+300</f>
        <v>91.338685370000007</v>
      </c>
      <c r="G7">
        <f t="shared" ref="G7" si="26">B7</f>
        <v>434.27611944</v>
      </c>
      <c r="H7">
        <f t="shared" ref="H7" si="27">A8+300</f>
        <v>89.773651220000005</v>
      </c>
      <c r="I7">
        <f t="shared" ref="I7" si="28">B8</f>
        <v>437.04029137999999</v>
      </c>
      <c r="J7">
        <f t="shared" ref="J7" si="29">MROUND(F7,1)</f>
        <v>91</v>
      </c>
      <c r="K7">
        <f t="shared" ref="K7" si="30">IF($C7=0,MROUND(G7,1)+50,IF($C7=3,MROUND(G7,1)+100,MROUND(G7,1)))</f>
        <v>484</v>
      </c>
      <c r="L7">
        <f t="shared" ref="L7" si="31">C7</f>
        <v>0</v>
      </c>
      <c r="M7">
        <f t="shared" ref="M7" si="32">MROUND(H7,1)</f>
        <v>90</v>
      </c>
      <c r="N7">
        <f t="shared" ref="N7" si="33">IF($C7=0,MROUND(I7,1)+50,IF($C7=3,MROUND(I7,1)+100,MROUND(I7,1)))</f>
        <v>487</v>
      </c>
      <c r="O7">
        <f t="shared" ref="O7" si="34">C8</f>
        <v>0</v>
      </c>
      <c r="S7" t="str">
        <f t="shared" ref="S7" si="35">IF(L7=0,"145",IF(L7=3,"150","155"))</f>
        <v>145</v>
      </c>
      <c r="T7">
        <f t="shared" ref="T7" si="36">K7/J7</f>
        <v>5.3186813186813184</v>
      </c>
      <c r="U7" t="str">
        <f t="shared" ref="U7" si="37">IF(L7=0,INDEX($AG$13:$AG$33,MATCH(T7,$AI$13:$AI$33,0)),IF(L7=3,INDEX($AG$35:$AG$54,MATCH(T7,$AI$35:$AI$54,0)),INDEX($AG$56:$AG$79,MATCH(T7,$AI$56:$AI$79,0))))</f>
        <v>145A5</v>
      </c>
      <c r="V7" t="str">
        <f t="shared" ref="V7" si="38">IF(O7=0,"145",IF(O7=3,"150","155"))</f>
        <v>145</v>
      </c>
      <c r="W7">
        <f t="shared" ref="W7" si="39">N7/M7</f>
        <v>5.4111111111111114</v>
      </c>
      <c r="X7" t="str">
        <f t="shared" ref="X7" si="40">IF(O7=0,INDEX($AG$13:$AG$33,MATCH(W7,$AI$13:$AI$33,0)),IF(O7=3,INDEX($AG$35:$AG$54,MATCH(W7,$AI$35:$AI$54,0)),INDEX($AG$56:$AG$79,MATCH(W7,$AI$56:$AI$79,0))))</f>
        <v>145UA5</v>
      </c>
      <c r="Z7" s="12">
        <v>62.715200000000003</v>
      </c>
      <c r="AA7" s="13">
        <v>364.26429999999999</v>
      </c>
      <c r="AB7" s="13">
        <v>3</v>
      </c>
      <c r="AC7" s="6">
        <f t="shared" si="24"/>
        <v>63</v>
      </c>
      <c r="AD7" s="6">
        <v>464</v>
      </c>
      <c r="AE7" s="6" t="s">
        <v>57</v>
      </c>
      <c r="AF7" s="36">
        <v>1.8</v>
      </c>
      <c r="AG7" s="7"/>
      <c r="AH7" s="6"/>
      <c r="AI7" s="6"/>
      <c r="AJ7" s="61"/>
      <c r="AK7" s="24">
        <f>AC7</f>
        <v>63</v>
      </c>
      <c r="AL7" s="24">
        <f>AD7</f>
        <v>464</v>
      </c>
      <c r="AM7" s="24">
        <v>0</v>
      </c>
      <c r="AN7" s="24">
        <v>145</v>
      </c>
      <c r="AO7" s="37" t="str">
        <f>AG30</f>
        <v>145EMA7</v>
      </c>
      <c r="AP7" s="26">
        <f t="shared" si="23"/>
        <v>63</v>
      </c>
      <c r="AQ7" s="24">
        <f t="shared" si="23"/>
        <v>464</v>
      </c>
      <c r="AR7" s="24">
        <v>3</v>
      </c>
      <c r="AS7" s="24">
        <v>150</v>
      </c>
      <c r="AT7" s="25" t="str">
        <f>AE7</f>
        <v>150A7</v>
      </c>
      <c r="AU7" s="27" t="s">
        <v>27</v>
      </c>
      <c r="AV7" s="28">
        <v>25</v>
      </c>
    </row>
    <row r="8" spans="1:48" ht="15" customHeight="1" thickBot="1" x14ac:dyDescent="0.4">
      <c r="A8">
        <v>-210.22634878</v>
      </c>
      <c r="B8">
        <v>437.04029137999999</v>
      </c>
      <c r="C8">
        <v>0</v>
      </c>
      <c r="Z8" s="12">
        <v>91.3018</v>
      </c>
      <c r="AA8" s="13">
        <v>484.18079999999998</v>
      </c>
      <c r="AB8" s="13">
        <v>6</v>
      </c>
      <c r="AC8" s="6">
        <f t="shared" si="24"/>
        <v>91</v>
      </c>
      <c r="AD8" s="6">
        <f t="shared" si="6"/>
        <v>484</v>
      </c>
      <c r="AE8" s="6" t="s">
        <v>58</v>
      </c>
      <c r="AF8" s="36">
        <v>1.8</v>
      </c>
      <c r="AG8" s="7" t="s">
        <v>28</v>
      </c>
      <c r="AH8" s="6"/>
      <c r="AI8" s="6"/>
      <c r="AJ8" s="62"/>
      <c r="AK8" s="29">
        <v>63</v>
      </c>
      <c r="AL8" s="29">
        <v>464</v>
      </c>
      <c r="AM8" s="29">
        <v>3</v>
      </c>
      <c r="AN8" s="29">
        <v>150</v>
      </c>
      <c r="AO8" s="30" t="str">
        <f>AT7</f>
        <v>150A7</v>
      </c>
      <c r="AP8" s="31">
        <f t="shared" si="23"/>
        <v>63</v>
      </c>
      <c r="AQ8" s="29">
        <f t="shared" si="23"/>
        <v>464</v>
      </c>
      <c r="AR8" s="29">
        <v>6</v>
      </c>
      <c r="AS8" s="29">
        <v>155</v>
      </c>
      <c r="AT8" s="30" t="str">
        <f>AE10</f>
        <v>155A7</v>
      </c>
      <c r="AU8" s="32" t="s">
        <v>27</v>
      </c>
      <c r="AV8" s="33">
        <v>25</v>
      </c>
    </row>
    <row r="9" spans="1:48" x14ac:dyDescent="0.35">
      <c r="A9">
        <v>-209.81049229999999</v>
      </c>
      <c r="B9">
        <v>429.99212897000001</v>
      </c>
      <c r="C9">
        <v>0</v>
      </c>
      <c r="F9">
        <f t="shared" ref="F9" si="41">A9+300</f>
        <v>90.189507700000007</v>
      </c>
      <c r="G9">
        <f t="shared" ref="G9" si="42">B9</f>
        <v>429.99212897000001</v>
      </c>
      <c r="H9">
        <f t="shared" ref="H9" si="43">A10+300</f>
        <v>91.338685370000007</v>
      </c>
      <c r="I9">
        <f t="shared" ref="I9" si="44">B10</f>
        <v>434.27611944</v>
      </c>
      <c r="J9">
        <f t="shared" ref="J9" si="45">MROUND(F9,1)</f>
        <v>90</v>
      </c>
      <c r="K9">
        <f t="shared" ref="K9" si="46">IF($C9=0,MROUND(G9,1)+50,IF($C9=3,MROUND(G9,1)+100,MROUND(G9,1)))</f>
        <v>480</v>
      </c>
      <c r="L9">
        <f t="shared" ref="L9" si="47">C9</f>
        <v>0</v>
      </c>
      <c r="M9">
        <f t="shared" ref="M9" si="48">MROUND(H9,1)</f>
        <v>91</v>
      </c>
      <c r="N9">
        <f t="shared" ref="N9" si="49">IF($C9=0,MROUND(I9,1)+50,IF($C9=3,MROUND(I9,1)+100,MROUND(I9,1)))</f>
        <v>484</v>
      </c>
      <c r="O9">
        <f t="shared" ref="O9" si="50">C10</f>
        <v>0</v>
      </c>
      <c r="S9" t="str">
        <f t="shared" ref="S9" si="51">IF(L9=0,"145",IF(L9=3,"150","155"))</f>
        <v>145</v>
      </c>
      <c r="T9">
        <f t="shared" ref="T9" si="52">K9/J9</f>
        <v>5.333333333333333</v>
      </c>
      <c r="U9" t="str">
        <f t="shared" ref="U9" si="53">IF(L9=0,INDEX($AG$13:$AG$33,MATCH(T9,$AI$13:$AI$33,0)),IF(L9=3,INDEX($AG$35:$AG$54,MATCH(T9,$AI$35:$AI$54,0)),INDEX($AG$56:$AG$79,MATCH(T9,$AI$56:$AI$79,0))))</f>
        <v>145RG1</v>
      </c>
      <c r="V9" t="str">
        <f t="shared" ref="V9" si="54">IF(O9=0,"145",IF(O9=3,"150","155"))</f>
        <v>145</v>
      </c>
      <c r="W9">
        <f t="shared" ref="W9" si="55">N9/M9</f>
        <v>5.3186813186813184</v>
      </c>
      <c r="X9" t="str">
        <f t="shared" ref="X9" si="56">IF(O9=0,INDEX($AG$13:$AG$33,MATCH(W9,$AI$13:$AI$33,0)),IF(O9=3,INDEX($AG$35:$AG$54,MATCH(W9,$AI$35:$AI$54,0)),INDEX($AG$56:$AG$79,MATCH(W9,$AI$56:$AI$79,0))))</f>
        <v>145A5</v>
      </c>
      <c r="Z9" s="12">
        <v>144.1276</v>
      </c>
      <c r="AA9" s="13">
        <v>473.92700000000002</v>
      </c>
      <c r="AB9" s="13">
        <v>6</v>
      </c>
      <c r="AC9" s="6">
        <f t="shared" si="24"/>
        <v>144</v>
      </c>
      <c r="AD9" s="6">
        <f t="shared" si="6"/>
        <v>474</v>
      </c>
      <c r="AE9" s="6" t="s">
        <v>59</v>
      </c>
      <c r="AF9" s="36">
        <v>1.8</v>
      </c>
      <c r="AG9" s="7"/>
      <c r="AH9" s="6"/>
      <c r="AI9" s="6"/>
    </row>
    <row r="10" spans="1:48" ht="15" thickBot="1" x14ac:dyDescent="0.4">
      <c r="A10">
        <v>-208.66131462999999</v>
      </c>
      <c r="B10">
        <v>434.27611944</v>
      </c>
      <c r="C10">
        <v>0</v>
      </c>
      <c r="Z10" s="12">
        <v>62.499099999999999</v>
      </c>
      <c r="AA10" s="13">
        <v>464.7038</v>
      </c>
      <c r="AB10" s="13">
        <v>6</v>
      </c>
      <c r="AC10" s="6">
        <v>62</v>
      </c>
      <c r="AD10" s="6">
        <v>465</v>
      </c>
      <c r="AE10" s="6" t="s">
        <v>60</v>
      </c>
      <c r="AF10" s="36">
        <v>1.8</v>
      </c>
      <c r="AG10" s="7"/>
      <c r="AH10" s="6"/>
      <c r="AI10" s="6"/>
    </row>
    <row r="11" spans="1:48" x14ac:dyDescent="0.35">
      <c r="A11">
        <v>-209.81049229999999</v>
      </c>
      <c r="B11">
        <v>429.99212897000001</v>
      </c>
      <c r="C11">
        <v>0</v>
      </c>
      <c r="F11">
        <f t="shared" ref="F11" si="57">A11+300</f>
        <v>90.189507700000007</v>
      </c>
      <c r="G11">
        <f t="shared" ref="G11" si="58">B11</f>
        <v>429.99212897000001</v>
      </c>
      <c r="H11">
        <f t="shared" ref="H11" si="59">A12+300</f>
        <v>86.82629682999999</v>
      </c>
      <c r="I11">
        <f t="shared" ref="I11" si="60">B12</f>
        <v>431.85327797000002</v>
      </c>
      <c r="J11">
        <f t="shared" ref="J11" si="61">MROUND(F11,1)</f>
        <v>90</v>
      </c>
      <c r="K11">
        <f t="shared" ref="K11" si="62">IF($C11=0,MROUND(G11,1)+50,IF($C11=3,MROUND(G11,1)+100,MROUND(G11,1)))</f>
        <v>480</v>
      </c>
      <c r="L11">
        <f t="shared" ref="L11" si="63">C11</f>
        <v>0</v>
      </c>
      <c r="M11">
        <f t="shared" ref="M11" si="64">MROUND(H11,1)</f>
        <v>87</v>
      </c>
      <c r="N11">
        <f t="shared" ref="N11" si="65">IF($C11=0,MROUND(I11,1)+50,IF($C11=3,MROUND(I11,1)+100,MROUND(I11,1)))</f>
        <v>482</v>
      </c>
      <c r="O11">
        <f t="shared" ref="O11" si="66">C12</f>
        <v>0</v>
      </c>
      <c r="S11" t="str">
        <f t="shared" ref="S11" si="67">IF(L11=0,"145",IF(L11=3,"150","155"))</f>
        <v>145</v>
      </c>
      <c r="T11">
        <f t="shared" ref="T11" si="68">K11/J11</f>
        <v>5.333333333333333</v>
      </c>
      <c r="U11" t="str">
        <f t="shared" ref="U11" si="69">IF(L11=0,INDEX($AG$13:$AG$33,MATCH(T11,$AI$13:$AI$33,0)),IF(L11=3,INDEX($AG$35:$AG$54,MATCH(T11,$AI$35:$AI$54,0)),INDEX($AG$56:$AG$79,MATCH(T11,$AI$56:$AI$79,0))))</f>
        <v>145RG1</v>
      </c>
      <c r="V11" t="str">
        <f t="shared" ref="V11" si="70">IF(O11=0,"145",IF(O11=3,"150","155"))</f>
        <v>145</v>
      </c>
      <c r="W11">
        <f t="shared" ref="W11" si="71">N11/M11</f>
        <v>5.5402298850574709</v>
      </c>
      <c r="X11" t="str">
        <f t="shared" ref="X11" si="72">IF(O11=0,INDEX($AG$13:$AG$33,MATCH(W11,$AI$13:$AI$33,0)),IF(O11=3,INDEX($AG$35:$AG$54,MATCH(W11,$AI$35:$AI$54,0)),INDEX($AG$56:$AG$79,MATCH(W11,$AI$56:$AI$79,0))))</f>
        <v>145U1</v>
      </c>
      <c r="Y11" s="39"/>
      <c r="Z11" s="63" t="s">
        <v>111</v>
      </c>
      <c r="AA11" s="63"/>
      <c r="AB11" s="63"/>
      <c r="AC11" s="63"/>
      <c r="AD11" s="63"/>
      <c r="AE11" s="63"/>
      <c r="AF11" s="63"/>
      <c r="AG11" s="63"/>
      <c r="AH11" s="63"/>
      <c r="AI11" s="64"/>
    </row>
    <row r="12" spans="1:48" x14ac:dyDescent="0.35">
      <c r="A12">
        <v>-213.17370317000001</v>
      </c>
      <c r="B12">
        <v>431.85327797000002</v>
      </c>
      <c r="C12">
        <v>0</v>
      </c>
      <c r="Y12" s="5"/>
      <c r="Z12" s="52" t="s">
        <v>51</v>
      </c>
      <c r="AA12" s="52"/>
      <c r="AB12" s="6" t="s">
        <v>10</v>
      </c>
      <c r="AC12" s="6" t="s">
        <v>8</v>
      </c>
      <c r="AD12" s="6" t="s">
        <v>9</v>
      </c>
      <c r="AE12" s="6" t="s">
        <v>17</v>
      </c>
      <c r="AF12" s="36" t="s">
        <v>116</v>
      </c>
      <c r="AG12" s="6" t="s">
        <v>18</v>
      </c>
      <c r="AH12" s="6"/>
      <c r="AI12" s="7"/>
      <c r="AJ12" s="36"/>
      <c r="AM12" s="36"/>
    </row>
    <row r="13" spans="1:48" x14ac:dyDescent="0.35">
      <c r="A13">
        <v>-213.10838369999999</v>
      </c>
      <c r="B13">
        <v>414.99063409000001</v>
      </c>
      <c r="C13">
        <v>0</v>
      </c>
      <c r="F13">
        <f t="shared" ref="F13" si="73">A13+300</f>
        <v>86.89161630000001</v>
      </c>
      <c r="G13">
        <f t="shared" ref="G13" si="74">B13</f>
        <v>414.99063409000001</v>
      </c>
      <c r="H13">
        <f t="shared" ref="H13" si="75">A14+300</f>
        <v>90.189507700000007</v>
      </c>
      <c r="I13">
        <f t="shared" ref="I13" si="76">B14</f>
        <v>429.99212897000001</v>
      </c>
      <c r="J13">
        <f t="shared" ref="J13" si="77">MROUND(F13,1)</f>
        <v>87</v>
      </c>
      <c r="K13">
        <f t="shared" ref="K13" si="78">IF($C13=0,MROUND(G13,1)+50,IF($C13=3,MROUND(G13,1)+100,MROUND(G13,1)))</f>
        <v>465</v>
      </c>
      <c r="L13">
        <f t="shared" ref="L13" si="79">C13</f>
        <v>0</v>
      </c>
      <c r="M13">
        <f t="shared" ref="M13" si="80">MROUND(H13,1)</f>
        <v>90</v>
      </c>
      <c r="N13">
        <f t="shared" ref="N13" si="81">IF($C13=0,MROUND(I13,1)+50,IF($C13=3,MROUND(I13,1)+100,MROUND(I13,1)))</f>
        <v>480</v>
      </c>
      <c r="O13">
        <f t="shared" ref="O13" si="82">C14</f>
        <v>0</v>
      </c>
      <c r="S13" t="str">
        <f t="shared" ref="S13" si="83">IF(L13=0,"145",IF(L13=3,"150","155"))</f>
        <v>145</v>
      </c>
      <c r="T13">
        <f t="shared" ref="T13" si="84">K13/J13</f>
        <v>5.3448275862068968</v>
      </c>
      <c r="U13" t="str">
        <f t="shared" ref="U13" si="85">IF(L13=0,INDEX($AG$13:$AG$33,MATCH(T13,$AI$13:$AI$33,0)),IF(L13=3,INDEX($AG$35:$AG$54,MATCH(T13,$AI$35:$AI$54,0)),INDEX($AG$56:$AG$79,MATCH(T13,$AI$56:$AI$79,0))))</f>
        <v>145S1</v>
      </c>
      <c r="V13" t="str">
        <f t="shared" ref="V13" si="86">IF(O13=0,"145",IF(O13=3,"150","155"))</f>
        <v>145</v>
      </c>
      <c r="W13">
        <f t="shared" ref="W13" si="87">N13/M13</f>
        <v>5.333333333333333</v>
      </c>
      <c r="X13" t="str">
        <f t="shared" ref="X13" si="88">IF(O13=0,INDEX($AG$13:$AG$33,MATCH(W13,$AI$13:$AI$33,0)),IF(O13=3,INDEX($AG$35:$AG$54,MATCH(W13,$AI$35:$AI$54,0)),INDEX($AG$56:$AG$79,MATCH(W13,$AI$56:$AI$79,0))))</f>
        <v>145RG1</v>
      </c>
      <c r="Y13" s="5" t="s">
        <v>29</v>
      </c>
      <c r="Z13" s="13">
        <v>70.819199999999995</v>
      </c>
      <c r="AA13" s="13">
        <v>414.99059999999997</v>
      </c>
      <c r="AB13" s="13">
        <v>0</v>
      </c>
      <c r="AC13" s="6">
        <f>MROUND(Z13,1)</f>
        <v>71</v>
      </c>
      <c r="AD13" s="6">
        <f>IF($AB13=0,MROUND(AA13,1)+50,IF($AB13=3,MROUND(AA13,1)+100,MROUND(AA13,1)))</f>
        <v>465</v>
      </c>
      <c r="AE13" s="6" t="str">
        <f>IF(AB13=0,"145",IF(AB13=3,"150","155"))</f>
        <v>145</v>
      </c>
      <c r="AF13" s="6">
        <v>1.8</v>
      </c>
      <c r="AG13" s="40" t="s">
        <v>63</v>
      </c>
      <c r="AH13" s="6">
        <v>1</v>
      </c>
      <c r="AI13" s="7">
        <f>AD13/AC13</f>
        <v>6.549295774647887</v>
      </c>
    </row>
    <row r="14" spans="1:48" x14ac:dyDescent="0.35">
      <c r="A14">
        <v>-209.81049229999999</v>
      </c>
      <c r="B14">
        <v>429.99212897000001</v>
      </c>
      <c r="C14">
        <v>0</v>
      </c>
      <c r="Y14" s="5"/>
      <c r="Z14" s="13">
        <v>86.891599999999997</v>
      </c>
      <c r="AA14" s="13">
        <v>414.99059999999997</v>
      </c>
      <c r="AB14" s="13">
        <v>0</v>
      </c>
      <c r="AC14" s="6">
        <f t="shared" ref="AC14:AC20" si="89">MROUND(Z14,1)</f>
        <v>87</v>
      </c>
      <c r="AD14" s="6">
        <f t="shared" ref="AD14:AD21" si="90">IF($AB14=0,MROUND(AA14,1)+50,IF($AB14=3,MROUND(AA14,1)+100,MROUND(AA14,1)))</f>
        <v>465</v>
      </c>
      <c r="AE14" s="6" t="str">
        <f t="shared" ref="AE14:AE20" si="91">IF(AB14=0,"145",IF(AB14=3,"150","155"))</f>
        <v>145</v>
      </c>
      <c r="AF14" s="36">
        <v>3</v>
      </c>
      <c r="AG14" s="40" t="s">
        <v>30</v>
      </c>
      <c r="AH14" s="6">
        <v>2</v>
      </c>
      <c r="AI14" s="7">
        <f t="shared" ref="AI14:AI21" si="92">AD14/AC14</f>
        <v>5.3448275862068968</v>
      </c>
    </row>
    <row r="15" spans="1:48" x14ac:dyDescent="0.35">
      <c r="A15">
        <v>-213.10838369999999</v>
      </c>
      <c r="B15">
        <v>414.99063409000001</v>
      </c>
      <c r="C15">
        <v>0</v>
      </c>
      <c r="F15">
        <f t="shared" ref="F15" si="93">A15+300</f>
        <v>86.89161630000001</v>
      </c>
      <c r="G15">
        <f t="shared" ref="G15" si="94">B15</f>
        <v>414.99063409000001</v>
      </c>
      <c r="H15">
        <f t="shared" ref="H15" si="95">A16+300</f>
        <v>85.084264139999988</v>
      </c>
      <c r="I15">
        <f t="shared" ref="I15" si="96">B16</f>
        <v>403.65408644000001</v>
      </c>
      <c r="J15">
        <f t="shared" ref="J15" si="97">MROUND(F15,1)</f>
        <v>87</v>
      </c>
      <c r="K15">
        <f t="shared" ref="K15" si="98">IF($C15=0,MROUND(G15,1)+50,IF($C15=3,MROUND(G15,1)+100,MROUND(G15,1)))</f>
        <v>465</v>
      </c>
      <c r="L15">
        <f t="shared" ref="L15" si="99">C15</f>
        <v>0</v>
      </c>
      <c r="M15">
        <f t="shared" ref="M15" si="100">MROUND(H15,1)</f>
        <v>85</v>
      </c>
      <c r="N15">
        <f t="shared" ref="N15" si="101">IF($C15=0,MROUND(I15,1)+50,IF($C15=3,MROUND(I15,1)+100,MROUND(I15,1)))</f>
        <v>454</v>
      </c>
      <c r="O15">
        <f t="shared" ref="O15" si="102">C16</f>
        <v>0</v>
      </c>
      <c r="S15" t="str">
        <f t="shared" ref="S15" si="103">IF(L15=0,"145",IF(L15=3,"150","155"))</f>
        <v>145</v>
      </c>
      <c r="T15">
        <f t="shared" ref="T15" si="104">K15/J15</f>
        <v>5.3448275862068968</v>
      </c>
      <c r="U15" t="str">
        <f t="shared" ref="U15" si="105">IF(L15=0,INDEX($AG$13:$AG$33,MATCH(T15,$AI$13:$AI$33,0)),IF(L15=3,INDEX($AG$35:$AG$54,MATCH(T15,$AI$35:$AI$54,0)),INDEX($AG$56:$AG$79,MATCH(T15,$AI$56:$AI$79,0))))</f>
        <v>145S1</v>
      </c>
      <c r="V15" t="str">
        <f t="shared" ref="V15" si="106">IF(O15=0,"145",IF(O15=3,"150","155"))</f>
        <v>145</v>
      </c>
      <c r="W15">
        <f t="shared" ref="W15" si="107">N15/M15</f>
        <v>5.341176470588235</v>
      </c>
      <c r="X15" t="str">
        <f t="shared" ref="X15" si="108">IF(O15=0,INDEX($AG$13:$AG$33,MATCH(W15,$AI$13:$AI$33,0)),IF(O15=3,INDEX($AG$35:$AG$54,MATCH(W15,$AI$35:$AI$54,0)),INDEX($AG$56:$AG$79,MATCH(W15,$AI$56:$AI$79,0))))</f>
        <v>145EM1</v>
      </c>
      <c r="Y15" s="5"/>
      <c r="Z15" s="13">
        <v>90.189499999999995</v>
      </c>
      <c r="AA15" s="13">
        <v>429.99209999999999</v>
      </c>
      <c r="AB15" s="13">
        <v>0</v>
      </c>
      <c r="AC15" s="6">
        <f t="shared" si="89"/>
        <v>90</v>
      </c>
      <c r="AD15" s="6">
        <f t="shared" si="90"/>
        <v>480</v>
      </c>
      <c r="AE15" s="6" t="str">
        <f t="shared" si="91"/>
        <v>145</v>
      </c>
      <c r="AF15" s="36">
        <v>1.8</v>
      </c>
      <c r="AG15" s="40" t="s">
        <v>31</v>
      </c>
      <c r="AH15" s="6">
        <v>3</v>
      </c>
      <c r="AI15" s="7">
        <f t="shared" si="92"/>
        <v>5.333333333333333</v>
      </c>
    </row>
    <row r="16" spans="1:48" x14ac:dyDescent="0.35">
      <c r="A16">
        <v>-214.91573586000001</v>
      </c>
      <c r="B16">
        <v>403.65408644000001</v>
      </c>
      <c r="C16">
        <v>0</v>
      </c>
      <c r="Y16" s="5"/>
      <c r="Z16" s="13">
        <v>100.4384</v>
      </c>
      <c r="AA16" s="13">
        <v>414.99059999999997</v>
      </c>
      <c r="AB16" s="13">
        <v>0</v>
      </c>
      <c r="AC16" s="6">
        <f t="shared" si="89"/>
        <v>100</v>
      </c>
      <c r="AD16" s="6">
        <f t="shared" si="90"/>
        <v>465</v>
      </c>
      <c r="AE16" s="6" t="str">
        <f t="shared" si="91"/>
        <v>145</v>
      </c>
      <c r="AF16" s="36">
        <v>1.8</v>
      </c>
      <c r="AG16" s="40" t="s">
        <v>32</v>
      </c>
      <c r="AH16" s="6">
        <v>4</v>
      </c>
      <c r="AI16" s="7">
        <f t="shared" si="92"/>
        <v>4.6500000000000004</v>
      </c>
    </row>
    <row r="17" spans="1:35" x14ac:dyDescent="0.35">
      <c r="A17">
        <v>-166.87290999000001</v>
      </c>
      <c r="B17">
        <v>414.99063409000001</v>
      </c>
      <c r="C17">
        <v>0</v>
      </c>
      <c r="F17">
        <f t="shared" ref="F17" si="109">A17+300</f>
        <v>133.12709000999999</v>
      </c>
      <c r="G17">
        <f t="shared" ref="G17" si="110">B17</f>
        <v>414.99063409000001</v>
      </c>
      <c r="H17">
        <f t="shared" ref="H17" si="111">A18+300</f>
        <v>135.09263701</v>
      </c>
      <c r="I17">
        <f t="shared" ref="I17" si="112">B18</f>
        <v>403.65408644000001</v>
      </c>
      <c r="J17">
        <f t="shared" ref="J17" si="113">MROUND(F17,1)</f>
        <v>133</v>
      </c>
      <c r="K17">
        <f t="shared" ref="K17" si="114">IF($C17=0,MROUND(G17,1)+50,IF($C17=3,MROUND(G17,1)+100,MROUND(G17,1)))</f>
        <v>465</v>
      </c>
      <c r="L17">
        <f t="shared" ref="L17" si="115">C17</f>
        <v>0</v>
      </c>
      <c r="M17">
        <f t="shared" ref="M17" si="116">MROUND(H17,1)</f>
        <v>135</v>
      </c>
      <c r="N17">
        <f t="shared" ref="N17" si="117">IF($C17=0,MROUND(I17,1)+50,IF($C17=3,MROUND(I17,1)+100,MROUND(I17,1)))</f>
        <v>454</v>
      </c>
      <c r="O17">
        <f t="shared" ref="O17" si="118">C18</f>
        <v>0</v>
      </c>
      <c r="S17" t="str">
        <f t="shared" ref="S17" si="119">IF(L17=0,"145",IF(L17=3,"150","155"))</f>
        <v>145</v>
      </c>
      <c r="T17">
        <f t="shared" ref="T17" si="120">K17/J17</f>
        <v>3.4962406015037595</v>
      </c>
      <c r="U17" t="str">
        <f t="shared" ref="U17" si="121">IF(L17=0,INDEX($AG$13:$AG$33,MATCH(T17,$AI$13:$AI$33,0)),IF(L17=3,INDEX($AG$35:$AG$54,MATCH(T17,$AI$35:$AI$54,0)),INDEX($AG$56:$AG$79,MATCH(T17,$AI$56:$AI$79,0))))</f>
        <v>145WC1</v>
      </c>
      <c r="V17" t="str">
        <f t="shared" ref="V17" si="122">IF(O17=0,"145",IF(O17=3,"150","155"))</f>
        <v>145</v>
      </c>
      <c r="W17">
        <f t="shared" ref="W17" si="123">N17/M17</f>
        <v>3.3629629629629632</v>
      </c>
      <c r="X17" t="str">
        <f t="shared" ref="X17" si="124">IF(O17=0,INDEX($AG$13:$AG$33,MATCH(W17,$AI$13:$AI$33,0)),IF(O17=3,INDEX($AG$35:$AG$54,MATCH(W17,$AI$35:$AI$54,0)),INDEX($AG$56:$AG$79,MATCH(W17,$AI$56:$AI$79,0))))</f>
        <v>145RAM</v>
      </c>
      <c r="Y17" s="5"/>
      <c r="Z17" s="13">
        <v>118.9937</v>
      </c>
      <c r="AA17" s="13">
        <v>414.99059999999997</v>
      </c>
      <c r="AB17" s="13">
        <v>0</v>
      </c>
      <c r="AC17" s="6">
        <f t="shared" si="89"/>
        <v>119</v>
      </c>
      <c r="AD17" s="6">
        <f t="shared" si="90"/>
        <v>465</v>
      </c>
      <c r="AE17" s="6" t="str">
        <f t="shared" si="91"/>
        <v>145</v>
      </c>
      <c r="AF17" s="36">
        <v>1.8</v>
      </c>
      <c r="AG17" s="40" t="s">
        <v>33</v>
      </c>
      <c r="AH17" s="6">
        <v>5</v>
      </c>
      <c r="AI17" s="7">
        <f t="shared" si="92"/>
        <v>3.9075630252100839</v>
      </c>
    </row>
    <row r="18" spans="1:35" x14ac:dyDescent="0.35">
      <c r="A18">
        <v>-164.90736299</v>
      </c>
      <c r="B18">
        <v>403.65408644000001</v>
      </c>
      <c r="C18">
        <v>0</v>
      </c>
      <c r="Y18" s="5"/>
      <c r="Z18" s="13">
        <v>133.12710000000001</v>
      </c>
      <c r="AA18" s="13">
        <v>429.63069999999999</v>
      </c>
      <c r="AB18" s="13">
        <v>0</v>
      </c>
      <c r="AC18" s="6">
        <f t="shared" si="89"/>
        <v>133</v>
      </c>
      <c r="AD18" s="6">
        <f t="shared" si="90"/>
        <v>480</v>
      </c>
      <c r="AE18" s="6" t="str">
        <f t="shared" si="91"/>
        <v>145</v>
      </c>
      <c r="AF18" s="36">
        <v>1.8</v>
      </c>
      <c r="AG18" s="40" t="s">
        <v>34</v>
      </c>
      <c r="AH18" s="6">
        <v>6</v>
      </c>
      <c r="AI18" s="7">
        <f t="shared" si="92"/>
        <v>3.6090225563909772</v>
      </c>
    </row>
    <row r="19" spans="1:35" x14ac:dyDescent="0.35">
      <c r="A19">
        <v>-166.87290999000001</v>
      </c>
      <c r="B19">
        <v>414.99063409000001</v>
      </c>
      <c r="C19">
        <v>0</v>
      </c>
      <c r="F19">
        <f t="shared" ref="F19" si="125">A19+300</f>
        <v>133.12709000999999</v>
      </c>
      <c r="G19">
        <f t="shared" ref="G19" si="126">B19</f>
        <v>414.99063409000001</v>
      </c>
      <c r="H19">
        <f t="shared" ref="H19" si="127">A20+300</f>
        <v>130.14383101999999</v>
      </c>
      <c r="I19">
        <f t="shared" ref="I19" si="128">B20</f>
        <v>403.65408644000001</v>
      </c>
      <c r="J19">
        <f t="shared" ref="J19" si="129">MROUND(F19,1)</f>
        <v>133</v>
      </c>
      <c r="K19">
        <f t="shared" ref="K19" si="130">IF($C19=0,MROUND(G19,1)+50,IF($C19=3,MROUND(G19,1)+100,MROUND(G19,1)))</f>
        <v>465</v>
      </c>
      <c r="L19">
        <f t="shared" ref="L19" si="131">C19</f>
        <v>0</v>
      </c>
      <c r="M19">
        <f t="shared" ref="M19" si="132">MROUND(H19,1)</f>
        <v>130</v>
      </c>
      <c r="N19">
        <f t="shared" ref="N19" si="133">IF($C19=0,MROUND(I19,1)+50,IF($C19=3,MROUND(I19,1)+100,MROUND(I19,1)))</f>
        <v>454</v>
      </c>
      <c r="O19">
        <f t="shared" ref="O19" si="134">C20</f>
        <v>0</v>
      </c>
      <c r="S19" t="str">
        <f t="shared" ref="S19" si="135">IF(L19=0,"145",IF(L19=3,"150","155"))</f>
        <v>145</v>
      </c>
      <c r="T19">
        <f t="shared" ref="T19" si="136">K19/J19</f>
        <v>3.4962406015037595</v>
      </c>
      <c r="U19" t="str">
        <f t="shared" ref="U19" si="137">IF(L19=0,INDEX($AG$13:$AG$33,MATCH(T19,$AI$13:$AI$33,0)),IF(L19=3,INDEX($AG$35:$AG$54,MATCH(T19,$AI$35:$AI$54,0)),INDEX($AG$56:$AG$79,MATCH(T19,$AI$56:$AI$79,0))))</f>
        <v>145WC1</v>
      </c>
      <c r="V19" t="str">
        <f t="shared" ref="V19" si="138">IF(O19=0,"145",IF(O19=3,"150","155"))</f>
        <v>145</v>
      </c>
      <c r="W19">
        <f t="shared" ref="W19" si="139">N19/M19</f>
        <v>3.4923076923076923</v>
      </c>
      <c r="X19" t="str">
        <f t="shared" ref="X19" si="140">IF(O19=0,INDEX($AG$13:$AG$33,MATCH(W19,$AI$13:$AI$33,0)),IF(O19=3,INDEX($AG$35:$AG$54,MATCH(W19,$AI$35:$AI$54,0)),INDEX($AG$56:$AG$79,MATCH(W19,$AI$56:$AI$79,0))))</f>
        <v>145U3</v>
      </c>
      <c r="Y19" s="5"/>
      <c r="Z19" s="13">
        <v>133.12710000000001</v>
      </c>
      <c r="AA19" s="13">
        <v>414.99059999999997</v>
      </c>
      <c r="AB19" s="13">
        <v>0</v>
      </c>
      <c r="AC19" s="6">
        <f t="shared" si="89"/>
        <v>133</v>
      </c>
      <c r="AD19" s="6">
        <f t="shared" si="90"/>
        <v>465</v>
      </c>
      <c r="AE19" s="6" t="str">
        <f t="shared" si="91"/>
        <v>145</v>
      </c>
      <c r="AF19" s="36">
        <v>3</v>
      </c>
      <c r="AG19" s="40" t="s">
        <v>35</v>
      </c>
      <c r="AH19" s="6">
        <v>7</v>
      </c>
      <c r="AI19" s="7">
        <f t="shared" si="92"/>
        <v>3.4962406015037595</v>
      </c>
    </row>
    <row r="20" spans="1:35" x14ac:dyDescent="0.35">
      <c r="A20">
        <v>-169.85616898000001</v>
      </c>
      <c r="B20">
        <v>403.65408644000001</v>
      </c>
      <c r="C20">
        <v>0</v>
      </c>
      <c r="Y20" s="5"/>
      <c r="Z20" s="13">
        <v>133.12710000000001</v>
      </c>
      <c r="AA20" s="13">
        <v>421.05889999999999</v>
      </c>
      <c r="AB20" s="13">
        <v>0</v>
      </c>
      <c r="AC20" s="6">
        <f t="shared" si="89"/>
        <v>133</v>
      </c>
      <c r="AD20" s="6">
        <f t="shared" si="90"/>
        <v>471</v>
      </c>
      <c r="AE20" s="6" t="str">
        <f t="shared" si="91"/>
        <v>145</v>
      </c>
      <c r="AF20" s="36">
        <v>3</v>
      </c>
      <c r="AG20" s="40" t="s">
        <v>36</v>
      </c>
      <c r="AH20" s="6">
        <v>8</v>
      </c>
      <c r="AI20" s="7">
        <f t="shared" si="92"/>
        <v>3.5413533834586466</v>
      </c>
    </row>
    <row r="21" spans="1:35" x14ac:dyDescent="0.35">
      <c r="A21">
        <v>-156.57190889</v>
      </c>
      <c r="B21">
        <v>423.49580655</v>
      </c>
      <c r="C21">
        <v>0</v>
      </c>
      <c r="F21">
        <f t="shared" ref="F21" si="141">A21+300</f>
        <v>143.42809111</v>
      </c>
      <c r="G21">
        <f t="shared" ref="G21" si="142">B21</f>
        <v>423.49580655</v>
      </c>
      <c r="H21">
        <f t="shared" ref="H21" si="143">A22+300</f>
        <v>144.84325856000001</v>
      </c>
      <c r="I21">
        <f t="shared" ref="I21" si="144">B22</f>
        <v>425.10080126999998</v>
      </c>
      <c r="J21">
        <f t="shared" ref="J21" si="145">MROUND(F21,1)</f>
        <v>143</v>
      </c>
      <c r="K21">
        <f t="shared" ref="K21" si="146">IF($C21=0,MROUND(G21,1)+50,IF($C21=3,MROUND(G21,1)+100,MROUND(G21,1)))</f>
        <v>473</v>
      </c>
      <c r="L21">
        <f t="shared" ref="L21" si="147">C21</f>
        <v>0</v>
      </c>
      <c r="M21">
        <f t="shared" ref="M21" si="148">MROUND(H21,1)</f>
        <v>145</v>
      </c>
      <c r="N21">
        <f t="shared" ref="N21" si="149">IF($C21=0,MROUND(I21,1)+50,IF($C21=3,MROUND(I21,1)+100,MROUND(I21,1)))</f>
        <v>475</v>
      </c>
      <c r="O21">
        <f t="shared" ref="O21" si="150">C22</f>
        <v>0</v>
      </c>
      <c r="S21" t="str">
        <f t="shared" ref="S21" si="151">IF(L21=0,"145",IF(L21=3,"150","155"))</f>
        <v>145</v>
      </c>
      <c r="T21">
        <f t="shared" ref="T21" si="152">K21/J21</f>
        <v>3.3076923076923075</v>
      </c>
      <c r="U21" t="str">
        <f t="shared" ref="U21" si="153">IF(L21=0,INDEX($AG$13:$AG$33,MATCH(T21,$AI$13:$AI$33,0)),IF(L21=3,INDEX($AG$35:$AG$54,MATCH(T21,$AI$35:$AI$54,0)),INDEX($AG$56:$AG$79,MATCH(T21,$AI$56:$AI$79,0))))</f>
        <v>145A3</v>
      </c>
      <c r="V21" t="str">
        <f t="shared" ref="V21" si="154">IF(O21=0,"145",IF(O21=3,"150","155"))</f>
        <v>145</v>
      </c>
      <c r="W21">
        <f t="shared" ref="W21" si="155">N21/M21</f>
        <v>3.2758620689655173</v>
      </c>
      <c r="X21" t="str">
        <f t="shared" ref="X21" si="156">IF(O21=0,INDEX($AG$13:$AG$33,MATCH(W21,$AI$13:$AI$33,0)),IF(O21=3,INDEX($AG$35:$AG$54,MATCH(W21,$AI$35:$AI$54,0)),INDEX($AG$56:$AG$79,MATCH(W21,$AI$56:$AI$79,0))))</f>
        <v>145EMA3</v>
      </c>
      <c r="Y21" s="5"/>
      <c r="Z21" s="13">
        <v>144.5129</v>
      </c>
      <c r="AA21" s="13">
        <v>421.05889999999999</v>
      </c>
      <c r="AB21" s="13">
        <v>0</v>
      </c>
      <c r="AC21" s="6">
        <f>MROUND(Z21,1)</f>
        <v>145</v>
      </c>
      <c r="AD21" s="6">
        <f t="shared" si="90"/>
        <v>471</v>
      </c>
      <c r="AE21" s="6" t="str">
        <f>IF(AB21=0,"145",IF(AB21=3,"150","155"))</f>
        <v>145</v>
      </c>
      <c r="AF21" s="36">
        <v>1.8</v>
      </c>
      <c r="AG21" s="40" t="s">
        <v>37</v>
      </c>
      <c r="AH21" s="6">
        <v>9</v>
      </c>
      <c r="AI21" s="7">
        <f t="shared" si="92"/>
        <v>3.2482758620689656</v>
      </c>
    </row>
    <row r="22" spans="1:35" x14ac:dyDescent="0.35">
      <c r="A22">
        <v>-155.15674143999999</v>
      </c>
      <c r="B22">
        <v>425.10080126999998</v>
      </c>
      <c r="C22">
        <v>0</v>
      </c>
      <c r="Y22" s="5" t="s">
        <v>7</v>
      </c>
      <c r="Z22" s="6"/>
      <c r="AA22" s="6"/>
      <c r="AB22" s="13">
        <v>0</v>
      </c>
      <c r="AC22" s="36">
        <f>AC3</f>
        <v>91</v>
      </c>
      <c r="AD22" s="36">
        <f>AD3</f>
        <v>484</v>
      </c>
      <c r="AE22" s="6" t="str">
        <f t="shared" ref="AE22:AE23" si="157">IF(AB22=0,"145",IF(AB22=3,"150","155"))</f>
        <v>145</v>
      </c>
      <c r="AF22" s="36">
        <v>1.8</v>
      </c>
      <c r="AG22" s="40" t="str">
        <f>AE3</f>
        <v>145A5</v>
      </c>
      <c r="AH22" s="6">
        <v>10</v>
      </c>
      <c r="AI22" s="7">
        <f t="shared" ref="AI22:AI25" si="158">AD22/AC22</f>
        <v>5.3186813186813184</v>
      </c>
    </row>
    <row r="23" spans="1:35" x14ac:dyDescent="0.35">
      <c r="A23">
        <v>-155.48713126000001</v>
      </c>
      <c r="B23">
        <v>421.05885934999998</v>
      </c>
      <c r="C23">
        <v>0</v>
      </c>
      <c r="F23">
        <f t="shared" ref="F23" si="159">A23+300</f>
        <v>144.51286873999999</v>
      </c>
      <c r="G23">
        <f t="shared" ref="G23" si="160">B23</f>
        <v>421.05885934999998</v>
      </c>
      <c r="H23">
        <f t="shared" ref="H23" si="161">A24+300</f>
        <v>143.42809111</v>
      </c>
      <c r="I23">
        <f t="shared" ref="I23" si="162">B24</f>
        <v>423.49580655</v>
      </c>
      <c r="J23">
        <f t="shared" ref="J23" si="163">MROUND(F23,1)</f>
        <v>145</v>
      </c>
      <c r="K23">
        <f t="shared" ref="K23" si="164">IF($C23=0,MROUND(G23,1)+50,IF($C23=3,MROUND(G23,1)+100,MROUND(G23,1)))</f>
        <v>471</v>
      </c>
      <c r="L23">
        <f t="shared" ref="L23" si="165">C23</f>
        <v>0</v>
      </c>
      <c r="M23">
        <f t="shared" ref="M23" si="166">MROUND(H23,1)</f>
        <v>143</v>
      </c>
      <c r="N23">
        <f t="shared" ref="N23" si="167">IF($C23=0,MROUND(I23,1)+50,IF($C23=3,MROUND(I23,1)+100,MROUND(I23,1)))</f>
        <v>473</v>
      </c>
      <c r="O23">
        <f t="shared" ref="O23" si="168">C24</f>
        <v>0</v>
      </c>
      <c r="S23" t="str">
        <f t="shared" ref="S23" si="169">IF(L23=0,"145",IF(L23=3,"150","155"))</f>
        <v>145</v>
      </c>
      <c r="T23">
        <f t="shared" ref="T23" si="170">K23/J23</f>
        <v>3.2482758620689656</v>
      </c>
      <c r="U23" t="str">
        <f t="shared" ref="U23" si="171">IF(L23=0,INDEX($AG$13:$AG$33,MATCH(T23,$AI$13:$AI$33,0)),IF(L23=3,INDEX($AG$35:$AG$54,MATCH(T23,$AI$35:$AI$54,0)),INDEX($AG$56:$AG$79,MATCH(T23,$AI$56:$AI$79,0))))</f>
        <v>145S3</v>
      </c>
      <c r="V23" t="str">
        <f t="shared" ref="V23" si="172">IF(O23=0,"145",IF(O23=3,"150","155"))</f>
        <v>145</v>
      </c>
      <c r="W23">
        <f t="shared" ref="W23" si="173">N23/M23</f>
        <v>3.3076923076923075</v>
      </c>
      <c r="X23" t="str">
        <f t="shared" ref="X23" si="174">IF(O23=0,INDEX($AG$13:$AG$33,MATCH(W23,$AI$13:$AI$33,0)),IF(O23=3,INDEX($AG$35:$AG$54,MATCH(W23,$AI$35:$AI$54,0)),INDEX($AG$56:$AG$79,MATCH(W23,$AI$56:$AI$79,0))))</f>
        <v>145A3</v>
      </c>
      <c r="Y23" s="5"/>
      <c r="Z23" s="6"/>
      <c r="AA23" s="6"/>
      <c r="AB23" s="13">
        <v>0</v>
      </c>
      <c r="AC23" s="36">
        <f>AC4</f>
        <v>143</v>
      </c>
      <c r="AD23" s="36">
        <f>AD4</f>
        <v>473</v>
      </c>
      <c r="AE23" s="6" t="str">
        <f t="shared" si="157"/>
        <v>145</v>
      </c>
      <c r="AF23" s="36">
        <v>1.8</v>
      </c>
      <c r="AG23" s="40" t="str">
        <f>AE4</f>
        <v>145A3</v>
      </c>
      <c r="AH23" s="6">
        <v>11</v>
      </c>
      <c r="AI23" s="7">
        <f t="shared" si="158"/>
        <v>3.3076923076923075</v>
      </c>
    </row>
    <row r="24" spans="1:35" x14ac:dyDescent="0.35">
      <c r="A24">
        <v>-156.57190889</v>
      </c>
      <c r="B24">
        <v>423.49580655</v>
      </c>
      <c r="C24">
        <v>0</v>
      </c>
      <c r="Y24" s="5" t="s">
        <v>38</v>
      </c>
      <c r="Z24" s="6">
        <v>-63.173703169999996</v>
      </c>
      <c r="AA24" s="6">
        <v>431.85327797000002</v>
      </c>
      <c r="AB24" s="6">
        <v>0</v>
      </c>
      <c r="AC24" s="6">
        <f t="shared" ref="AC24:AC29" si="175">MROUND(Z24+150,1)</f>
        <v>87</v>
      </c>
      <c r="AD24" s="6">
        <f t="shared" ref="AD24:AD33" si="176">IF($AB24=0,MROUND(AA24,1)+50,IF($AB24=3,MROUND(AA24,1)+100,MROUND(AA24,1)))</f>
        <v>482</v>
      </c>
      <c r="AE24" s="6" t="str">
        <f t="shared" ref="AE24:AE33" si="177">IF(AB24=0,"145",IF(AB24=3,"150","155"))</f>
        <v>145</v>
      </c>
      <c r="AF24" s="36">
        <v>1.8</v>
      </c>
      <c r="AG24" s="40" t="s">
        <v>50</v>
      </c>
      <c r="AH24" s="6">
        <v>12</v>
      </c>
      <c r="AI24" s="7">
        <f t="shared" si="158"/>
        <v>5.5402298850574709</v>
      </c>
    </row>
    <row r="25" spans="1:35" x14ac:dyDescent="0.35">
      <c r="A25">
        <v>-166.87290999000001</v>
      </c>
      <c r="B25">
        <v>421.05885934999998</v>
      </c>
      <c r="C25">
        <v>0</v>
      </c>
      <c r="F25">
        <f t="shared" ref="F25" si="178">A25+300</f>
        <v>133.12709000999999</v>
      </c>
      <c r="G25">
        <f t="shared" ref="G25" si="179">B25</f>
        <v>421.05885934999998</v>
      </c>
      <c r="H25">
        <f t="shared" ref="H25" si="180">A26+300</f>
        <v>144.51286873999999</v>
      </c>
      <c r="I25">
        <f t="shared" ref="I25" si="181">B26</f>
        <v>421.05885934999998</v>
      </c>
      <c r="J25">
        <f t="shared" ref="J25" si="182">MROUND(F25,1)</f>
        <v>133</v>
      </c>
      <c r="K25">
        <f t="shared" ref="K25" si="183">IF($C25=0,MROUND(G25,1)+50,IF($C25=3,MROUND(G25,1)+100,MROUND(G25,1)))</f>
        <v>471</v>
      </c>
      <c r="L25">
        <f t="shared" ref="L25" si="184">C25</f>
        <v>0</v>
      </c>
      <c r="M25">
        <f t="shared" ref="M25" si="185">MROUND(H25,1)</f>
        <v>145</v>
      </c>
      <c r="N25">
        <f t="shared" ref="N25" si="186">IF($C25=0,MROUND(I25,1)+50,IF($C25=3,MROUND(I25,1)+100,MROUND(I25,1)))</f>
        <v>471</v>
      </c>
      <c r="O25">
        <f t="shared" ref="O25" si="187">C26</f>
        <v>0</v>
      </c>
      <c r="S25" t="str">
        <f t="shared" ref="S25" si="188">IF(L25=0,"145",IF(L25=3,"150","155"))</f>
        <v>145</v>
      </c>
      <c r="T25">
        <f t="shared" ref="T25" si="189">K25/J25</f>
        <v>3.5413533834586466</v>
      </c>
      <c r="U25" t="str">
        <f t="shared" ref="U25" si="190">IF(L25=0,INDEX($AG$13:$AG$33,MATCH(T25,$AI$13:$AI$33,0)),IF(L25=3,INDEX($AG$35:$AG$54,MATCH(T25,$AI$35:$AI$54,0)),INDEX($AG$56:$AG$79,MATCH(T25,$AI$56:$AI$79,0))))</f>
        <v>145S2</v>
      </c>
      <c r="V25" t="str">
        <f t="shared" ref="V25" si="191">IF(O25=0,"145",IF(O25=3,"150","155"))</f>
        <v>145</v>
      </c>
      <c r="W25">
        <f t="shared" ref="W25" si="192">N25/M25</f>
        <v>3.2482758620689656</v>
      </c>
      <c r="X25" t="str">
        <f t="shared" ref="X25" si="193">IF(O25=0,INDEX($AG$13:$AG$33,MATCH(W25,$AI$13:$AI$33,0)),IF(O25=3,INDEX($AG$35:$AG$54,MATCH(W25,$AI$35:$AI$54,0)),INDEX($AG$56:$AG$79,MATCH(W25,$AI$56:$AI$79,0))))</f>
        <v>145S3</v>
      </c>
      <c r="Y25" s="5"/>
      <c r="Z25" s="6">
        <v>-60.226348780000002</v>
      </c>
      <c r="AA25" s="6">
        <v>437.04029137999999</v>
      </c>
      <c r="AB25" s="6">
        <v>0</v>
      </c>
      <c r="AC25" s="6">
        <f t="shared" si="175"/>
        <v>90</v>
      </c>
      <c r="AD25" s="6">
        <f t="shared" si="176"/>
        <v>487</v>
      </c>
      <c r="AE25" s="6" t="str">
        <f t="shared" si="177"/>
        <v>145</v>
      </c>
      <c r="AF25" s="36">
        <v>1.8</v>
      </c>
      <c r="AG25" s="40" t="s">
        <v>49</v>
      </c>
      <c r="AH25" s="6">
        <v>13</v>
      </c>
      <c r="AI25" s="7">
        <f t="shared" si="158"/>
        <v>5.4111111111111114</v>
      </c>
    </row>
    <row r="26" spans="1:35" x14ac:dyDescent="0.35">
      <c r="A26">
        <v>-155.48713126000001</v>
      </c>
      <c r="B26">
        <v>421.05885934999998</v>
      </c>
      <c r="C26">
        <v>0</v>
      </c>
      <c r="Y26" s="5"/>
      <c r="Z26" s="6">
        <v>-19.85616898</v>
      </c>
      <c r="AA26" s="6">
        <v>403.65408644000001</v>
      </c>
      <c r="AB26" s="6">
        <v>0</v>
      </c>
      <c r="AC26" s="6">
        <f t="shared" si="175"/>
        <v>130</v>
      </c>
      <c r="AD26" s="6">
        <f t="shared" si="176"/>
        <v>454</v>
      </c>
      <c r="AE26" s="6" t="str">
        <f t="shared" si="177"/>
        <v>145</v>
      </c>
      <c r="AF26" s="36">
        <v>1.8</v>
      </c>
      <c r="AG26" s="40" t="s">
        <v>47</v>
      </c>
      <c r="AH26" s="6">
        <v>14</v>
      </c>
      <c r="AI26" s="7">
        <f t="shared" ref="AI26:AI33" si="194">AD26/AC26</f>
        <v>3.4923076923076923</v>
      </c>
    </row>
    <row r="27" spans="1:35" x14ac:dyDescent="0.35">
      <c r="A27">
        <v>-166.87290999000001</v>
      </c>
      <c r="B27">
        <v>429.63070484000002</v>
      </c>
      <c r="C27">
        <v>0</v>
      </c>
      <c r="F27">
        <f t="shared" ref="F27" si="195">A27+300</f>
        <v>133.12709000999999</v>
      </c>
      <c r="G27">
        <f t="shared" ref="G27" si="196">B27</f>
        <v>429.63070484000002</v>
      </c>
      <c r="H27">
        <f t="shared" ref="H27" si="197">A28+300</f>
        <v>132.83359532</v>
      </c>
      <c r="I27">
        <f t="shared" ref="I27" si="198">B28</f>
        <v>431.85327797000002</v>
      </c>
      <c r="J27">
        <f t="shared" ref="J27" si="199">MROUND(F27,1)</f>
        <v>133</v>
      </c>
      <c r="K27">
        <f t="shared" ref="K27" si="200">IF($C27=0,MROUND(G27,1)+50,IF($C27=3,MROUND(G27,1)+100,MROUND(G27,1)))</f>
        <v>480</v>
      </c>
      <c r="L27">
        <f t="shared" ref="L27" si="201">C27</f>
        <v>0</v>
      </c>
      <c r="M27">
        <f t="shared" ref="M27" si="202">MROUND(H27,1)</f>
        <v>133</v>
      </c>
      <c r="N27">
        <f t="shared" ref="N27" si="203">IF($C27=0,MROUND(I27,1)+50,IF($C27=3,MROUND(I27,1)+100,MROUND(I27,1)))</f>
        <v>482</v>
      </c>
      <c r="O27">
        <f t="shared" ref="O27" si="204">C28</f>
        <v>0</v>
      </c>
      <c r="S27" t="str">
        <f t="shared" ref="S27" si="205">IF(L27=0,"145",IF(L27=3,"150","155"))</f>
        <v>145</v>
      </c>
      <c r="T27">
        <f t="shared" ref="T27" si="206">K27/J27</f>
        <v>3.6090225563909772</v>
      </c>
      <c r="U27" t="str">
        <f t="shared" ref="U27" si="207">IF(L27=0,INDEX($AG$13:$AG$33,MATCH(T27,$AI$13:$AI$33,0)),IF(L27=3,INDEX($AG$35:$AG$54,MATCH(T27,$AI$35:$AI$54,0)),INDEX($AG$56:$AG$79,MATCH(T27,$AI$56:$AI$79,0))))</f>
        <v>145RG2</v>
      </c>
      <c r="V27" t="str">
        <f t="shared" ref="V27" si="208">IF(O27=0,"145",IF(O27=3,"150","155"))</f>
        <v>145</v>
      </c>
      <c r="W27">
        <f t="shared" ref="W27" si="209">N27/M27</f>
        <v>3.6240601503759398</v>
      </c>
      <c r="X27" t="str">
        <f t="shared" ref="X27" si="210">IF(O27=0,INDEX($AG$13:$AG$33,MATCH(W27,$AI$13:$AI$33,0)),IF(O27=3,INDEX($AG$35:$AG$54,MATCH(W27,$AI$35:$AI$54,0)),INDEX($AG$56:$AG$79,MATCH(W27,$AI$56:$AI$79,0))))</f>
        <v>145U2</v>
      </c>
      <c r="Y27" s="5"/>
      <c r="Z27" s="6">
        <v>-17.166404679999999</v>
      </c>
      <c r="AA27" s="6">
        <v>431.85327797000002</v>
      </c>
      <c r="AB27" s="6">
        <v>0</v>
      </c>
      <c r="AC27" s="6">
        <f t="shared" si="175"/>
        <v>133</v>
      </c>
      <c r="AD27" s="6">
        <f t="shared" si="176"/>
        <v>482</v>
      </c>
      <c r="AE27" s="6" t="str">
        <f t="shared" si="177"/>
        <v>145</v>
      </c>
      <c r="AF27" s="36">
        <v>3</v>
      </c>
      <c r="AG27" s="40" t="s">
        <v>48</v>
      </c>
      <c r="AH27" s="6">
        <v>15</v>
      </c>
      <c r="AI27" s="7">
        <f t="shared" si="194"/>
        <v>3.6240601503759398</v>
      </c>
    </row>
    <row r="28" spans="1:35" x14ac:dyDescent="0.35">
      <c r="A28">
        <v>-167.16640468</v>
      </c>
      <c r="B28">
        <v>431.85327797000002</v>
      </c>
      <c r="C28">
        <v>0</v>
      </c>
      <c r="Y28" s="5" t="s">
        <v>41</v>
      </c>
      <c r="Z28" s="6">
        <v>-15.20736299</v>
      </c>
      <c r="AA28" s="6">
        <v>403.65408644000001</v>
      </c>
      <c r="AB28" s="6">
        <v>0</v>
      </c>
      <c r="AC28" s="6">
        <f t="shared" si="175"/>
        <v>135</v>
      </c>
      <c r="AD28" s="6">
        <f t="shared" si="176"/>
        <v>454</v>
      </c>
      <c r="AE28" s="6" t="str">
        <f t="shared" si="177"/>
        <v>145</v>
      </c>
      <c r="AF28" s="36">
        <v>1.8</v>
      </c>
      <c r="AG28" s="40" t="s">
        <v>40</v>
      </c>
      <c r="AH28" s="6">
        <v>16</v>
      </c>
      <c r="AI28" s="7">
        <f t="shared" si="194"/>
        <v>3.3629629629629632</v>
      </c>
    </row>
    <row r="29" spans="1:35" x14ac:dyDescent="0.35">
      <c r="A29">
        <v>-166.87290999000001</v>
      </c>
      <c r="B29">
        <v>421.05885934999998</v>
      </c>
      <c r="C29">
        <v>0</v>
      </c>
      <c r="F29">
        <f t="shared" ref="F29" si="211">A29+300</f>
        <v>133.12709000999999</v>
      </c>
      <c r="G29">
        <f t="shared" ref="G29" si="212">B29</f>
        <v>421.05885934999998</v>
      </c>
      <c r="H29">
        <f t="shared" ref="H29" si="213">A30+300</f>
        <v>133.12709000999999</v>
      </c>
      <c r="I29">
        <f t="shared" ref="I29" si="214">B30</f>
        <v>429.63070484000002</v>
      </c>
      <c r="J29">
        <f t="shared" ref="J29" si="215">MROUND(F29,1)</f>
        <v>133</v>
      </c>
      <c r="K29">
        <f t="shared" ref="K29" si="216">IF($C29=0,MROUND(G29,1)+50,IF($C29=3,MROUND(G29,1)+100,MROUND(G29,1)))</f>
        <v>471</v>
      </c>
      <c r="L29">
        <f t="shared" ref="L29" si="217">C29</f>
        <v>0</v>
      </c>
      <c r="M29">
        <f t="shared" ref="M29" si="218">MROUND(H29,1)</f>
        <v>133</v>
      </c>
      <c r="N29">
        <f t="shared" ref="N29" si="219">IF($C29=0,MROUND(I29,1)+50,IF($C29=3,MROUND(I29,1)+100,MROUND(I29,1)))</f>
        <v>480</v>
      </c>
      <c r="O29">
        <f t="shared" ref="O29" si="220">C30</f>
        <v>0</v>
      </c>
      <c r="S29" t="str">
        <f t="shared" ref="S29" si="221">IF(L29=0,"145",IF(L29=3,"150","155"))</f>
        <v>145</v>
      </c>
      <c r="T29">
        <f t="shared" ref="T29" si="222">K29/J29</f>
        <v>3.5413533834586466</v>
      </c>
      <c r="U29" t="str">
        <f t="shared" ref="U29" si="223">IF(L29=0,INDEX($AG$13:$AG$33,MATCH(T29,$AI$13:$AI$33,0)),IF(L29=3,INDEX($AG$35:$AG$54,MATCH(T29,$AI$35:$AI$54,0)),INDEX($AG$56:$AG$79,MATCH(T29,$AI$56:$AI$79,0))))</f>
        <v>145S2</v>
      </c>
      <c r="V29" t="str">
        <f t="shared" ref="V29" si="224">IF(O29=0,"145",IF(O29=3,"150","155"))</f>
        <v>145</v>
      </c>
      <c r="W29">
        <f t="shared" ref="W29" si="225">N29/M29</f>
        <v>3.6090225563909772</v>
      </c>
      <c r="X29" t="str">
        <f t="shared" ref="X29" si="226">IF(O29=0,INDEX($AG$13:$AG$33,MATCH(W29,$AI$13:$AI$33,0)),IF(O29=3,INDEX($AG$35:$AG$54,MATCH(W29,$AI$35:$AI$54,0)),INDEX($AG$56:$AG$79,MATCH(W29,$AI$56:$AI$79,0))))</f>
        <v>145RG2</v>
      </c>
      <c r="Y29" s="5" t="s">
        <v>39</v>
      </c>
      <c r="Z29" s="6">
        <v>-41.084961570000004</v>
      </c>
      <c r="AA29" s="6">
        <v>431.85327797000002</v>
      </c>
      <c r="AB29" s="6">
        <v>0</v>
      </c>
      <c r="AC29" s="6">
        <f t="shared" si="175"/>
        <v>109</v>
      </c>
      <c r="AD29" s="6">
        <f t="shared" si="176"/>
        <v>482</v>
      </c>
      <c r="AE29" s="6" t="str">
        <f t="shared" si="177"/>
        <v>145</v>
      </c>
      <c r="AF29" s="36">
        <v>1.2</v>
      </c>
      <c r="AG29" s="40" t="s">
        <v>42</v>
      </c>
      <c r="AH29" s="6">
        <v>17</v>
      </c>
      <c r="AI29" s="7">
        <f t="shared" si="194"/>
        <v>4.4220183486238529</v>
      </c>
    </row>
    <row r="30" spans="1:35" x14ac:dyDescent="0.35">
      <c r="A30">
        <v>-166.87290999000001</v>
      </c>
      <c r="B30">
        <v>429.63070484000002</v>
      </c>
      <c r="C30">
        <v>0</v>
      </c>
      <c r="Y30" s="5"/>
      <c r="Z30" s="6">
        <v>-387.45089725999998</v>
      </c>
      <c r="AA30" s="6">
        <v>414.51383793000002</v>
      </c>
      <c r="AB30" s="6">
        <v>0</v>
      </c>
      <c r="AC30" s="6">
        <f>MROUND(Z30+450,1)</f>
        <v>63</v>
      </c>
      <c r="AD30" s="6">
        <f t="shared" si="176"/>
        <v>465</v>
      </c>
      <c r="AE30" s="6" t="str">
        <f t="shared" si="177"/>
        <v>145</v>
      </c>
      <c r="AF30" s="36">
        <v>1.8</v>
      </c>
      <c r="AG30" s="40" t="s">
        <v>44</v>
      </c>
      <c r="AH30" s="6">
        <v>18</v>
      </c>
      <c r="AI30" s="7">
        <f t="shared" si="194"/>
        <v>7.3809523809523814</v>
      </c>
    </row>
    <row r="31" spans="1:35" x14ac:dyDescent="0.35">
      <c r="A31">
        <v>-166.87290999000001</v>
      </c>
      <c r="B31">
        <v>414.99063409000001</v>
      </c>
      <c r="C31">
        <v>0</v>
      </c>
      <c r="F31">
        <f t="shared" ref="F31" si="227">A31+300</f>
        <v>133.12709000999999</v>
      </c>
      <c r="G31">
        <f t="shared" ref="G31" si="228">B31</f>
        <v>414.99063409000001</v>
      </c>
      <c r="H31">
        <f t="shared" ref="H31" si="229">A32+300</f>
        <v>133.12709000999999</v>
      </c>
      <c r="I31">
        <f t="shared" ref="I31" si="230">B32</f>
        <v>421.05885934999998</v>
      </c>
      <c r="J31">
        <f t="shared" ref="J31" si="231">MROUND(F31,1)</f>
        <v>133</v>
      </c>
      <c r="K31">
        <f t="shared" ref="K31" si="232">IF($C31=0,MROUND(G31,1)+50,IF($C31=3,MROUND(G31,1)+100,MROUND(G31,1)))</f>
        <v>465</v>
      </c>
      <c r="L31">
        <f t="shared" ref="L31" si="233">C31</f>
        <v>0</v>
      </c>
      <c r="M31">
        <f t="shared" ref="M31" si="234">MROUND(H31,1)</f>
        <v>133</v>
      </c>
      <c r="N31">
        <f t="shared" ref="N31" si="235">IF($C31=0,MROUND(I31,1)+50,IF($C31=3,MROUND(I31,1)+100,MROUND(I31,1)))</f>
        <v>471</v>
      </c>
      <c r="O31">
        <f t="shared" ref="O31" si="236">C32</f>
        <v>0</v>
      </c>
      <c r="S31" t="str">
        <f t="shared" ref="S31" si="237">IF(L31=0,"145",IF(L31=3,"150","155"))</f>
        <v>145</v>
      </c>
      <c r="T31">
        <f t="shared" ref="T31" si="238">K31/J31</f>
        <v>3.4962406015037595</v>
      </c>
      <c r="U31" t="str">
        <f t="shared" ref="U31" si="239">IF(L31=0,INDEX($AG$13:$AG$33,MATCH(T31,$AI$13:$AI$33,0)),IF(L31=3,INDEX($AG$35:$AG$54,MATCH(T31,$AI$35:$AI$54,0)),INDEX($AG$56:$AG$79,MATCH(T31,$AI$56:$AI$79,0))))</f>
        <v>145WC1</v>
      </c>
      <c r="V31" t="str">
        <f t="shared" ref="V31" si="240">IF(O31=0,"145",IF(O31=3,"150","155"))</f>
        <v>145</v>
      </c>
      <c r="W31">
        <f t="shared" ref="W31" si="241">N31/M31</f>
        <v>3.5413533834586466</v>
      </c>
      <c r="X31" t="str">
        <f t="shared" ref="X31" si="242">IF(O31=0,INDEX($AG$13:$AG$33,MATCH(W31,$AI$13:$AI$33,0)),IF(O31=3,INDEX($AG$35:$AG$54,MATCH(W31,$AI$35:$AI$54,0)),INDEX($AG$56:$AG$79,MATCH(W31,$AI$56:$AI$79,0))))</f>
        <v>145S2</v>
      </c>
      <c r="Y31" s="5"/>
      <c r="Z31" s="6">
        <v>-364.91573586000004</v>
      </c>
      <c r="AA31" s="6">
        <v>403.65408644000001</v>
      </c>
      <c r="AB31" s="6">
        <v>0</v>
      </c>
      <c r="AC31" s="6">
        <f>MROUND(Z31+450,1)</f>
        <v>85</v>
      </c>
      <c r="AD31" s="6">
        <f t="shared" si="176"/>
        <v>454</v>
      </c>
      <c r="AE31" s="6" t="str">
        <f t="shared" si="177"/>
        <v>145</v>
      </c>
      <c r="AF31" s="36">
        <v>3</v>
      </c>
      <c r="AG31" s="40" t="s">
        <v>45</v>
      </c>
      <c r="AH31" s="6">
        <v>19</v>
      </c>
      <c r="AI31" s="7">
        <f t="shared" si="194"/>
        <v>5.341176470588235</v>
      </c>
    </row>
    <row r="32" spans="1:35" x14ac:dyDescent="0.35">
      <c r="A32">
        <v>-166.87290999000001</v>
      </c>
      <c r="B32">
        <v>421.05885934999998</v>
      </c>
      <c r="C32">
        <v>0</v>
      </c>
      <c r="Y32" s="5"/>
      <c r="Z32" s="6">
        <v>-37.782289030000001</v>
      </c>
      <c r="AA32" s="6">
        <v>431.85327797000002</v>
      </c>
      <c r="AB32" s="6">
        <v>0</v>
      </c>
      <c r="AC32" s="6">
        <f>MROUND(Z32+150,1)</f>
        <v>112</v>
      </c>
      <c r="AD32" s="6">
        <f t="shared" si="176"/>
        <v>482</v>
      </c>
      <c r="AE32" s="6" t="str">
        <f t="shared" si="177"/>
        <v>145</v>
      </c>
      <c r="AF32" s="36">
        <v>1.2</v>
      </c>
      <c r="AG32" s="40" t="s">
        <v>43</v>
      </c>
      <c r="AH32" s="6">
        <v>20</v>
      </c>
      <c r="AI32" s="7">
        <f t="shared" si="194"/>
        <v>4.3035714285714288</v>
      </c>
    </row>
    <row r="33" spans="1:36" x14ac:dyDescent="0.35">
      <c r="A33">
        <v>-181.00634647000001</v>
      </c>
      <c r="B33">
        <v>414.99063409000001</v>
      </c>
      <c r="C33">
        <v>0</v>
      </c>
      <c r="F33">
        <f t="shared" ref="F33" si="243">A33+300</f>
        <v>118.99365352999999</v>
      </c>
      <c r="G33">
        <f t="shared" ref="G33" si="244">B33</f>
        <v>414.99063409000001</v>
      </c>
      <c r="H33">
        <f t="shared" ref="H33" si="245">A34+300</f>
        <v>133.12709000999999</v>
      </c>
      <c r="I33">
        <f t="shared" ref="I33" si="246">B34</f>
        <v>414.99063409000001</v>
      </c>
      <c r="J33">
        <f t="shared" ref="J33" si="247">MROUND(F33,1)</f>
        <v>119</v>
      </c>
      <c r="K33">
        <f t="shared" ref="K33" si="248">IF($C33=0,MROUND(G33,1)+50,IF($C33=3,MROUND(G33,1)+100,MROUND(G33,1)))</f>
        <v>465</v>
      </c>
      <c r="L33">
        <f t="shared" ref="L33" si="249">C33</f>
        <v>0</v>
      </c>
      <c r="M33">
        <f t="shared" ref="M33" si="250">MROUND(H33,1)</f>
        <v>133</v>
      </c>
      <c r="N33">
        <f t="shared" ref="N33" si="251">IF($C33=0,MROUND(I33,1)+50,IF($C33=3,MROUND(I33,1)+100,MROUND(I33,1)))</f>
        <v>465</v>
      </c>
      <c r="O33">
        <f t="shared" ref="O33" si="252">C34</f>
        <v>0</v>
      </c>
      <c r="S33" t="str">
        <f t="shared" ref="S33" si="253">IF(L33=0,"145",IF(L33=3,"150","155"))</f>
        <v>145</v>
      </c>
      <c r="T33">
        <f t="shared" ref="T33" si="254">K33/J33</f>
        <v>3.9075630252100839</v>
      </c>
      <c r="U33" t="str">
        <f t="shared" ref="U33" si="255">IF(L33=0,INDEX($AG$13:$AG$33,MATCH(T33,$AI$13:$AI$33,0)),IF(L33=3,INDEX($AG$35:$AG$54,MATCH(T33,$AI$35:$AI$54,0)),INDEX($AG$56:$AG$79,MATCH(T33,$AI$56:$AI$79,0))))</f>
        <v>145R1</v>
      </c>
      <c r="V33" t="str">
        <f t="shared" ref="V33" si="256">IF(O33=0,"145",IF(O33=3,"150","155"))</f>
        <v>145</v>
      </c>
      <c r="W33">
        <f t="shared" ref="W33" si="257">N33/M33</f>
        <v>3.4962406015037595</v>
      </c>
      <c r="X33" t="str">
        <f t="shared" ref="X33" si="258">IF(O33=0,INDEX($AG$13:$AG$33,MATCH(W33,$AI$13:$AI$33,0)),IF(O33=3,INDEX($AG$35:$AG$54,MATCH(W33,$AI$35:$AI$54,0)),INDEX($AG$56:$AG$79,MATCH(W33,$AI$56:$AI$79,0))))</f>
        <v>145WC1</v>
      </c>
      <c r="Y33" s="5"/>
      <c r="Z33" s="6">
        <v>-305.15674144000002</v>
      </c>
      <c r="AA33" s="6">
        <v>425.10080126999998</v>
      </c>
      <c r="AB33" s="6">
        <v>0</v>
      </c>
      <c r="AC33" s="6">
        <f>MROUND(Z33+450,1)</f>
        <v>145</v>
      </c>
      <c r="AD33" s="6">
        <f t="shared" si="176"/>
        <v>475</v>
      </c>
      <c r="AE33" s="6" t="str">
        <f t="shared" si="177"/>
        <v>145</v>
      </c>
      <c r="AF33" s="36">
        <v>1.8</v>
      </c>
      <c r="AG33" s="40" t="s">
        <v>46</v>
      </c>
      <c r="AH33" s="6">
        <v>21</v>
      </c>
      <c r="AI33" s="7">
        <f t="shared" si="194"/>
        <v>3.2758620689655173</v>
      </c>
    </row>
    <row r="34" spans="1:36" x14ac:dyDescent="0.35">
      <c r="A34">
        <v>-166.87290999000001</v>
      </c>
      <c r="B34">
        <v>414.99063409000001</v>
      </c>
      <c r="C34">
        <v>0</v>
      </c>
      <c r="Y34" s="5"/>
      <c r="Z34" s="52" t="s">
        <v>52</v>
      </c>
      <c r="AA34" s="52"/>
      <c r="AB34" s="6"/>
      <c r="AC34" s="6"/>
      <c r="AD34" s="6"/>
      <c r="AE34" s="6"/>
      <c r="AF34" s="36"/>
      <c r="AG34" s="6"/>
      <c r="AH34" s="6"/>
      <c r="AI34" s="7"/>
    </row>
    <row r="35" spans="1:36" x14ac:dyDescent="0.35">
      <c r="A35">
        <v>-199.5615689</v>
      </c>
      <c r="B35">
        <v>414.99063409000001</v>
      </c>
      <c r="C35">
        <v>0</v>
      </c>
      <c r="F35">
        <f t="shared" ref="F35" si="259">A35+300</f>
        <v>100.4384311</v>
      </c>
      <c r="G35">
        <f t="shared" ref="G35" si="260">B35</f>
        <v>414.99063409000001</v>
      </c>
      <c r="H35">
        <f t="shared" ref="H35" si="261">A36+300</f>
        <v>118.99365352999999</v>
      </c>
      <c r="I35">
        <f t="shared" ref="I35" si="262">B36</f>
        <v>414.99063409000001</v>
      </c>
      <c r="J35">
        <f t="shared" ref="J35" si="263">MROUND(F35,1)</f>
        <v>100</v>
      </c>
      <c r="K35">
        <f t="shared" ref="K35" si="264">IF($C35=0,MROUND(G35,1)+50,IF($C35=3,MROUND(G35,1)+100,MROUND(G35,1)))</f>
        <v>465</v>
      </c>
      <c r="L35">
        <f t="shared" ref="L35" si="265">C35</f>
        <v>0</v>
      </c>
      <c r="M35">
        <f t="shared" ref="M35" si="266">MROUND(H35,1)</f>
        <v>119</v>
      </c>
      <c r="N35">
        <f t="shared" ref="N35" si="267">IF($C35=0,MROUND(I35,1)+50,IF($C35=3,MROUND(I35,1)+100,MROUND(I35,1)))</f>
        <v>465</v>
      </c>
      <c r="O35">
        <f t="shared" ref="O35" si="268">C36</f>
        <v>0</v>
      </c>
      <c r="S35" t="str">
        <f t="shared" ref="S35" si="269">IF(L35=0,"145",IF(L35=3,"150","155"))</f>
        <v>145</v>
      </c>
      <c r="T35">
        <f t="shared" ref="T35" si="270">K35/J35</f>
        <v>4.6500000000000004</v>
      </c>
      <c r="U35" t="str">
        <f t="shared" ref="U35" si="271">IF(L35=0,INDEX($AG$13:$AG$33,MATCH(T35,$AI$13:$AI$33,0)),IF(L35=3,INDEX($AG$35:$AG$54,MATCH(T35,$AI$35:$AI$54,0)),INDEX($AG$56:$AG$79,MATCH(T35,$AI$56:$AI$79,0))))</f>
        <v>145R3</v>
      </c>
      <c r="V35" t="str">
        <f t="shared" ref="V35" si="272">IF(O35=0,"145",IF(O35=3,"150","155"))</f>
        <v>145</v>
      </c>
      <c r="W35">
        <f t="shared" ref="W35" si="273">N35/M35</f>
        <v>3.9075630252100839</v>
      </c>
      <c r="X35" t="str">
        <f t="shared" ref="X35" si="274">IF(O35=0,INDEX($AG$13:$AG$33,MATCH(W35,$AI$13:$AI$33,0)),IF(O35=3,INDEX($AG$35:$AG$54,MATCH(W35,$AI$35:$AI$54,0)),INDEX($AG$56:$AG$79,MATCH(W35,$AI$56:$AI$79,0))))</f>
        <v>145R1</v>
      </c>
      <c r="Y35" s="5" t="s">
        <v>29</v>
      </c>
      <c r="Z35" s="13">
        <v>86.719899999999996</v>
      </c>
      <c r="AA35" s="13">
        <v>364.95389999999998</v>
      </c>
      <c r="AB35" s="13">
        <v>3</v>
      </c>
      <c r="AC35" s="6">
        <f t="shared" ref="AC35:AC45" si="275">MROUND(Z35,1)</f>
        <v>87</v>
      </c>
      <c r="AD35" s="6">
        <f>MROUND(AA35+100,1)</f>
        <v>465</v>
      </c>
      <c r="AE35" s="6" t="str">
        <f t="shared" ref="AE35:AE41" si="276">IF(AB35=0,"145",IF(AB35=3,"150","155"))</f>
        <v>150</v>
      </c>
      <c r="AF35" s="36">
        <v>1.8</v>
      </c>
      <c r="AG35" s="40" t="s">
        <v>61</v>
      </c>
      <c r="AH35" s="6">
        <v>1</v>
      </c>
      <c r="AI35" s="7">
        <f t="shared" ref="AI35:AI72" si="277">AD35/AC35</f>
        <v>5.3448275862068968</v>
      </c>
    </row>
    <row r="36" spans="1:36" x14ac:dyDescent="0.35">
      <c r="A36">
        <v>-181.00634647000001</v>
      </c>
      <c r="B36">
        <v>414.99063409000001</v>
      </c>
      <c r="C36">
        <v>0</v>
      </c>
      <c r="Y36" s="5"/>
      <c r="Z36" s="13">
        <v>86.719899999999996</v>
      </c>
      <c r="AA36" s="13">
        <v>355.78649999999999</v>
      </c>
      <c r="AB36" s="13">
        <v>3</v>
      </c>
      <c r="AC36" s="6">
        <f t="shared" si="275"/>
        <v>87</v>
      </c>
      <c r="AD36" s="6">
        <f t="shared" ref="AD36:AD44" si="278">MROUND(AA36+100,1)</f>
        <v>456</v>
      </c>
      <c r="AE36" s="6" t="str">
        <f t="shared" si="276"/>
        <v>150</v>
      </c>
      <c r="AF36" s="36">
        <v>3</v>
      </c>
      <c r="AG36" s="40" t="s">
        <v>62</v>
      </c>
      <c r="AH36" s="6">
        <v>2</v>
      </c>
      <c r="AI36" s="7">
        <f t="shared" si="277"/>
        <v>5.2413793103448274</v>
      </c>
    </row>
    <row r="37" spans="1:36" x14ac:dyDescent="0.35">
      <c r="A37">
        <v>-213.10838369999999</v>
      </c>
      <c r="B37">
        <v>414.99063409000001</v>
      </c>
      <c r="C37">
        <v>0</v>
      </c>
      <c r="F37">
        <f t="shared" ref="F37" si="279">A37+300</f>
        <v>86.89161630000001</v>
      </c>
      <c r="G37">
        <f t="shared" ref="G37" si="280">B37</f>
        <v>414.99063409000001</v>
      </c>
      <c r="H37">
        <f t="shared" ref="H37" si="281">A38+300</f>
        <v>100.4384311</v>
      </c>
      <c r="I37">
        <f t="shared" ref="I37" si="282">B38</f>
        <v>414.99063409000001</v>
      </c>
      <c r="J37">
        <f t="shared" ref="J37" si="283">MROUND(F37,1)</f>
        <v>87</v>
      </c>
      <c r="K37">
        <f t="shared" ref="K37" si="284">IF($C37=0,MROUND(G37,1)+50,IF($C37=3,MROUND(G37,1)+100,MROUND(G37,1)))</f>
        <v>465</v>
      </c>
      <c r="L37">
        <f t="shared" ref="L37" si="285">C37</f>
        <v>0</v>
      </c>
      <c r="M37">
        <f t="shared" ref="M37" si="286">MROUND(H37,1)</f>
        <v>100</v>
      </c>
      <c r="N37">
        <f t="shared" ref="N37" si="287">IF($C37=0,MROUND(I37,1)+50,IF($C37=3,MROUND(I37,1)+100,MROUND(I37,1)))</f>
        <v>465</v>
      </c>
      <c r="O37">
        <f t="shared" ref="O37" si="288">C38</f>
        <v>0</v>
      </c>
      <c r="S37" t="str">
        <f t="shared" ref="S37" si="289">IF(L37=0,"145",IF(L37=3,"150","155"))</f>
        <v>145</v>
      </c>
      <c r="T37">
        <f t="shared" ref="T37" si="290">K37/J37</f>
        <v>5.3448275862068968</v>
      </c>
      <c r="U37" t="str">
        <f t="shared" ref="U37" si="291">IF(L37=0,INDEX($AG$13:$AG$33,MATCH(T37,$AI$13:$AI$33,0)),IF(L37=3,INDEX($AG$35:$AG$54,MATCH(T37,$AI$35:$AI$54,0)),INDEX($AG$56:$AG$79,MATCH(T37,$AI$56:$AI$79,0))))</f>
        <v>145S1</v>
      </c>
      <c r="V37" t="str">
        <f t="shared" ref="V37" si="292">IF(O37=0,"145",IF(O37=3,"150","155"))</f>
        <v>145</v>
      </c>
      <c r="W37">
        <f t="shared" ref="W37" si="293">N37/M37</f>
        <v>4.6500000000000004</v>
      </c>
      <c r="X37" t="str">
        <f t="shared" ref="X37" si="294">IF(O37=0,INDEX($AG$13:$AG$33,MATCH(W37,$AI$13:$AI$33,0)),IF(O37=3,INDEX($AG$35:$AG$54,MATCH(W37,$AI$35:$AI$54,0)),INDEX($AG$56:$AG$79,MATCH(W37,$AI$56:$AI$79,0))))</f>
        <v>145R3</v>
      </c>
      <c r="Y37" s="5"/>
      <c r="Z37" s="13">
        <v>89.728200000000001</v>
      </c>
      <c r="AA37" s="13">
        <v>371.75099999999998</v>
      </c>
      <c r="AB37" s="13">
        <v>3</v>
      </c>
      <c r="AC37" s="6">
        <f t="shared" si="275"/>
        <v>90</v>
      </c>
      <c r="AD37" s="6">
        <f t="shared" si="278"/>
        <v>472</v>
      </c>
      <c r="AE37" s="6" t="str">
        <f t="shared" si="276"/>
        <v>150</v>
      </c>
      <c r="AF37" s="36">
        <v>1.8</v>
      </c>
      <c r="AG37" s="40" t="s">
        <v>64</v>
      </c>
      <c r="AH37" s="6">
        <v>3</v>
      </c>
      <c r="AI37" s="7">
        <f t="shared" si="277"/>
        <v>5.2444444444444445</v>
      </c>
    </row>
    <row r="38" spans="1:36" x14ac:dyDescent="0.35">
      <c r="A38">
        <v>-199.5615689</v>
      </c>
      <c r="B38">
        <v>414.99063409000001</v>
      </c>
      <c r="C38">
        <v>0</v>
      </c>
      <c r="Y38" s="5"/>
      <c r="Z38" s="41">
        <v>68.965999999999994</v>
      </c>
      <c r="AA38" s="41">
        <v>364.45600000000002</v>
      </c>
      <c r="AB38" s="13">
        <v>3</v>
      </c>
      <c r="AC38" s="36">
        <f t="shared" si="275"/>
        <v>69</v>
      </c>
      <c r="AD38" s="36">
        <f>MROUND(AA38+100,1)</f>
        <v>464</v>
      </c>
      <c r="AE38" s="6" t="str">
        <f t="shared" si="276"/>
        <v>150</v>
      </c>
      <c r="AF38" s="36">
        <v>1.8</v>
      </c>
      <c r="AG38" s="6" t="s">
        <v>65</v>
      </c>
      <c r="AH38" s="6">
        <v>4</v>
      </c>
      <c r="AI38" s="7">
        <f t="shared" si="277"/>
        <v>6.72463768115942</v>
      </c>
    </row>
    <row r="39" spans="1:36" x14ac:dyDescent="0.35">
      <c r="A39">
        <v>-229.18082853000001</v>
      </c>
      <c r="B39">
        <v>414.99063409000001</v>
      </c>
      <c r="C39">
        <v>0</v>
      </c>
      <c r="F39">
        <f t="shared" ref="F39" si="295">A39+300</f>
        <v>70.819171469999986</v>
      </c>
      <c r="G39">
        <f t="shared" ref="G39" si="296">B39</f>
        <v>414.99063409000001</v>
      </c>
      <c r="H39">
        <f t="shared" ref="H39" si="297">A40+300</f>
        <v>86.89161630000001</v>
      </c>
      <c r="I39">
        <f t="shared" ref="I39" si="298">B40</f>
        <v>414.99063409000001</v>
      </c>
      <c r="J39">
        <f t="shared" ref="J39" si="299">MROUND(F39,1)</f>
        <v>71</v>
      </c>
      <c r="K39">
        <f t="shared" ref="K39" si="300">IF($C39=0,MROUND(G39,1)+50,IF($C39=3,MROUND(G39,1)+100,MROUND(G39,1)))</f>
        <v>465</v>
      </c>
      <c r="L39">
        <f t="shared" ref="L39" si="301">C39</f>
        <v>0</v>
      </c>
      <c r="M39">
        <f t="shared" ref="M39" si="302">MROUND(H39,1)</f>
        <v>87</v>
      </c>
      <c r="N39">
        <f t="shared" ref="N39" si="303">IF($C39=0,MROUND(I39,1)+50,IF($C39=3,MROUND(I39,1)+100,MROUND(I39,1)))</f>
        <v>465</v>
      </c>
      <c r="O39">
        <f t="shared" ref="O39" si="304">C40</f>
        <v>0</v>
      </c>
      <c r="S39" t="str">
        <f t="shared" ref="S39" si="305">IF(L39=0,"145",IF(L39=3,"150","155"))</f>
        <v>145</v>
      </c>
      <c r="T39">
        <f t="shared" ref="T39" si="306">K39/J39</f>
        <v>6.549295774647887</v>
      </c>
      <c r="U39" t="str">
        <f t="shared" ref="U39" si="307">IF(L39=0,INDEX($AG$13:$AG$33,MATCH(T39,$AI$13:$AI$33,0)),IF(L39=3,INDEX($AG$35:$AG$54,MATCH(T39,$AI$35:$AI$54,0)),INDEX($AG$56:$AG$79,MATCH(T39,$AI$56:$AI$79,0))))</f>
        <v>145DICEA</v>
      </c>
      <c r="V39" t="str">
        <f t="shared" ref="V39" si="308">IF(O39=0,"145",IF(O39=3,"150","155"))</f>
        <v>145</v>
      </c>
      <c r="W39">
        <f t="shared" ref="W39" si="309">N39/M39</f>
        <v>5.3448275862068968</v>
      </c>
      <c r="X39" t="str">
        <f t="shared" ref="X39" si="310">IF(O39=0,INDEX($AG$13:$AG$33,MATCH(W39,$AI$13:$AI$33,0)),IF(O39=3,INDEX($AG$35:$AG$54,MATCH(W39,$AI$35:$AI$54,0)),INDEX($AG$56:$AG$79,MATCH(W39,$AI$56:$AI$79,0))))</f>
        <v>145S1</v>
      </c>
      <c r="Y39" s="5"/>
      <c r="Z39" s="13">
        <v>134.76519999999999</v>
      </c>
      <c r="AA39" s="13">
        <v>369.68979999999999</v>
      </c>
      <c r="AB39" s="13">
        <v>3</v>
      </c>
      <c r="AC39" s="6">
        <f t="shared" si="275"/>
        <v>135</v>
      </c>
      <c r="AD39" s="6">
        <f t="shared" si="278"/>
        <v>470</v>
      </c>
      <c r="AE39" s="6" t="str">
        <f t="shared" si="276"/>
        <v>150</v>
      </c>
      <c r="AF39" s="36">
        <v>1.8</v>
      </c>
      <c r="AG39" s="40" t="s">
        <v>68</v>
      </c>
      <c r="AH39" s="6">
        <v>5</v>
      </c>
      <c r="AI39" s="7">
        <f t="shared" si="277"/>
        <v>3.4814814814814814</v>
      </c>
    </row>
    <row r="40" spans="1:36" x14ac:dyDescent="0.35">
      <c r="A40">
        <v>-213.10838369999999</v>
      </c>
      <c r="B40">
        <v>414.99063409000001</v>
      </c>
      <c r="C40">
        <v>0</v>
      </c>
      <c r="Y40" s="5"/>
      <c r="Z40" s="13">
        <v>134.76519999999999</v>
      </c>
      <c r="AA40" s="13">
        <v>355.78649999999999</v>
      </c>
      <c r="AB40" s="13">
        <v>3</v>
      </c>
      <c r="AC40" s="6">
        <f t="shared" si="275"/>
        <v>135</v>
      </c>
      <c r="AD40" s="6">
        <f t="shared" si="278"/>
        <v>456</v>
      </c>
      <c r="AE40" s="6" t="str">
        <f t="shared" si="276"/>
        <v>150</v>
      </c>
      <c r="AF40" s="36">
        <v>1.8</v>
      </c>
      <c r="AG40" s="40" t="s">
        <v>67</v>
      </c>
      <c r="AH40" s="6">
        <v>6</v>
      </c>
      <c r="AI40" s="7">
        <f t="shared" si="277"/>
        <v>3.3777777777777778</v>
      </c>
    </row>
    <row r="41" spans="1:36" x14ac:dyDescent="0.35">
      <c r="A41">
        <v>-237.45089726</v>
      </c>
      <c r="B41">
        <v>414.51383793000002</v>
      </c>
      <c r="C41">
        <v>0</v>
      </c>
      <c r="F41">
        <f t="shared" ref="F41" si="311">A41+300</f>
        <v>62.549102739999995</v>
      </c>
      <c r="G41">
        <f t="shared" ref="G41" si="312">B41</f>
        <v>414.51383793000002</v>
      </c>
      <c r="H41">
        <f t="shared" ref="H41" si="313">A42+300</f>
        <v>70.819171469999986</v>
      </c>
      <c r="I41">
        <f t="shared" ref="I41" si="314">B42</f>
        <v>414.99063409000001</v>
      </c>
      <c r="J41">
        <f t="shared" ref="J41" si="315">MROUND(F41,1)</f>
        <v>63</v>
      </c>
      <c r="K41">
        <f t="shared" ref="K41" si="316">IF($C41=0,MROUND(G41,1)+50,IF($C41=3,MROUND(G41,1)+100,MROUND(G41,1)))</f>
        <v>465</v>
      </c>
      <c r="L41">
        <f t="shared" ref="L41" si="317">C41</f>
        <v>0</v>
      </c>
      <c r="M41">
        <f t="shared" ref="M41" si="318">MROUND(H41,1)</f>
        <v>71</v>
      </c>
      <c r="N41">
        <f t="shared" ref="N41" si="319">IF($C41=0,MROUND(I41,1)+50,IF($C41=3,MROUND(I41,1)+100,MROUND(I41,1)))</f>
        <v>465</v>
      </c>
      <c r="O41">
        <f t="shared" ref="O41" si="320">C42</f>
        <v>0</v>
      </c>
      <c r="S41" t="str">
        <f t="shared" ref="S41" si="321">IF(L41=0,"145",IF(L41=3,"150","155"))</f>
        <v>145</v>
      </c>
      <c r="T41">
        <f t="shared" ref="T41" si="322">K41/J41</f>
        <v>7.3809523809523814</v>
      </c>
      <c r="U41" t="str">
        <f t="shared" ref="U41" si="323">IF(L41=0,INDEX($AG$13:$AG$33,MATCH(T41,$AI$13:$AI$33,0)),IF(L41=3,INDEX($AG$35:$AG$54,MATCH(T41,$AI$35:$AI$54,0)),INDEX($AG$56:$AG$79,MATCH(T41,$AI$56:$AI$79,0))))</f>
        <v>145EMA7</v>
      </c>
      <c r="V41" t="str">
        <f t="shared" ref="V41" si="324">IF(O41=0,"145",IF(O41=3,"150","155"))</f>
        <v>145</v>
      </c>
      <c r="W41">
        <f t="shared" ref="W41" si="325">N41/M41</f>
        <v>6.549295774647887</v>
      </c>
      <c r="X41" t="str">
        <f t="shared" ref="X41" si="326">IF(O41=0,INDEX($AG$13:$AG$33,MATCH(W41,$AI$13:$AI$33,0)),IF(O41=3,INDEX($AG$35:$AG$54,MATCH(W41,$AI$35:$AI$54,0)),INDEX($AG$56:$AG$79,MATCH(W41,$AI$56:$AI$79,0))))</f>
        <v>145DICEA</v>
      </c>
      <c r="Y41" s="5"/>
      <c r="Z41" s="41">
        <v>151.08000000000001</v>
      </c>
      <c r="AA41" s="41">
        <v>385.37</v>
      </c>
      <c r="AB41" s="44">
        <v>3</v>
      </c>
      <c r="AC41" s="36">
        <f t="shared" si="275"/>
        <v>151</v>
      </c>
      <c r="AD41" s="36">
        <f t="shared" si="278"/>
        <v>485</v>
      </c>
      <c r="AE41" s="6" t="str">
        <f t="shared" si="276"/>
        <v>150</v>
      </c>
      <c r="AF41" s="36">
        <v>1.8</v>
      </c>
      <c r="AG41" s="40" t="s">
        <v>72</v>
      </c>
      <c r="AH41" s="6">
        <v>7</v>
      </c>
      <c r="AI41" s="7">
        <f t="shared" si="277"/>
        <v>3.2119205298013247</v>
      </c>
      <c r="AJ41" t="s">
        <v>73</v>
      </c>
    </row>
    <row r="42" spans="1:36" x14ac:dyDescent="0.35">
      <c r="A42" s="38">
        <v>-229.18082853000001</v>
      </c>
      <c r="B42" s="38">
        <v>414.99063409000001</v>
      </c>
      <c r="C42" s="38">
        <v>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5"/>
      <c r="Z42" s="13">
        <v>154.20689999999999</v>
      </c>
      <c r="AA42" s="13">
        <v>373.5745</v>
      </c>
      <c r="AB42" s="13">
        <v>3</v>
      </c>
      <c r="AC42" s="6">
        <f t="shared" si="275"/>
        <v>154</v>
      </c>
      <c r="AD42" s="6">
        <f t="shared" si="278"/>
        <v>474</v>
      </c>
      <c r="AE42" s="6" t="str">
        <f>IF(AB42=0,"145",IF(AB42=3,"150","155"))</f>
        <v>150</v>
      </c>
      <c r="AF42" s="36">
        <v>3</v>
      </c>
      <c r="AG42" s="40" t="s">
        <v>74</v>
      </c>
      <c r="AH42" s="6">
        <v>8</v>
      </c>
      <c r="AI42" s="7">
        <f t="shared" si="277"/>
        <v>3.0779220779220777</v>
      </c>
      <c r="AJ42" t="s">
        <v>76</v>
      </c>
    </row>
    <row r="43" spans="1:36" x14ac:dyDescent="0.35">
      <c r="A43">
        <v>-189.53676204000001</v>
      </c>
      <c r="B43">
        <v>365.00731469999999</v>
      </c>
      <c r="C43">
        <v>3</v>
      </c>
      <c r="F43">
        <f t="shared" ref="F43" si="327">A43+300</f>
        <v>110.46323795999999</v>
      </c>
      <c r="G43">
        <f t="shared" ref="G43" si="328">B43</f>
        <v>365.00731469999999</v>
      </c>
      <c r="H43">
        <f t="shared" ref="H43" si="329">A44+300</f>
        <v>128.86257706000001</v>
      </c>
      <c r="I43">
        <f t="shared" ref="I43" si="330">B44</f>
        <v>365.00731469999999</v>
      </c>
      <c r="J43">
        <f t="shared" ref="J43" si="331">MROUND(F43,1)</f>
        <v>110</v>
      </c>
      <c r="K43">
        <f t="shared" ref="K43" si="332">IF($C43=0,MROUND(G43,1)+50,IF($C43=3,MROUND(G43,1)+100,MROUND(G43,1)))</f>
        <v>465</v>
      </c>
      <c r="L43">
        <f t="shared" ref="L43" si="333">C43</f>
        <v>3</v>
      </c>
      <c r="M43">
        <f t="shared" ref="M43" si="334">MROUND(H43,1)</f>
        <v>129</v>
      </c>
      <c r="N43">
        <f t="shared" ref="N43" si="335">IF($C43=0,MROUND(I43,1)+50,IF($C43=3,MROUND(I43,1)+100,MROUND(I43,1)))</f>
        <v>465</v>
      </c>
      <c r="O43">
        <f t="shared" ref="O43" si="336">C44</f>
        <v>3</v>
      </c>
      <c r="S43" t="str">
        <f t="shared" ref="S43" si="337">IF(L43=0,"145",IF(L43=3,"150","155"))</f>
        <v>150</v>
      </c>
      <c r="T43">
        <f t="shared" ref="T43" si="338">K43/J43</f>
        <v>4.2272727272727275</v>
      </c>
      <c r="U43" t="str">
        <f t="shared" ref="U43" si="339">IF(L43=0,INDEX($AG$13:$AG$33,MATCH(T43,$AI$13:$AI$33,0)),IF(L43=3,INDEX($AG$35:$AG$54,MATCH(T43,$AI$35:$AI$54,0)),INDEX($AG$56:$AG$79,MATCH(T43,$AI$56:$AI$79,0))))</f>
        <v>150G1G2</v>
      </c>
      <c r="V43" t="str">
        <f t="shared" ref="V43" si="340">IF(O43=0,"145",IF(O43=3,"150","155"))</f>
        <v>150</v>
      </c>
      <c r="W43">
        <f t="shared" ref="W43" si="341">N43/M43</f>
        <v>3.6046511627906979</v>
      </c>
      <c r="X43" t="str">
        <f t="shared" ref="X43" si="342">IF(O43=0,INDEX($AG$13:$AG$33,MATCH(W43,$AI$13:$AI$33,0)),IF(O43=3,INDEX($AG$35:$AG$54,MATCH(W43,$AI$35:$AI$54,0)),INDEX($AG$56:$AG$79,MATCH(W43,$AI$56:$AI$79,0))))</f>
        <v>150G2</v>
      </c>
      <c r="Y43" s="5"/>
      <c r="Z43" s="13">
        <v>156.77930000000001</v>
      </c>
      <c r="AA43" s="13">
        <v>385.37189999999998</v>
      </c>
      <c r="AB43" s="13">
        <v>3</v>
      </c>
      <c r="AC43" s="6">
        <f t="shared" si="275"/>
        <v>157</v>
      </c>
      <c r="AD43" s="6">
        <f t="shared" si="278"/>
        <v>485</v>
      </c>
      <c r="AE43" s="6" t="str">
        <f>IF(AB43=0,"145",IF(AB43=3,"150","155"))</f>
        <v>150</v>
      </c>
      <c r="AF43" s="36">
        <v>1.8</v>
      </c>
      <c r="AG43" s="40" t="s">
        <v>75</v>
      </c>
      <c r="AH43" s="6">
        <v>9</v>
      </c>
      <c r="AI43" s="7">
        <f t="shared" si="277"/>
        <v>3.089171974522293</v>
      </c>
    </row>
    <row r="44" spans="1:36" x14ac:dyDescent="0.35">
      <c r="A44">
        <v>-171.13742293999999</v>
      </c>
      <c r="B44">
        <v>365.00731469999999</v>
      </c>
      <c r="C44">
        <v>3</v>
      </c>
      <c r="Y44" s="5"/>
      <c r="Z44" s="41">
        <v>128.86000000000001</v>
      </c>
      <c r="AA44" s="41">
        <v>365</v>
      </c>
      <c r="AB44" s="13">
        <v>3</v>
      </c>
      <c r="AC44" s="36">
        <f t="shared" si="275"/>
        <v>129</v>
      </c>
      <c r="AD44" s="36">
        <f t="shared" si="278"/>
        <v>465</v>
      </c>
      <c r="AE44" s="6" t="str">
        <f>IF(AB44=0,"145",IF(AB44=3,"150","155"))</f>
        <v>150</v>
      </c>
      <c r="AF44" s="36">
        <v>1.8</v>
      </c>
      <c r="AG44" s="6" t="s">
        <v>69</v>
      </c>
      <c r="AH44" s="6">
        <v>10</v>
      </c>
      <c r="AI44" s="7">
        <f t="shared" si="277"/>
        <v>3.6046511627906979</v>
      </c>
    </row>
    <row r="45" spans="1:36" x14ac:dyDescent="0.35">
      <c r="A45">
        <v>-189.53676204000001</v>
      </c>
      <c r="B45">
        <v>365.00731469999999</v>
      </c>
      <c r="C45">
        <v>3</v>
      </c>
      <c r="F45">
        <f t="shared" ref="F45" si="343">A45+300</f>
        <v>110.46323795999999</v>
      </c>
      <c r="G45">
        <f t="shared" ref="G45" si="344">B45</f>
        <v>365.00731469999999</v>
      </c>
      <c r="H45">
        <f t="shared" ref="H45" si="345">A46+300</f>
        <v>112.21771097000001</v>
      </c>
      <c r="I45">
        <f t="shared" ref="I45" si="346">B46</f>
        <v>381.85327797000002</v>
      </c>
      <c r="J45">
        <f t="shared" ref="J45" si="347">MROUND(F45,1)</f>
        <v>110</v>
      </c>
      <c r="K45">
        <f t="shared" ref="K45" si="348">IF($C45=0,MROUND(G45,1)+50,IF($C45=3,MROUND(G45,1)+100,MROUND(G45,1)))</f>
        <v>465</v>
      </c>
      <c r="L45">
        <f t="shared" ref="L45" si="349">C45</f>
        <v>3</v>
      </c>
      <c r="M45">
        <f t="shared" ref="M45" si="350">MROUND(H45,1)</f>
        <v>112</v>
      </c>
      <c r="N45">
        <f t="shared" ref="N45" si="351">IF($C45=0,MROUND(I45,1)+50,IF($C45=3,MROUND(I45,1)+100,MROUND(I45,1)))</f>
        <v>482</v>
      </c>
      <c r="O45">
        <v>0</v>
      </c>
      <c r="S45" t="str">
        <f t="shared" ref="S45" si="352">IF(L45=0,"145",IF(L45=3,"150","155"))</f>
        <v>150</v>
      </c>
      <c r="T45">
        <f t="shared" ref="T45" si="353">K45/J45</f>
        <v>4.2272727272727275</v>
      </c>
      <c r="U45" t="str">
        <f t="shared" ref="U45" si="354">IF(L45=0,INDEX($AG$13:$AG$33,MATCH(T45,$AI$13:$AI$33,0)),IF(L45=3,INDEX($AG$35:$AG$54,MATCH(T45,$AI$35:$AI$54,0)),INDEX($AG$56:$AG$79,MATCH(T45,$AI$56:$AI$79,0))))</f>
        <v>150G1G2</v>
      </c>
      <c r="V45" t="str">
        <f t="shared" ref="V45" si="355">IF(O45=0,"145",IF(O45=3,"150","155"))</f>
        <v>145</v>
      </c>
      <c r="W45">
        <f t="shared" ref="W45" si="356">N45/M45</f>
        <v>4.3035714285714288</v>
      </c>
      <c r="X45" t="str">
        <f t="shared" ref="X45" si="357">IF(O45=0,INDEX($AG$13:$AG$33,MATCH(W45,$AI$13:$AI$33,0)),IF(O45=3,INDEX($AG$35:$AG$54,MATCH(W45,$AI$35:$AI$54,0)),INDEX($AG$56:$AG$79,MATCH(W45,$AI$56:$AI$79,0))))</f>
        <v>145EMG2</v>
      </c>
      <c r="Y45" s="5"/>
      <c r="Z45" s="41">
        <v>110.46</v>
      </c>
      <c r="AA45" s="41">
        <v>365</v>
      </c>
      <c r="AB45" s="13">
        <v>3</v>
      </c>
      <c r="AC45" s="36">
        <f t="shared" si="275"/>
        <v>110</v>
      </c>
      <c r="AD45" s="36">
        <f t="shared" ref="AD45" si="358">MROUND(AA45+100,1)</f>
        <v>465</v>
      </c>
      <c r="AE45" s="6" t="str">
        <f>IF(AB45=0,"145",IF(AB45=3,"150","155"))</f>
        <v>150</v>
      </c>
      <c r="AF45" s="36">
        <v>1.8</v>
      </c>
      <c r="AG45" s="6" t="s">
        <v>70</v>
      </c>
      <c r="AH45" s="6">
        <v>11</v>
      </c>
      <c r="AI45" s="7">
        <f t="shared" si="277"/>
        <v>4.2272727272727275</v>
      </c>
    </row>
    <row r="46" spans="1:36" x14ac:dyDescent="0.35">
      <c r="A46">
        <v>-187.78228902999999</v>
      </c>
      <c r="B46">
        <v>381.85327797000002</v>
      </c>
      <c r="C46">
        <v>3</v>
      </c>
      <c r="Y46" s="5" t="s">
        <v>7</v>
      </c>
      <c r="Z46" s="6"/>
      <c r="AA46" s="6"/>
      <c r="AB46" s="13">
        <v>3</v>
      </c>
      <c r="AC46" s="36">
        <f>AC5</f>
        <v>92</v>
      </c>
      <c r="AD46" s="36">
        <f>AD5</f>
        <v>484</v>
      </c>
      <c r="AE46" s="6" t="str">
        <f t="shared" ref="AE46:AE48" si="359">IF(AB46=0,"145",IF(AB46=3,"150","155"))</f>
        <v>150</v>
      </c>
      <c r="AF46" s="36">
        <v>1.8</v>
      </c>
      <c r="AG46" s="6" t="str">
        <f>AE5</f>
        <v>150A5</v>
      </c>
      <c r="AH46" s="6">
        <v>12</v>
      </c>
      <c r="AI46" s="7">
        <f t="shared" si="277"/>
        <v>5.2608695652173916</v>
      </c>
    </row>
    <row r="47" spans="1:36" x14ac:dyDescent="0.35">
      <c r="A47">
        <v>-189.53676204000001</v>
      </c>
      <c r="B47">
        <v>365.00731469999999</v>
      </c>
      <c r="C47">
        <v>3</v>
      </c>
      <c r="F47">
        <f t="shared" ref="F47" si="360">A47+300</f>
        <v>110.46323795999999</v>
      </c>
      <c r="G47">
        <f t="shared" ref="G47" si="361">B47</f>
        <v>365.00731469999999</v>
      </c>
      <c r="H47">
        <f t="shared" ref="H47" si="362">A48+300</f>
        <v>92.238610219999998</v>
      </c>
      <c r="I47">
        <f t="shared" ref="I47" si="363">B48</f>
        <v>365.00731469999999</v>
      </c>
      <c r="J47">
        <f t="shared" ref="J47" si="364">MROUND(F47,1)</f>
        <v>110</v>
      </c>
      <c r="K47">
        <f t="shared" ref="K47" si="365">IF($C47=0,MROUND(G47,1)+50,IF($C47=3,MROUND(G47,1)+100,MROUND(G47,1)))</f>
        <v>465</v>
      </c>
      <c r="L47">
        <f t="shared" ref="L47" si="366">C47</f>
        <v>3</v>
      </c>
      <c r="M47">
        <v>87</v>
      </c>
      <c r="N47">
        <f t="shared" ref="N47" si="367">IF($C47=0,MROUND(I47,1)+50,IF($C47=3,MROUND(I47,1)+100,MROUND(I47,1)))</f>
        <v>465</v>
      </c>
      <c r="O47">
        <f t="shared" ref="O47" si="368">C48</f>
        <v>3</v>
      </c>
      <c r="S47" t="str">
        <f t="shared" ref="S47" si="369">IF(L47=0,"145",IF(L47=3,"150","155"))</f>
        <v>150</v>
      </c>
      <c r="T47">
        <f t="shared" ref="T47" si="370">K47/J47</f>
        <v>4.2272727272727275</v>
      </c>
      <c r="U47" t="str">
        <f t="shared" ref="U47" si="371">IF(L47=0,INDEX($AG$13:$AG$33,MATCH(T47,$AI$13:$AI$33,0)),IF(L47=3,INDEX($AG$35:$AG$54,MATCH(T47,$AI$35:$AI$54,0)),INDEX($AG$56:$AG$79,MATCH(T47,$AI$56:$AI$79,0))))</f>
        <v>150G1G2</v>
      </c>
      <c r="V47" t="str">
        <f t="shared" ref="V47" si="372">IF(O47=0,"145",IF(O47=3,"150","155"))</f>
        <v>150</v>
      </c>
      <c r="W47">
        <f t="shared" ref="W47" si="373">N47/M47</f>
        <v>5.3448275862068968</v>
      </c>
      <c r="X47" t="str">
        <f t="shared" ref="X47" si="374">IF(O47=0,INDEX($AG$13:$AG$33,MATCH(W47,$AI$13:$AI$33,0)),IF(O47=3,INDEX($AG$35:$AG$54,MATCH(W47,$AI$35:$AI$54,0)),INDEX($AG$56:$AG$79,MATCH(W47,$AI$56:$AI$79,0))))</f>
        <v>150G1</v>
      </c>
      <c r="Y47" s="5"/>
      <c r="Z47" s="6"/>
      <c r="AA47" s="6"/>
      <c r="AB47" s="13">
        <v>3</v>
      </c>
      <c r="AC47" s="36">
        <f t="shared" ref="AC47:AD47" si="375">AC6</f>
        <v>144</v>
      </c>
      <c r="AD47" s="36">
        <f t="shared" si="375"/>
        <v>474</v>
      </c>
      <c r="AE47" s="6" t="str">
        <f t="shared" si="359"/>
        <v>150</v>
      </c>
      <c r="AF47" s="36">
        <v>1.8</v>
      </c>
      <c r="AG47" s="6" t="str">
        <f>AE6</f>
        <v>150A3</v>
      </c>
      <c r="AH47" s="6">
        <v>13</v>
      </c>
      <c r="AI47" s="7">
        <f t="shared" si="277"/>
        <v>3.2916666666666665</v>
      </c>
    </row>
    <row r="48" spans="1:36" x14ac:dyDescent="0.35">
      <c r="A48">
        <v>-207.76138978</v>
      </c>
      <c r="B48">
        <v>365.00731469999999</v>
      </c>
      <c r="C48">
        <v>3</v>
      </c>
      <c r="Y48" s="5"/>
      <c r="Z48" s="6"/>
      <c r="AA48" s="6"/>
      <c r="AB48" s="13">
        <v>3</v>
      </c>
      <c r="AC48" s="36">
        <f t="shared" ref="AC48:AD48" si="376">AC7</f>
        <v>63</v>
      </c>
      <c r="AD48" s="36">
        <f t="shared" si="376"/>
        <v>464</v>
      </c>
      <c r="AE48" s="6" t="str">
        <f t="shared" si="359"/>
        <v>150</v>
      </c>
      <c r="AF48" s="36">
        <v>1.8</v>
      </c>
      <c r="AG48" s="6" t="str">
        <f>AE7</f>
        <v>150A7</v>
      </c>
      <c r="AH48" s="6">
        <v>14</v>
      </c>
      <c r="AI48" s="7">
        <f t="shared" si="277"/>
        <v>7.3650793650793647</v>
      </c>
    </row>
    <row r="49" spans="1:36" x14ac:dyDescent="0.35">
      <c r="A49">
        <v>-191.08496156999999</v>
      </c>
      <c r="B49">
        <v>381.85327797000002</v>
      </c>
      <c r="C49">
        <v>3</v>
      </c>
      <c r="F49">
        <f t="shared" ref="F49" si="377">A49+300</f>
        <v>108.91503843000001</v>
      </c>
      <c r="G49">
        <f t="shared" ref="G49" si="378">B49</f>
        <v>381.85327797000002</v>
      </c>
      <c r="H49">
        <f t="shared" ref="H49" si="379">A50+300</f>
        <v>110.46323795999999</v>
      </c>
      <c r="I49">
        <f t="shared" ref="I49" si="380">B50</f>
        <v>365.00731469999999</v>
      </c>
      <c r="J49">
        <f t="shared" ref="J49" si="381">MROUND(F49,1)</f>
        <v>109</v>
      </c>
      <c r="K49">
        <f t="shared" ref="K49" si="382">IF($C49=0,MROUND(G49,1)+50,IF($C49=3,MROUND(G49,1)+100,MROUND(G49,1)))</f>
        <v>482</v>
      </c>
      <c r="L49">
        <v>0</v>
      </c>
      <c r="M49">
        <f t="shared" ref="M49" si="383">MROUND(H49,1)</f>
        <v>110</v>
      </c>
      <c r="N49">
        <f t="shared" ref="N49" si="384">IF($C49=0,MROUND(I49,1)+50,IF($C49=3,MROUND(I49,1)+100,MROUND(I49,1)))</f>
        <v>465</v>
      </c>
      <c r="O49">
        <f t="shared" ref="O49" si="385">C50</f>
        <v>3</v>
      </c>
      <c r="S49" t="str">
        <f t="shared" ref="S49" si="386">IF(L49=0,"145",IF(L49=3,"150","155"))</f>
        <v>145</v>
      </c>
      <c r="T49">
        <f t="shared" ref="T49" si="387">K49/J49</f>
        <v>4.4220183486238529</v>
      </c>
      <c r="U49" t="str">
        <f t="shared" ref="U49" si="388">IF(L49=0,INDEX($AG$13:$AG$33,MATCH(T49,$AI$13:$AI$33,0)),IF(L49=3,INDEX($AG$35:$AG$54,MATCH(T49,$AI$35:$AI$54,0)),INDEX($AG$56:$AG$79,MATCH(T49,$AI$56:$AI$79,0))))</f>
        <v>145EMG1</v>
      </c>
      <c r="V49" t="str">
        <f t="shared" ref="V49" si="389">IF(O49=0,"145",IF(O49=3,"150","155"))</f>
        <v>150</v>
      </c>
      <c r="W49">
        <f t="shared" ref="W49" si="390">N49/M49</f>
        <v>4.2272727272727275</v>
      </c>
      <c r="X49" t="str">
        <f t="shared" ref="X49" si="391">IF(O49=0,INDEX($AG$13:$AG$33,MATCH(W49,$AI$13:$AI$33,0)),IF(O49=3,INDEX($AG$35:$AG$54,MATCH(W49,$AI$35:$AI$54,0)),INDEX($AG$56:$AG$79,MATCH(W49,$AI$56:$AI$79,0))))</f>
        <v>150G1G2</v>
      </c>
      <c r="Y49" s="5" t="s">
        <v>41</v>
      </c>
      <c r="Z49" s="13">
        <v>151.75880000000001</v>
      </c>
      <c r="AA49" s="13">
        <v>355.78649999999999</v>
      </c>
      <c r="AB49" s="13">
        <v>3</v>
      </c>
      <c r="AC49" s="6">
        <f>MROUND(Z49,1)</f>
        <v>152</v>
      </c>
      <c r="AD49" s="6">
        <f>MROUND(AA49+100,1)</f>
        <v>456</v>
      </c>
      <c r="AE49" s="6" t="str">
        <f>IF(AB49=0,"145",IF(AB49=3,"150","155"))</f>
        <v>150</v>
      </c>
      <c r="AF49" s="36">
        <v>3</v>
      </c>
      <c r="AG49" s="40" t="s">
        <v>71</v>
      </c>
      <c r="AH49" s="6">
        <v>15</v>
      </c>
      <c r="AI49" s="7">
        <f t="shared" si="277"/>
        <v>3</v>
      </c>
    </row>
    <row r="50" spans="1:36" x14ac:dyDescent="0.35">
      <c r="A50">
        <v>-189.53676204000001</v>
      </c>
      <c r="B50">
        <v>365.00731469999999</v>
      </c>
      <c r="C50">
        <v>3</v>
      </c>
      <c r="Y50" s="5" t="s">
        <v>39</v>
      </c>
      <c r="Z50" s="13">
        <v>99.873800000000003</v>
      </c>
      <c r="AA50" s="13">
        <v>355.78649999999999</v>
      </c>
      <c r="AB50" s="13">
        <v>3</v>
      </c>
      <c r="AC50" s="6">
        <f>MROUND(Z50,1)</f>
        <v>100</v>
      </c>
      <c r="AD50" s="6">
        <f>MROUND(AA50+100,1)</f>
        <v>456</v>
      </c>
      <c r="AE50" s="6" t="str">
        <f>IF(AB50=0,"145",IF(AB50=3,"150","155"))</f>
        <v>150</v>
      </c>
      <c r="AF50" s="36">
        <v>1.8</v>
      </c>
      <c r="AG50" s="40" t="s">
        <v>66</v>
      </c>
      <c r="AH50" s="6">
        <v>16</v>
      </c>
      <c r="AI50" s="7">
        <f t="shared" si="277"/>
        <v>4.5599999999999996</v>
      </c>
      <c r="AJ50" t="s">
        <v>113</v>
      </c>
    </row>
    <row r="51" spans="1:36" x14ac:dyDescent="0.35">
      <c r="A51">
        <v>-210.27180315000001</v>
      </c>
      <c r="B51">
        <v>371.75100376</v>
      </c>
      <c r="C51">
        <v>3</v>
      </c>
      <c r="F51">
        <f t="shared" ref="F51" si="392">A51+300</f>
        <v>89.728196849999989</v>
      </c>
      <c r="G51">
        <f t="shared" ref="G51" si="393">B51</f>
        <v>371.75100376</v>
      </c>
      <c r="H51">
        <f t="shared" ref="H51" si="394">A52+300</f>
        <v>91.19145764000001</v>
      </c>
      <c r="I51">
        <f t="shared" ref="I51" si="395">B52</f>
        <v>384.27717483999999</v>
      </c>
      <c r="J51">
        <f t="shared" ref="J51" si="396">MROUND(F51,1)</f>
        <v>90</v>
      </c>
      <c r="K51">
        <f t="shared" ref="K51" si="397">IF($C51=0,MROUND(G51,1)+50,IF($C51=3,MROUND(G51,1)+100,MROUND(G51,1)))</f>
        <v>472</v>
      </c>
      <c r="L51">
        <f t="shared" ref="L51" si="398">C51</f>
        <v>3</v>
      </c>
      <c r="M51">
        <v>92</v>
      </c>
      <c r="N51">
        <f t="shared" ref="N51" si="399">IF($C51=0,MROUND(I51,1)+50,IF($C51=3,MROUND(I51,1)+100,MROUND(I51,1)))</f>
        <v>484</v>
      </c>
      <c r="O51">
        <f t="shared" ref="O51" si="400">C52</f>
        <v>3</v>
      </c>
      <c r="S51" t="str">
        <f t="shared" ref="S51" si="401">IF(L51=0,"145",IF(L51=3,"150","155"))</f>
        <v>150</v>
      </c>
      <c r="T51">
        <f t="shared" ref="T51" si="402">K51/J51</f>
        <v>5.2444444444444445</v>
      </c>
      <c r="U51" t="str">
        <f t="shared" ref="U51" si="403">IF(L51=0,INDEX($AG$13:$AG$33,MATCH(T51,$AI$13:$AI$33,0)),IF(L51=3,INDEX($AG$35:$AG$54,MATCH(T51,$AI$35:$AI$54,0)),INDEX($AG$56:$AG$79,MATCH(T51,$AI$56:$AI$79,0))))</f>
        <v>150DICEA</v>
      </c>
      <c r="V51" t="str">
        <f t="shared" ref="V51" si="404">IF(O51=0,"145",IF(O51=3,"150","155"))</f>
        <v>150</v>
      </c>
      <c r="W51">
        <f t="shared" ref="W51" si="405">N51/M51</f>
        <v>5.2608695652173916</v>
      </c>
      <c r="X51" t="str">
        <f t="shared" ref="X51" si="406">IF(O51=0,INDEX($AG$13:$AG$33,MATCH(W51,$AI$13:$AI$33,0)),IF(O51=3,INDEX($AG$35:$AG$54,MATCH(W51,$AI$35:$AI$54,0)),INDEX($AG$56:$AG$79,MATCH(W51,$AI$56:$AI$79,0))))</f>
        <v>150A5</v>
      </c>
      <c r="Y51" s="5"/>
      <c r="Z51" s="6">
        <v>-350.06680390999998</v>
      </c>
      <c r="AA51" s="6">
        <v>353.40453779000001</v>
      </c>
      <c r="AB51" s="6">
        <v>3</v>
      </c>
      <c r="AC51" s="6">
        <f>MROUND(Z51+450,1)</f>
        <v>100</v>
      </c>
      <c r="AD51" s="6">
        <f>MROUND(AA51+100,1)</f>
        <v>453</v>
      </c>
      <c r="AE51" s="6" t="str">
        <f t="shared" ref="AE51:AE54" si="407">IF(AB51=0,"145",IF(AB51=3,"150","155"))</f>
        <v>150</v>
      </c>
      <c r="AF51" s="36">
        <v>1.2</v>
      </c>
      <c r="AG51" s="6" t="s">
        <v>77</v>
      </c>
      <c r="AH51" s="6">
        <v>17</v>
      </c>
      <c r="AI51" s="7">
        <f t="shared" si="277"/>
        <v>4.53</v>
      </c>
    </row>
    <row r="52" spans="1:36" x14ac:dyDescent="0.35">
      <c r="A52">
        <v>-208.80854235999999</v>
      </c>
      <c r="B52">
        <v>384.27717483999999</v>
      </c>
      <c r="C52">
        <v>3</v>
      </c>
      <c r="Y52" s="5"/>
      <c r="Z52" s="6">
        <v>-0.10633492999999999</v>
      </c>
      <c r="AA52" s="6">
        <v>400.11731714000001</v>
      </c>
      <c r="AB52" s="6">
        <v>3</v>
      </c>
      <c r="AC52" s="6">
        <f>MROUND(Z52+150,1)</f>
        <v>150</v>
      </c>
      <c r="AD52" s="6">
        <f t="shared" ref="AD52:AD53" si="408">MROUND(AA52+100,1)</f>
        <v>500</v>
      </c>
      <c r="AE52" s="6" t="str">
        <f t="shared" si="407"/>
        <v>150</v>
      </c>
      <c r="AF52" s="36">
        <v>1.8</v>
      </c>
      <c r="AG52" s="6" t="s">
        <v>80</v>
      </c>
      <c r="AH52" s="6">
        <v>18</v>
      </c>
      <c r="AI52" s="7">
        <f t="shared" si="277"/>
        <v>3.3333333333333335</v>
      </c>
      <c r="AJ52" t="s">
        <v>78</v>
      </c>
    </row>
    <row r="53" spans="1:36" x14ac:dyDescent="0.35">
      <c r="A53">
        <v>-213.28005669999999</v>
      </c>
      <c r="B53">
        <v>364.95391185</v>
      </c>
      <c r="C53">
        <v>3</v>
      </c>
      <c r="F53">
        <f t="shared" ref="F53" si="409">A53+300</f>
        <v>86.719943300000011</v>
      </c>
      <c r="G53">
        <f t="shared" ref="G53" si="410">B53</f>
        <v>364.95391185</v>
      </c>
      <c r="H53">
        <f t="shared" ref="H53" si="411">A54+300</f>
        <v>89.728196849999989</v>
      </c>
      <c r="I53">
        <f t="shared" ref="I53" si="412">B54</f>
        <v>371.75100376</v>
      </c>
      <c r="J53">
        <f t="shared" ref="J53" si="413">MROUND(F53,1)</f>
        <v>87</v>
      </c>
      <c r="K53">
        <f t="shared" ref="K53" si="414">IF($C53=0,MROUND(G53,1)+50,IF($C53=3,MROUND(G53,1)+100,MROUND(G53,1)))</f>
        <v>465</v>
      </c>
      <c r="L53">
        <f t="shared" ref="L53" si="415">C53</f>
        <v>3</v>
      </c>
      <c r="M53">
        <f t="shared" ref="M53" si="416">MROUND(H53,1)</f>
        <v>90</v>
      </c>
      <c r="N53">
        <f t="shared" ref="N53" si="417">IF($C53=0,MROUND(I53,1)+50,IF($C53=3,MROUND(I53,1)+100,MROUND(I53,1)))</f>
        <v>472</v>
      </c>
      <c r="O53">
        <f t="shared" ref="O53" si="418">C54</f>
        <v>3</v>
      </c>
      <c r="S53" t="str">
        <f t="shared" ref="S53" si="419">IF(L53=0,"145",IF(L53=3,"150","155"))</f>
        <v>150</v>
      </c>
      <c r="T53">
        <f t="shared" ref="T53" si="420">K53/J53</f>
        <v>5.3448275862068968</v>
      </c>
      <c r="U53" t="str">
        <f t="shared" ref="U53" si="421">IF(L53=0,INDEX($AG$13:$AG$33,MATCH(T53,$AI$13:$AI$33,0)),IF(L53=3,INDEX($AG$35:$AG$54,MATCH(T53,$AI$35:$AI$54,0)),INDEX($AG$56:$AG$79,MATCH(T53,$AI$56:$AI$79,0))))</f>
        <v>150G1</v>
      </c>
      <c r="V53" t="str">
        <f t="shared" ref="V53" si="422">IF(O53=0,"145",IF(O53=3,"150","155"))</f>
        <v>150</v>
      </c>
      <c r="W53">
        <f t="shared" ref="W53" si="423">N53/M53</f>
        <v>5.2444444444444445</v>
      </c>
      <c r="X53" t="str">
        <f t="shared" ref="X53" si="424">IF(O53=0,INDEX($AG$13:$AG$33,MATCH(W53,$AI$13:$AI$33,0)),IF(O53=3,INDEX($AG$35:$AG$54,MATCH(W53,$AI$35:$AI$54,0)),INDEX($AG$56:$AG$79,MATCH(W53,$AI$56:$AI$79,0))))</f>
        <v>150DICEA</v>
      </c>
      <c r="Y53" s="5"/>
      <c r="Z53" s="6">
        <v>-3.4090074699999997</v>
      </c>
      <c r="AA53" s="6">
        <v>400.11731714000001</v>
      </c>
      <c r="AB53" s="6">
        <v>3</v>
      </c>
      <c r="AC53" s="6">
        <f>MROUND(Z53+150,1)</f>
        <v>147</v>
      </c>
      <c r="AD53" s="6">
        <f t="shared" si="408"/>
        <v>500</v>
      </c>
      <c r="AE53" s="6" t="str">
        <f t="shared" si="407"/>
        <v>150</v>
      </c>
      <c r="AF53" s="36">
        <v>3</v>
      </c>
      <c r="AG53" s="6" t="s">
        <v>79</v>
      </c>
      <c r="AH53" s="6">
        <v>19</v>
      </c>
      <c r="AI53" s="7">
        <f t="shared" si="277"/>
        <v>3.4013605442176869</v>
      </c>
      <c r="AJ53" t="s">
        <v>81</v>
      </c>
    </row>
    <row r="54" spans="1:36" x14ac:dyDescent="0.35">
      <c r="A54">
        <v>-210.27180315000001</v>
      </c>
      <c r="B54">
        <v>371.75100376</v>
      </c>
      <c r="C54">
        <v>3</v>
      </c>
      <c r="Y54" s="5" t="s">
        <v>82</v>
      </c>
      <c r="Z54" s="6"/>
      <c r="AA54" s="6"/>
      <c r="AB54" s="6">
        <v>3</v>
      </c>
      <c r="AC54" s="6">
        <v>163</v>
      </c>
      <c r="AD54" s="6">
        <v>445</v>
      </c>
      <c r="AE54" s="6" t="str">
        <f t="shared" si="407"/>
        <v>150</v>
      </c>
      <c r="AF54" s="36">
        <v>1.8</v>
      </c>
      <c r="AG54" s="6" t="s">
        <v>114</v>
      </c>
      <c r="AH54" s="6">
        <v>20</v>
      </c>
      <c r="AI54" s="7">
        <f t="shared" si="277"/>
        <v>2.7300613496932513</v>
      </c>
      <c r="AJ54" t="s">
        <v>83</v>
      </c>
    </row>
    <row r="55" spans="1:36" x14ac:dyDescent="0.35">
      <c r="A55">
        <v>-148.91061619999999</v>
      </c>
      <c r="B55">
        <v>385.37194727000002</v>
      </c>
      <c r="C55">
        <v>3</v>
      </c>
      <c r="F55">
        <f t="shared" ref="F55" si="425">A55+300</f>
        <v>151.08938380000001</v>
      </c>
      <c r="G55">
        <f t="shared" ref="G55" si="426">B55</f>
        <v>385.37194727000002</v>
      </c>
      <c r="H55">
        <f t="shared" ref="H55" si="427">A56+300</f>
        <v>146.59099252999999</v>
      </c>
      <c r="I55">
        <f t="shared" ref="I55" si="428">B56</f>
        <v>400.11731714000001</v>
      </c>
      <c r="J55">
        <f t="shared" ref="J55" si="429">MROUND(F55,1)</f>
        <v>151</v>
      </c>
      <c r="K55">
        <f t="shared" ref="K55" si="430">IF($C55=0,MROUND(G55,1)+50,IF($C55=3,MROUND(G55,1)+100,MROUND(G55,1)))</f>
        <v>485</v>
      </c>
      <c r="L55">
        <f t="shared" ref="L55" si="431">C55</f>
        <v>3</v>
      </c>
      <c r="M55">
        <f t="shared" ref="M55" si="432">MROUND(H55,1)</f>
        <v>147</v>
      </c>
      <c r="N55">
        <f t="shared" ref="N55" si="433">IF($C55=0,MROUND(I55,1)+50,IF($C55=3,MROUND(I55,1)+100,MROUND(I55,1)))</f>
        <v>500</v>
      </c>
      <c r="O55">
        <f t="shared" ref="O55" si="434">C56</f>
        <v>3</v>
      </c>
      <c r="S55" t="str">
        <f t="shared" ref="S55" si="435">IF(L55=0,"145",IF(L55=3,"150","155"))</f>
        <v>150</v>
      </c>
      <c r="T55">
        <f t="shared" ref="T55" si="436">K55/J55</f>
        <v>3.2119205298013247</v>
      </c>
      <c r="U55" t="str">
        <f t="shared" ref="U55" si="437">IF(L55=0,INDEX($AG$13:$AG$33,MATCH(T55,$AI$13:$AI$33,0)),IF(L55=3,INDEX($AG$35:$AG$54,MATCH(T55,$AI$35:$AI$54,0)),INDEX($AG$56:$AG$79,MATCH(T55,$AI$56:$AI$79,0))))</f>
        <v>150RL</v>
      </c>
      <c r="V55" t="str">
        <f t="shared" ref="V55" si="438">IF(O55=0,"145",IF(O55=3,"150","155"))</f>
        <v>150</v>
      </c>
      <c r="W55">
        <f t="shared" ref="W55" si="439">N55/M55</f>
        <v>3.4013605442176869</v>
      </c>
      <c r="X55" t="str">
        <f t="shared" ref="X55" si="440">IF(O55=0,INDEX($AG$13:$AG$33,MATCH(W55,$AI$13:$AI$33,0)),IF(O55=3,INDEX($AG$35:$AG$54,MATCH(W55,$AI$35:$AI$54,0)),INDEX($AG$56:$AG$79,MATCH(W55,$AI$56:$AI$79,0))))</f>
        <v>150EMR1</v>
      </c>
      <c r="Y55" s="5"/>
      <c r="Z55" s="52" t="s">
        <v>84</v>
      </c>
      <c r="AA55" s="52"/>
      <c r="AB55" s="6"/>
      <c r="AC55" s="6"/>
      <c r="AD55" s="6"/>
      <c r="AE55" s="6"/>
      <c r="AF55" s="36"/>
      <c r="AG55" s="6"/>
      <c r="AH55" s="6"/>
      <c r="AI55" s="7"/>
    </row>
    <row r="56" spans="1:36" x14ac:dyDescent="0.35">
      <c r="A56">
        <v>-153.40900747000001</v>
      </c>
      <c r="B56">
        <v>400.11731714000001</v>
      </c>
      <c r="C56">
        <v>3</v>
      </c>
      <c r="Y56" s="5" t="s">
        <v>29</v>
      </c>
      <c r="Z56" s="13">
        <v>91.305899999999994</v>
      </c>
      <c r="AA56" s="13">
        <v>466.57780000000002</v>
      </c>
      <c r="AB56" s="13">
        <v>6</v>
      </c>
      <c r="AC56" s="6">
        <f t="shared" ref="AC56:AC72" si="441">MROUND(Z56,1)</f>
        <v>91</v>
      </c>
      <c r="AD56" s="6">
        <f t="shared" ref="AD56:AD72" si="442">MROUND(AA56,1)</f>
        <v>467</v>
      </c>
      <c r="AE56" s="6" t="str">
        <f t="shared" ref="AE56:AE72" si="443">IF(AB56=0,"145",IF(AB56=3,"150","155"))</f>
        <v>155</v>
      </c>
      <c r="AF56" s="36">
        <v>1.8</v>
      </c>
      <c r="AG56" s="6" t="s">
        <v>86</v>
      </c>
      <c r="AH56" s="6">
        <v>1</v>
      </c>
      <c r="AI56" s="7">
        <f t="shared" si="277"/>
        <v>5.1318681318681323</v>
      </c>
      <c r="AJ56" t="s">
        <v>87</v>
      </c>
    </row>
    <row r="57" spans="1:36" x14ac:dyDescent="0.35">
      <c r="A57">
        <v>-143.22068092000001</v>
      </c>
      <c r="B57">
        <v>385.37194727000002</v>
      </c>
      <c r="C57">
        <v>3</v>
      </c>
      <c r="F57">
        <f t="shared" ref="F57" si="444">A57+300</f>
        <v>156.77931907999999</v>
      </c>
      <c r="G57">
        <f t="shared" ref="G57" si="445">B57</f>
        <v>385.37194727000002</v>
      </c>
      <c r="H57">
        <f t="shared" ref="H57" si="446">A58+300</f>
        <v>151.08938380000001</v>
      </c>
      <c r="I57">
        <f t="shared" ref="I57" si="447">B58</f>
        <v>385.37194727000002</v>
      </c>
      <c r="J57">
        <f t="shared" ref="J57" si="448">MROUND(F57,1)</f>
        <v>157</v>
      </c>
      <c r="K57">
        <f t="shared" ref="K57" si="449">IF($C57=0,MROUND(G57,1)+50,IF($C57=3,MROUND(G57,1)+100,MROUND(G57,1)))</f>
        <v>485</v>
      </c>
      <c r="L57">
        <f t="shared" ref="L57" si="450">C57</f>
        <v>3</v>
      </c>
      <c r="M57">
        <f t="shared" ref="M57" si="451">MROUND(H57,1)</f>
        <v>151</v>
      </c>
      <c r="N57">
        <f t="shared" ref="N57" si="452">IF($C57=0,MROUND(I57,1)+50,IF($C57=3,MROUND(I57,1)+100,MROUND(I57,1)))</f>
        <v>485</v>
      </c>
      <c r="O57">
        <f t="shared" ref="O57" si="453">C58</f>
        <v>3</v>
      </c>
      <c r="S57" t="str">
        <f t="shared" ref="S57" si="454">IF(L57=0,"145",IF(L57=3,"150","155"))</f>
        <v>150</v>
      </c>
      <c r="T57">
        <f t="shared" ref="T57" si="455">K57/J57</f>
        <v>3.089171974522293</v>
      </c>
      <c r="U57" t="str">
        <f t="shared" ref="U57" si="456">IF(L57=0,INDEX($AG$13:$AG$33,MATCH(T57,$AI$13:$AI$33,0)),IF(L57=3,INDEX($AG$35:$AG$54,MATCH(T57,$AI$35:$AI$54,0)),INDEX($AG$56:$AG$79,MATCH(T57,$AI$56:$AI$79,0))))</f>
        <v>150R1</v>
      </c>
      <c r="V57" t="str">
        <f t="shared" ref="V57" si="457">IF(O57=0,"145",IF(O57=3,"150","155"))</f>
        <v>150</v>
      </c>
      <c r="W57">
        <f t="shared" ref="W57" si="458">N57/M57</f>
        <v>3.2119205298013247</v>
      </c>
      <c r="X57" t="str">
        <f t="shared" ref="X57" si="459">IF(O57=0,INDEX($AG$13:$AG$33,MATCH(W57,$AI$13:$AI$33,0)),IF(O57=3,INDEX($AG$35:$AG$54,MATCH(W57,$AI$35:$AI$54,0)),INDEX($AG$56:$AG$79,MATCH(W57,$AI$56:$AI$79,0))))</f>
        <v>150RL</v>
      </c>
      <c r="Y57" s="5"/>
      <c r="Z57" s="13">
        <v>100.0305</v>
      </c>
      <c r="AA57" s="13">
        <v>466.57780000000002</v>
      </c>
      <c r="AB57" s="13">
        <v>6</v>
      </c>
      <c r="AC57" s="6">
        <f t="shared" si="441"/>
        <v>100</v>
      </c>
      <c r="AD57" s="6">
        <f t="shared" si="442"/>
        <v>467</v>
      </c>
      <c r="AE57" s="6" t="str">
        <f t="shared" si="443"/>
        <v>155</v>
      </c>
      <c r="AF57" s="36">
        <v>1.8</v>
      </c>
      <c r="AG57" s="6" t="s">
        <v>88</v>
      </c>
      <c r="AH57" s="6">
        <v>2</v>
      </c>
      <c r="AI57" s="7">
        <f t="shared" si="277"/>
        <v>4.67</v>
      </c>
    </row>
    <row r="58" spans="1:36" x14ac:dyDescent="0.35">
      <c r="A58">
        <v>-148.91061619999999</v>
      </c>
      <c r="B58">
        <v>385.37194727000002</v>
      </c>
      <c r="C58">
        <v>3</v>
      </c>
      <c r="Y58" s="5"/>
      <c r="Z58" s="13">
        <v>106.84099999999999</v>
      </c>
      <c r="AA58" s="13">
        <v>466.57780000000002</v>
      </c>
      <c r="AB58" s="13">
        <v>6</v>
      </c>
      <c r="AC58" s="6">
        <f t="shared" si="441"/>
        <v>107</v>
      </c>
      <c r="AD58" s="6">
        <f t="shared" si="442"/>
        <v>467</v>
      </c>
      <c r="AE58" s="6" t="str">
        <f t="shared" si="443"/>
        <v>155</v>
      </c>
      <c r="AF58" s="36">
        <v>1.8</v>
      </c>
      <c r="AG58" s="6" t="s">
        <v>89</v>
      </c>
      <c r="AH58" s="6">
        <v>3</v>
      </c>
      <c r="AI58" s="7">
        <f t="shared" si="277"/>
        <v>4.3644859813084116</v>
      </c>
      <c r="AJ58" t="s">
        <v>90</v>
      </c>
    </row>
    <row r="59" spans="1:36" x14ac:dyDescent="0.35">
      <c r="A59">
        <v>-143.22068092000001</v>
      </c>
      <c r="B59">
        <v>385.37194727000002</v>
      </c>
      <c r="C59">
        <v>3</v>
      </c>
      <c r="F59">
        <f t="shared" ref="F59" si="460">A59+300</f>
        <v>156.77931907999999</v>
      </c>
      <c r="G59">
        <f t="shared" ref="G59" si="461">B59</f>
        <v>385.37194727000002</v>
      </c>
      <c r="H59">
        <f t="shared" ref="H59" si="462">A60+300</f>
        <v>149.89366507</v>
      </c>
      <c r="I59">
        <f t="shared" ref="I59" si="463">B60</f>
        <v>400.11731714000001</v>
      </c>
      <c r="J59">
        <f t="shared" ref="J59" si="464">MROUND(F59,1)</f>
        <v>157</v>
      </c>
      <c r="K59">
        <f t="shared" ref="K59" si="465">IF($C59=0,MROUND(G59,1)+50,IF($C59=3,MROUND(G59,1)+100,MROUND(G59,1)))</f>
        <v>485</v>
      </c>
      <c r="L59">
        <f t="shared" ref="L59" si="466">C59</f>
        <v>3</v>
      </c>
      <c r="M59">
        <f t="shared" ref="M59" si="467">MROUND(H59,1)</f>
        <v>150</v>
      </c>
      <c r="N59">
        <f t="shared" ref="N59" si="468">IF($C59=0,MROUND(I59,1)+50,IF($C59=3,MROUND(I59,1)+100,MROUND(I59,1)))</f>
        <v>500</v>
      </c>
      <c r="O59">
        <f t="shared" ref="O59" si="469">C60</f>
        <v>3</v>
      </c>
      <c r="S59" t="str">
        <f t="shared" ref="S59" si="470">IF(L59=0,"145",IF(L59=3,"150","155"))</f>
        <v>150</v>
      </c>
      <c r="T59">
        <f t="shared" ref="T59" si="471">K59/J59</f>
        <v>3.089171974522293</v>
      </c>
      <c r="U59" t="str">
        <f t="shared" ref="U59" si="472">IF(L59=0,INDEX($AG$13:$AG$33,MATCH(T59,$AI$13:$AI$33,0)),IF(L59=3,INDEX($AG$35:$AG$54,MATCH(T59,$AI$35:$AI$54,0)),INDEX($AG$56:$AG$79,MATCH(T59,$AI$56:$AI$79,0))))</f>
        <v>150R1</v>
      </c>
      <c r="V59" t="str">
        <f t="shared" ref="V59" si="473">IF(O59=0,"145",IF(O59=3,"150","155"))</f>
        <v>150</v>
      </c>
      <c r="W59">
        <f t="shared" ref="W59" si="474">N59/M59</f>
        <v>3.3333333333333335</v>
      </c>
      <c r="X59" t="str">
        <f t="shared" ref="X59" si="475">IF(O59=0,INDEX($AG$13:$AG$33,MATCH(W59,$AI$13:$AI$33,0)),IF(O59=3,INDEX($AG$35:$AG$54,MATCH(W59,$AI$35:$AI$54,0)),INDEX($AG$56:$AG$79,MATCH(W59,$AI$56:$AI$79,0))))</f>
        <v>150EMRL</v>
      </c>
      <c r="Y59" s="5"/>
      <c r="Z59" s="13">
        <v>116.8047</v>
      </c>
      <c r="AA59" s="13">
        <v>466.57780000000002</v>
      </c>
      <c r="AB59" s="13">
        <v>6</v>
      </c>
      <c r="AC59" s="6">
        <f t="shared" si="441"/>
        <v>117</v>
      </c>
      <c r="AD59" s="6">
        <f t="shared" si="442"/>
        <v>467</v>
      </c>
      <c r="AE59" s="6" t="str">
        <f t="shared" si="443"/>
        <v>155</v>
      </c>
      <c r="AF59" s="36">
        <v>1.8</v>
      </c>
      <c r="AG59" s="6" t="s">
        <v>91</v>
      </c>
      <c r="AH59" s="6">
        <v>4</v>
      </c>
      <c r="AI59" s="7">
        <f t="shared" si="277"/>
        <v>3.9914529914529915</v>
      </c>
      <c r="AJ59" t="s">
        <v>92</v>
      </c>
    </row>
    <row r="60" spans="1:36" x14ac:dyDescent="0.35">
      <c r="A60">
        <v>-150.10633493</v>
      </c>
      <c r="B60">
        <v>400.11731714000001</v>
      </c>
      <c r="C60">
        <v>3</v>
      </c>
      <c r="Y60" s="5"/>
      <c r="Z60" s="13">
        <v>125.1801</v>
      </c>
      <c r="AA60" s="13">
        <v>466.57780000000002</v>
      </c>
      <c r="AB60" s="13">
        <v>6</v>
      </c>
      <c r="AC60" s="6">
        <f t="shared" si="441"/>
        <v>125</v>
      </c>
      <c r="AD60" s="6">
        <f t="shared" si="442"/>
        <v>467</v>
      </c>
      <c r="AE60" s="6" t="str">
        <f t="shared" si="443"/>
        <v>155</v>
      </c>
      <c r="AF60" s="36">
        <v>1.8</v>
      </c>
      <c r="AG60" s="6" t="s">
        <v>93</v>
      </c>
      <c r="AH60" s="6">
        <v>5</v>
      </c>
      <c r="AI60" s="7">
        <f t="shared" si="277"/>
        <v>3.7360000000000002</v>
      </c>
    </row>
    <row r="61" spans="1:36" x14ac:dyDescent="0.35">
      <c r="A61">
        <v>-145.79312171000001</v>
      </c>
      <c r="B61">
        <v>373.57445647999998</v>
      </c>
      <c r="C61">
        <v>3</v>
      </c>
      <c r="F61">
        <f t="shared" ref="F61" si="476">A61+300</f>
        <v>154.20687828999999</v>
      </c>
      <c r="G61">
        <f t="shared" ref="G61" si="477">B61</f>
        <v>373.57445647999998</v>
      </c>
      <c r="H61">
        <f t="shared" ref="H61" si="478">A62+300</f>
        <v>156.77931907999999</v>
      </c>
      <c r="I61">
        <f t="shared" ref="I61" si="479">B62</f>
        <v>385.37194727000002</v>
      </c>
      <c r="J61">
        <f t="shared" ref="J61" si="480">MROUND(F61,1)</f>
        <v>154</v>
      </c>
      <c r="K61">
        <f t="shared" ref="K61" si="481">IF($C61=0,MROUND(G61,1)+50,IF($C61=3,MROUND(G61,1)+100,MROUND(G61,1)))</f>
        <v>474</v>
      </c>
      <c r="L61">
        <f t="shared" ref="L61" si="482">C61</f>
        <v>3</v>
      </c>
      <c r="M61">
        <f t="shared" ref="M61" si="483">MROUND(H61,1)</f>
        <v>157</v>
      </c>
      <c r="N61">
        <f t="shared" ref="N61" si="484">IF($C61=0,MROUND(I61,1)+50,IF($C61=3,MROUND(I61,1)+100,MROUND(I61,1)))</f>
        <v>485</v>
      </c>
      <c r="O61">
        <f t="shared" ref="O61" si="485">C62</f>
        <v>3</v>
      </c>
      <c r="S61" t="str">
        <f t="shared" ref="S61" si="486">IF(L61=0,"145",IF(L61=3,"150","155"))</f>
        <v>150</v>
      </c>
      <c r="T61">
        <f t="shared" ref="T61" si="487">K61/J61</f>
        <v>3.0779220779220777</v>
      </c>
      <c r="U61" t="str">
        <f t="shared" ref="U61" si="488">IF(L61=0,INDEX($AG$13:$AG$33,MATCH(T61,$AI$13:$AI$33,0)),IF(L61=3,INDEX($AG$35:$AG$54,MATCH(T61,$AI$35:$AI$54,0)),INDEX($AG$56:$AG$79,MATCH(T61,$AI$56:$AI$79,0))))</f>
        <v>150S1</v>
      </c>
      <c r="V61" t="str">
        <f t="shared" ref="V61" si="489">IF(O61=0,"145",IF(O61=3,"150","155"))</f>
        <v>150</v>
      </c>
      <c r="W61">
        <f t="shared" ref="W61" si="490">N61/M61</f>
        <v>3.089171974522293</v>
      </c>
      <c r="X61" t="str">
        <f t="shared" ref="X61" si="491">IF(O61=0,INDEX($AG$13:$AG$33,MATCH(W61,$AI$13:$AI$33,0)),IF(O61=3,INDEX($AG$35:$AG$54,MATCH(W61,$AI$35:$AI$54,0)),INDEX($AG$56:$AG$79,MATCH(W61,$AI$56:$AI$79,0))))</f>
        <v>150R1</v>
      </c>
      <c r="Y61" s="5"/>
      <c r="Z61" s="13">
        <v>133.25129999999999</v>
      </c>
      <c r="AA61" s="13">
        <v>466.57780000000002</v>
      </c>
      <c r="AB61" s="13">
        <v>6</v>
      </c>
      <c r="AC61" s="6">
        <f t="shared" si="441"/>
        <v>133</v>
      </c>
      <c r="AD61" s="6">
        <f t="shared" si="442"/>
        <v>467</v>
      </c>
      <c r="AE61" s="6" t="str">
        <f t="shared" si="443"/>
        <v>155</v>
      </c>
      <c r="AF61" s="36">
        <v>1.8</v>
      </c>
      <c r="AG61" s="6" t="s">
        <v>94</v>
      </c>
      <c r="AH61" s="6">
        <v>6</v>
      </c>
      <c r="AI61" s="7">
        <f t="shared" si="277"/>
        <v>3.511278195488722</v>
      </c>
    </row>
    <row r="62" spans="1:36" x14ac:dyDescent="0.35">
      <c r="A62">
        <v>-143.22068092000001</v>
      </c>
      <c r="B62">
        <v>385.37194727000002</v>
      </c>
      <c r="C62">
        <v>3</v>
      </c>
      <c r="Y62" s="5"/>
      <c r="Z62" s="13">
        <v>135.52959999999999</v>
      </c>
      <c r="AA62" s="13">
        <v>455.74250000000001</v>
      </c>
      <c r="AB62" s="13">
        <v>6</v>
      </c>
      <c r="AC62" s="6">
        <f t="shared" si="441"/>
        <v>136</v>
      </c>
      <c r="AD62" s="6">
        <f t="shared" si="442"/>
        <v>456</v>
      </c>
      <c r="AE62" s="6" t="str">
        <f t="shared" si="443"/>
        <v>155</v>
      </c>
      <c r="AF62" s="36">
        <v>1.8</v>
      </c>
      <c r="AG62" s="6" t="s">
        <v>103</v>
      </c>
      <c r="AH62" s="6">
        <v>7</v>
      </c>
      <c r="AI62" s="7">
        <f t="shared" si="277"/>
        <v>3.3529411764705883</v>
      </c>
    </row>
    <row r="63" spans="1:36" x14ac:dyDescent="0.35">
      <c r="A63">
        <v>-148.24117397000001</v>
      </c>
      <c r="B63">
        <v>355.78649081999998</v>
      </c>
      <c r="C63">
        <v>3</v>
      </c>
      <c r="F63">
        <f t="shared" ref="F63" si="492">A63+300</f>
        <v>151.75882602999999</v>
      </c>
      <c r="G63">
        <f t="shared" ref="G63" si="493">B63</f>
        <v>355.78649081999998</v>
      </c>
      <c r="H63">
        <f t="shared" ref="H63" si="494">A64+300</f>
        <v>162.92430815</v>
      </c>
      <c r="I63">
        <f t="shared" ref="I63" si="495">B64</f>
        <v>345.2572366</v>
      </c>
      <c r="J63">
        <f t="shared" ref="J63" si="496">MROUND(F63,1)</f>
        <v>152</v>
      </c>
      <c r="K63">
        <f t="shared" ref="K63" si="497">IF($C63=0,MROUND(G63,1)+50,IF($C63=3,MROUND(G63,1)+100,MROUND(G63,1)))</f>
        <v>456</v>
      </c>
      <c r="L63">
        <f t="shared" ref="L63" si="498">C63</f>
        <v>3</v>
      </c>
      <c r="M63">
        <f t="shared" ref="M63" si="499">MROUND(H63,1)</f>
        <v>163</v>
      </c>
      <c r="N63">
        <f t="shared" ref="N63" si="500">IF($C63=0,MROUND(I63,1)+50,IF($C63=3,MROUND(I63,1)+100,MROUND(I63,1)))</f>
        <v>445</v>
      </c>
      <c r="O63">
        <f t="shared" ref="O63" si="501">C64</f>
        <v>3</v>
      </c>
      <c r="S63" t="str">
        <f t="shared" ref="S63" si="502">IF(L63=0,"145",IF(L63=3,"150","155"))</f>
        <v>150</v>
      </c>
      <c r="T63">
        <f t="shared" ref="T63" si="503">K63/J63</f>
        <v>3</v>
      </c>
      <c r="U63" t="str">
        <f t="shared" ref="U63" si="504">IF(L63=0,INDEX($AG$13:$AG$33,MATCH(T63,$AI$13:$AI$33,0)),IF(L63=3,INDEX($AG$35:$AG$54,MATCH(T63,$AI$35:$AI$54,0)),INDEX($AG$56:$AG$79,MATCH(T63,$AI$56:$AI$79,0))))</f>
        <v>150RAM</v>
      </c>
      <c r="V63" t="str">
        <f t="shared" ref="V63" si="505">IF(O63=0,"145",IF(O63=3,"150","155"))</f>
        <v>150</v>
      </c>
      <c r="W63">
        <f t="shared" ref="W63" si="506">N63/M63</f>
        <v>2.7300613496932513</v>
      </c>
      <c r="X63" t="str">
        <f t="shared" ref="X63" si="507">IF(O63=0,INDEX($AG$13:$AG$33,MATCH(W63,$AI$13:$AI$33,0)),IF(O63=3,INDEX($AG$35:$AG$54,MATCH(W63,$AI$35:$AI$54,0)),INDEX($AG$56:$AG$79,MATCH(W63,$AI$56:$AI$79,0))))</f>
        <v>150BIB</v>
      </c>
      <c r="Y63" s="5"/>
      <c r="Z63" s="13">
        <v>146.9211</v>
      </c>
      <c r="AA63" s="13">
        <v>455.74250000000001</v>
      </c>
      <c r="AB63" s="13">
        <v>6</v>
      </c>
      <c r="AC63" s="6">
        <f t="shared" si="441"/>
        <v>147</v>
      </c>
      <c r="AD63" s="6">
        <f t="shared" si="442"/>
        <v>456</v>
      </c>
      <c r="AE63" s="6" t="str">
        <f t="shared" si="443"/>
        <v>155</v>
      </c>
      <c r="AF63" s="36">
        <v>1.8</v>
      </c>
      <c r="AG63" s="6" t="s">
        <v>102</v>
      </c>
      <c r="AH63" s="6">
        <v>8</v>
      </c>
      <c r="AI63" s="7">
        <f t="shared" si="277"/>
        <v>3.1020408163265305</v>
      </c>
      <c r="AJ63" t="s">
        <v>97</v>
      </c>
    </row>
    <row r="64" spans="1:36" x14ac:dyDescent="0.35">
      <c r="A64">
        <v>-137.07569185</v>
      </c>
      <c r="B64">
        <v>345.2572366</v>
      </c>
      <c r="C64">
        <v>3</v>
      </c>
      <c r="Y64" s="5"/>
      <c r="Z64" s="13">
        <v>149.14109999999999</v>
      </c>
      <c r="AA64" s="13">
        <v>472.31639999999999</v>
      </c>
      <c r="AB64" s="13">
        <v>6</v>
      </c>
      <c r="AC64" s="6">
        <f t="shared" si="441"/>
        <v>149</v>
      </c>
      <c r="AD64" s="6">
        <f t="shared" si="442"/>
        <v>472</v>
      </c>
      <c r="AE64" s="6" t="str">
        <f t="shared" si="443"/>
        <v>155</v>
      </c>
      <c r="AF64" s="36">
        <v>3</v>
      </c>
      <c r="AG64" s="6" t="s">
        <v>100</v>
      </c>
      <c r="AH64" s="6">
        <v>9</v>
      </c>
      <c r="AI64" s="7">
        <f t="shared" si="277"/>
        <v>3.1677852348993287</v>
      </c>
    </row>
    <row r="65" spans="1:36" x14ac:dyDescent="0.35">
      <c r="A65">
        <v>-165.23476565000001</v>
      </c>
      <c r="B65">
        <v>369.68976880999998</v>
      </c>
      <c r="C65">
        <v>3</v>
      </c>
      <c r="F65">
        <f t="shared" ref="F65" si="508">A65+300</f>
        <v>134.76523434999999</v>
      </c>
      <c r="G65">
        <f t="shared" ref="G65" si="509">B65</f>
        <v>369.68976880999998</v>
      </c>
      <c r="H65">
        <f t="shared" ref="H65" si="510">A66+300</f>
        <v>134.76523434999999</v>
      </c>
      <c r="I65">
        <f t="shared" ref="I65" si="511">B66</f>
        <v>355.78649081999998</v>
      </c>
      <c r="J65">
        <f t="shared" ref="J65" si="512">MROUND(F65,1)</f>
        <v>135</v>
      </c>
      <c r="K65">
        <f t="shared" ref="K65" si="513">IF($C65=0,MROUND(G65,1)+50,IF($C65=3,MROUND(G65,1)+100,MROUND(G65,1)))</f>
        <v>470</v>
      </c>
      <c r="L65">
        <f t="shared" ref="L65" si="514">C65</f>
        <v>3</v>
      </c>
      <c r="M65">
        <f t="shared" ref="M65" si="515">MROUND(H65,1)</f>
        <v>135</v>
      </c>
      <c r="N65">
        <f t="shared" ref="N65" si="516">IF($C65=0,MROUND(I65,1)+50,IF($C65=3,MROUND(I65,1)+100,MROUND(I65,1)))</f>
        <v>456</v>
      </c>
      <c r="O65">
        <f t="shared" ref="O65" si="517">C66</f>
        <v>3</v>
      </c>
      <c r="S65" t="str">
        <f t="shared" ref="S65" si="518">IF(L65=0,"145",IF(L65=3,"150","155"))</f>
        <v>150</v>
      </c>
      <c r="T65">
        <f t="shared" ref="T65" si="519">K65/J65</f>
        <v>3.4814814814814814</v>
      </c>
      <c r="U65" t="str">
        <f t="shared" ref="U65" si="520">IF(L65=0,INDEX($AG$13:$AG$33,MATCH(T65,$AI$13:$AI$33,0)),IF(L65=3,INDEX($AG$35:$AG$54,MATCH(T65,$AI$35:$AI$54,0)),INDEX($AG$56:$AG$79,MATCH(T65,$AI$56:$AI$79,0))))</f>
        <v>150R2</v>
      </c>
      <c r="V65" t="str">
        <f t="shared" ref="V65" si="521">IF(O65=0,"145",IF(O65=3,"150","155"))</f>
        <v>150</v>
      </c>
      <c r="W65">
        <f t="shared" ref="W65" si="522">N65/M65</f>
        <v>3.3777777777777778</v>
      </c>
      <c r="X65" t="str">
        <f t="shared" ref="X65" si="523">IF(O65=0,INDEX($AG$13:$AG$33,MATCH(W65,$AI$13:$AI$33,0)),IF(O65=3,INDEX($AG$35:$AG$54,MATCH(W65,$AI$35:$AI$54,0)),INDEX($AG$56:$AG$79,MATCH(W65,$AI$56:$AI$79,0))))</f>
        <v>150WC1</v>
      </c>
      <c r="Y65" s="5"/>
      <c r="Z65" s="13">
        <v>153.58969999999999</v>
      </c>
      <c r="AA65" s="13">
        <v>455.74250000000001</v>
      </c>
      <c r="AB65" s="13">
        <v>6</v>
      </c>
      <c r="AC65" s="6">
        <f t="shared" si="441"/>
        <v>154</v>
      </c>
      <c r="AD65" s="6">
        <f t="shared" si="442"/>
        <v>456</v>
      </c>
      <c r="AE65" s="6" t="str">
        <f t="shared" si="443"/>
        <v>155</v>
      </c>
      <c r="AF65" s="36">
        <v>3</v>
      </c>
      <c r="AG65" s="6" t="s">
        <v>99</v>
      </c>
      <c r="AH65" s="6">
        <v>10</v>
      </c>
      <c r="AI65" s="7">
        <f t="shared" si="277"/>
        <v>2.9610389610389611</v>
      </c>
    </row>
    <row r="66" spans="1:36" x14ac:dyDescent="0.35">
      <c r="A66">
        <v>-165.23476565000001</v>
      </c>
      <c r="B66">
        <v>355.78649081999998</v>
      </c>
      <c r="C66">
        <v>3</v>
      </c>
      <c r="Y66" s="5"/>
      <c r="Z66" s="13">
        <v>159.39179999999999</v>
      </c>
      <c r="AA66" s="13">
        <v>472.31639999999999</v>
      </c>
      <c r="AB66" s="13">
        <v>6</v>
      </c>
      <c r="AC66" s="6">
        <f t="shared" si="441"/>
        <v>159</v>
      </c>
      <c r="AD66" s="6">
        <f t="shared" si="442"/>
        <v>472</v>
      </c>
      <c r="AE66" s="6" t="str">
        <f t="shared" si="443"/>
        <v>155</v>
      </c>
      <c r="AF66" s="36">
        <v>3</v>
      </c>
      <c r="AG66" s="6" t="s">
        <v>98</v>
      </c>
      <c r="AH66" s="6">
        <v>11</v>
      </c>
      <c r="AI66" s="7">
        <f t="shared" si="277"/>
        <v>2.9685534591194966</v>
      </c>
    </row>
    <row r="67" spans="1:36" x14ac:dyDescent="0.35">
      <c r="A67">
        <v>-165.23476565000001</v>
      </c>
      <c r="B67">
        <v>369.68976880999998</v>
      </c>
      <c r="C67">
        <v>3</v>
      </c>
      <c r="F67">
        <f t="shared" ref="F67" si="524">A67+300</f>
        <v>134.76523434999999</v>
      </c>
      <c r="G67">
        <f t="shared" ref="G67" si="525">B67</f>
        <v>369.68976880999998</v>
      </c>
      <c r="H67">
        <f t="shared" ref="H67" si="526">A68+300</f>
        <v>128.86257706000001</v>
      </c>
      <c r="I67">
        <f t="shared" ref="I67" si="527">B68</f>
        <v>365.00731469999999</v>
      </c>
      <c r="J67">
        <f t="shared" ref="J67" si="528">MROUND(F67,1)</f>
        <v>135</v>
      </c>
      <c r="K67">
        <f t="shared" ref="K67" si="529">IF($C67=0,MROUND(G67,1)+50,IF($C67=3,MROUND(G67,1)+100,MROUND(G67,1)))</f>
        <v>470</v>
      </c>
      <c r="L67">
        <f t="shared" ref="L67" si="530">C67</f>
        <v>3</v>
      </c>
      <c r="M67">
        <f t="shared" ref="M67" si="531">MROUND(H67,1)</f>
        <v>129</v>
      </c>
      <c r="N67">
        <f t="shared" ref="N67" si="532">IF($C67=0,MROUND(I67,1)+50,IF($C67=3,MROUND(I67,1)+100,MROUND(I67,1)))</f>
        <v>465</v>
      </c>
      <c r="O67">
        <f t="shared" ref="O67" si="533">C68</f>
        <v>3</v>
      </c>
      <c r="S67" t="str">
        <f t="shared" ref="S67" si="534">IF(L67=0,"145",IF(L67=3,"150","155"))</f>
        <v>150</v>
      </c>
      <c r="T67">
        <f t="shared" ref="T67" si="535">K67/J67</f>
        <v>3.4814814814814814</v>
      </c>
      <c r="U67" t="str">
        <f t="shared" ref="U67" si="536">IF(L67=0,INDEX($AG$13:$AG$33,MATCH(T67,$AI$13:$AI$33,0)),IF(L67=3,INDEX($AG$35:$AG$54,MATCH(T67,$AI$35:$AI$54,0)),INDEX($AG$56:$AG$79,MATCH(T67,$AI$56:$AI$79,0))))</f>
        <v>150R2</v>
      </c>
      <c r="V67" t="str">
        <f t="shared" ref="V67" si="537">IF(O67=0,"145",IF(O67=3,"150","155"))</f>
        <v>150</v>
      </c>
      <c r="W67">
        <f t="shared" ref="W67" si="538">N67/M67</f>
        <v>3.6046511627906979</v>
      </c>
      <c r="X67" t="str">
        <f t="shared" ref="X67" si="539">IF(O67=0,INDEX($AG$13:$AG$33,MATCH(W67,$AI$13:$AI$33,0)),IF(O67=3,INDEX($AG$35:$AG$54,MATCH(W67,$AI$35:$AI$54,0)),INDEX($AG$56:$AG$79,MATCH(W67,$AI$56:$AI$79,0))))</f>
        <v>150G2</v>
      </c>
      <c r="Y67" s="5"/>
      <c r="Z67" s="13">
        <v>159.39179999999999</v>
      </c>
      <c r="AA67" s="13">
        <v>455.74250000000001</v>
      </c>
      <c r="AB67" s="13">
        <v>6</v>
      </c>
      <c r="AC67" s="6">
        <f t="shared" si="441"/>
        <v>159</v>
      </c>
      <c r="AD67" s="6">
        <f t="shared" si="442"/>
        <v>456</v>
      </c>
      <c r="AE67" s="6" t="str">
        <f t="shared" si="443"/>
        <v>155</v>
      </c>
      <c r="AF67" s="36">
        <v>3</v>
      </c>
      <c r="AG67" s="6" t="s">
        <v>104</v>
      </c>
      <c r="AH67" s="6">
        <v>12</v>
      </c>
      <c r="AI67" s="7">
        <f t="shared" si="277"/>
        <v>2.8679245283018866</v>
      </c>
      <c r="AJ67" t="s">
        <v>105</v>
      </c>
    </row>
    <row r="68" spans="1:36" x14ac:dyDescent="0.35">
      <c r="A68">
        <v>-171.13742293999999</v>
      </c>
      <c r="B68">
        <v>365.00731469999999</v>
      </c>
      <c r="C68">
        <v>3</v>
      </c>
      <c r="Y68" s="5"/>
      <c r="Z68" s="13">
        <v>159.75540000000001</v>
      </c>
      <c r="AA68" s="13">
        <v>450.3356</v>
      </c>
      <c r="AB68" s="13">
        <v>6</v>
      </c>
      <c r="AC68" s="6">
        <f t="shared" si="441"/>
        <v>160</v>
      </c>
      <c r="AD68" s="6">
        <f t="shared" si="442"/>
        <v>450</v>
      </c>
      <c r="AE68" s="6" t="str">
        <f t="shared" si="443"/>
        <v>155</v>
      </c>
      <c r="AF68" s="36">
        <v>3</v>
      </c>
      <c r="AG68" s="6" t="s">
        <v>101</v>
      </c>
      <c r="AH68" s="6">
        <v>13</v>
      </c>
      <c r="AI68" s="7">
        <f t="shared" si="277"/>
        <v>2.8125</v>
      </c>
    </row>
    <row r="69" spans="1:36" x14ac:dyDescent="0.35">
      <c r="A69">
        <v>-156.33580731000001</v>
      </c>
      <c r="B69">
        <v>373.82146917</v>
      </c>
      <c r="C69">
        <v>3</v>
      </c>
      <c r="F69">
        <f t="shared" ref="F69" si="540">A69+300</f>
        <v>143.66419268999999</v>
      </c>
      <c r="G69">
        <f t="shared" ref="G69" si="541">B69</f>
        <v>373.82146917</v>
      </c>
      <c r="H69">
        <f t="shared" ref="H69" si="542">A70+300</f>
        <v>134.76523434999999</v>
      </c>
      <c r="I69">
        <f t="shared" ref="I69" si="543">B70</f>
        <v>369.68976880999998</v>
      </c>
      <c r="J69">
        <f t="shared" ref="J69" si="544">MROUND(F69,1)</f>
        <v>144</v>
      </c>
      <c r="K69">
        <f t="shared" ref="K69" si="545">IF($C69=0,MROUND(G69,1)+50,IF($C69=3,MROUND(G69,1)+100,MROUND(G69,1)))</f>
        <v>474</v>
      </c>
      <c r="L69">
        <f t="shared" ref="L69" si="546">C69</f>
        <v>3</v>
      </c>
      <c r="M69">
        <f t="shared" ref="M69" si="547">MROUND(H69,1)</f>
        <v>135</v>
      </c>
      <c r="N69">
        <f t="shared" ref="N69" si="548">IF($C69=0,MROUND(I69,1)+50,IF($C69=3,MROUND(I69,1)+100,MROUND(I69,1)))</f>
        <v>470</v>
      </c>
      <c r="O69">
        <f t="shared" ref="O69" si="549">C70</f>
        <v>3</v>
      </c>
      <c r="S69" t="str">
        <f t="shared" ref="S69" si="550">IF(L69=0,"145",IF(L69=3,"150","155"))</f>
        <v>150</v>
      </c>
      <c r="T69">
        <f t="shared" ref="T69" si="551">K69/J69</f>
        <v>3.2916666666666665</v>
      </c>
      <c r="U69" t="str">
        <f t="shared" ref="U69" si="552">IF(L69=0,INDEX($AG$13:$AG$33,MATCH(T69,$AI$13:$AI$33,0)),IF(L69=3,INDEX($AG$35:$AG$54,MATCH(T69,$AI$35:$AI$54,0)),INDEX($AG$56:$AG$79,MATCH(T69,$AI$56:$AI$79,0))))</f>
        <v>150A3</v>
      </c>
      <c r="V69" t="str">
        <f t="shared" ref="V69" si="553">IF(O69=0,"145",IF(O69=3,"150","155"))</f>
        <v>150</v>
      </c>
      <c r="W69">
        <f t="shared" ref="W69" si="554">N69/M69</f>
        <v>3.4814814814814814</v>
      </c>
      <c r="X69" t="str">
        <f t="shared" ref="X69" si="555">IF(O69=0,INDEX($AG$13:$AG$33,MATCH(W69,$AI$13:$AI$33,0)),IF(O69=3,INDEX($AG$35:$AG$54,MATCH(W69,$AI$35:$AI$54,0)),INDEX($AG$56:$AG$79,MATCH(W69,$AI$56:$AI$79,0))))</f>
        <v>150R2</v>
      </c>
      <c r="Y69" s="5"/>
      <c r="Z69" s="13">
        <v>140.05350000000001</v>
      </c>
      <c r="AA69" s="13">
        <v>470.8965</v>
      </c>
      <c r="AB69" s="13">
        <v>6</v>
      </c>
      <c r="AC69" s="6">
        <f t="shared" si="441"/>
        <v>140</v>
      </c>
      <c r="AD69" s="6">
        <f t="shared" si="442"/>
        <v>471</v>
      </c>
      <c r="AE69" s="6" t="str">
        <f t="shared" si="443"/>
        <v>155</v>
      </c>
      <c r="AF69" s="36">
        <v>1.8</v>
      </c>
      <c r="AG69" s="6" t="s">
        <v>95</v>
      </c>
      <c r="AH69" s="6">
        <v>14</v>
      </c>
      <c r="AI69" s="7">
        <f t="shared" si="277"/>
        <v>3.3642857142857143</v>
      </c>
      <c r="AJ69" t="s">
        <v>96</v>
      </c>
    </row>
    <row r="70" spans="1:36" x14ac:dyDescent="0.35">
      <c r="A70">
        <v>-165.23476565000001</v>
      </c>
      <c r="B70">
        <v>369.68976880999998</v>
      </c>
      <c r="C70">
        <v>3</v>
      </c>
      <c r="Y70" s="5"/>
      <c r="Z70" s="41">
        <v>86.39</v>
      </c>
      <c r="AA70" s="41">
        <v>464.68</v>
      </c>
      <c r="AB70" s="13">
        <v>6</v>
      </c>
      <c r="AC70" s="36">
        <f t="shared" si="441"/>
        <v>86</v>
      </c>
      <c r="AD70" s="36">
        <f t="shared" si="442"/>
        <v>465</v>
      </c>
      <c r="AE70" s="6" t="str">
        <f t="shared" si="443"/>
        <v>155</v>
      </c>
      <c r="AF70" s="36">
        <v>1.8</v>
      </c>
      <c r="AG70" s="6" t="s">
        <v>85</v>
      </c>
      <c r="AH70" s="6">
        <v>15</v>
      </c>
      <c r="AI70" s="7">
        <f t="shared" si="277"/>
        <v>5.4069767441860463</v>
      </c>
    </row>
    <row r="71" spans="1:36" x14ac:dyDescent="0.35">
      <c r="A71">
        <v>-145.79312171000001</v>
      </c>
      <c r="B71">
        <v>373.57445647999998</v>
      </c>
      <c r="C71">
        <v>3</v>
      </c>
      <c r="F71">
        <f t="shared" ref="F71" si="556">A71+300</f>
        <v>154.20687828999999</v>
      </c>
      <c r="G71">
        <f t="shared" ref="G71" si="557">B71</f>
        <v>373.57445647999998</v>
      </c>
      <c r="H71">
        <f t="shared" ref="H71" si="558">A72+300</f>
        <v>143.66419268999999</v>
      </c>
      <c r="I71">
        <f t="shared" ref="I71" si="559">B72</f>
        <v>373.82146917</v>
      </c>
      <c r="J71">
        <f t="shared" ref="J71" si="560">MROUND(F71,1)</f>
        <v>154</v>
      </c>
      <c r="K71">
        <f t="shared" ref="K71" si="561">IF($C71=0,MROUND(G71,1)+50,IF($C71=3,MROUND(G71,1)+100,MROUND(G71,1)))</f>
        <v>474</v>
      </c>
      <c r="L71">
        <f t="shared" ref="L71" si="562">C71</f>
        <v>3</v>
      </c>
      <c r="M71">
        <f t="shared" ref="M71" si="563">MROUND(H71,1)</f>
        <v>144</v>
      </c>
      <c r="N71">
        <f t="shared" ref="N71" si="564">IF($C71=0,MROUND(I71,1)+50,IF($C71=3,MROUND(I71,1)+100,MROUND(I71,1)))</f>
        <v>474</v>
      </c>
      <c r="O71">
        <f t="shared" ref="O71" si="565">C72</f>
        <v>3</v>
      </c>
      <c r="S71" t="str">
        <f t="shared" ref="S71" si="566">IF(L71=0,"145",IF(L71=3,"150","155"))</f>
        <v>150</v>
      </c>
      <c r="T71">
        <f t="shared" ref="T71" si="567">K71/J71</f>
        <v>3.0779220779220777</v>
      </c>
      <c r="U71" t="str">
        <f t="shared" ref="U71" si="568">IF(L71=0,INDEX($AG$13:$AG$33,MATCH(T71,$AI$13:$AI$33,0)),IF(L71=3,INDEX($AG$35:$AG$54,MATCH(T71,$AI$35:$AI$54,0)),INDEX($AG$56:$AG$79,MATCH(T71,$AI$56:$AI$79,0))))</f>
        <v>150S1</v>
      </c>
      <c r="V71" t="str">
        <f t="shared" ref="V71" si="569">IF(O71=0,"145",IF(O71=3,"150","155"))</f>
        <v>150</v>
      </c>
      <c r="W71">
        <f t="shared" ref="W71" si="570">N71/M71</f>
        <v>3.2916666666666665</v>
      </c>
      <c r="X71" t="str">
        <f t="shared" ref="X71" si="571">IF(O71=0,INDEX($AG$13:$AG$33,MATCH(W71,$AI$13:$AI$33,0)),IF(O71=3,INDEX($AG$35:$AG$54,MATCH(W71,$AI$35:$AI$54,0)),INDEX($AG$56:$AG$79,MATCH(W71,$AI$56:$AI$79,0))))</f>
        <v>150A3</v>
      </c>
      <c r="Y71" s="5"/>
      <c r="Z71" s="41">
        <v>157.85</v>
      </c>
      <c r="AA71" s="41">
        <v>482</v>
      </c>
      <c r="AB71" s="41">
        <v>6</v>
      </c>
      <c r="AC71" s="36">
        <f t="shared" si="441"/>
        <v>158</v>
      </c>
      <c r="AD71" s="36">
        <f t="shared" si="442"/>
        <v>482</v>
      </c>
      <c r="AE71" s="6" t="str">
        <f t="shared" si="443"/>
        <v>155</v>
      </c>
      <c r="AF71" s="36">
        <v>1.8</v>
      </c>
      <c r="AG71" s="6" t="s">
        <v>106</v>
      </c>
      <c r="AH71" s="6">
        <v>16</v>
      </c>
      <c r="AI71" s="7">
        <f t="shared" si="277"/>
        <v>3.0506329113924049</v>
      </c>
    </row>
    <row r="72" spans="1:36" x14ac:dyDescent="0.35">
      <c r="A72">
        <v>-156.33580731000001</v>
      </c>
      <c r="B72">
        <v>373.82146917</v>
      </c>
      <c r="C72">
        <v>3</v>
      </c>
      <c r="Y72" s="5"/>
      <c r="Z72" s="41">
        <v>160</v>
      </c>
      <c r="AA72" s="41">
        <v>445</v>
      </c>
      <c r="AB72" s="41">
        <v>6</v>
      </c>
      <c r="AC72" s="36">
        <f t="shared" si="441"/>
        <v>160</v>
      </c>
      <c r="AD72" s="36">
        <f t="shared" si="442"/>
        <v>445</v>
      </c>
      <c r="AE72" s="6" t="str">
        <f t="shared" si="443"/>
        <v>155</v>
      </c>
      <c r="AF72" s="36">
        <v>3</v>
      </c>
      <c r="AG72" s="6" t="s">
        <v>107</v>
      </c>
      <c r="AH72" s="6">
        <v>17</v>
      </c>
      <c r="AI72" s="7">
        <f t="shared" si="277"/>
        <v>2.78125</v>
      </c>
      <c r="AJ72" t="s">
        <v>108</v>
      </c>
    </row>
    <row r="73" spans="1:36" x14ac:dyDescent="0.35">
      <c r="A73">
        <v>-148.24117397000001</v>
      </c>
      <c r="B73">
        <v>355.78649081999998</v>
      </c>
      <c r="C73">
        <v>3</v>
      </c>
      <c r="F73">
        <f t="shared" ref="F73" si="572">A73+300</f>
        <v>151.75882602999999</v>
      </c>
      <c r="G73">
        <f t="shared" ref="G73" si="573">B73</f>
        <v>355.78649081999998</v>
      </c>
      <c r="H73">
        <f t="shared" ref="H73" si="574">A74+300</f>
        <v>154.20687828999999</v>
      </c>
      <c r="I73">
        <f t="shared" ref="I73" si="575">B74</f>
        <v>373.57445647999998</v>
      </c>
      <c r="J73">
        <f t="shared" ref="J73" si="576">MROUND(F73,1)</f>
        <v>152</v>
      </c>
      <c r="K73">
        <f t="shared" ref="K73" si="577">IF($C73=0,MROUND(G73,1)+50,IF($C73=3,MROUND(G73,1)+100,MROUND(G73,1)))</f>
        <v>456</v>
      </c>
      <c r="L73">
        <f t="shared" ref="L73" si="578">C73</f>
        <v>3</v>
      </c>
      <c r="M73">
        <f t="shared" ref="M73" si="579">MROUND(H73,1)</f>
        <v>154</v>
      </c>
      <c r="N73">
        <f t="shared" ref="N73" si="580">IF($C73=0,MROUND(I73,1)+50,IF($C73=3,MROUND(I73,1)+100,MROUND(I73,1)))</f>
        <v>474</v>
      </c>
      <c r="O73">
        <f t="shared" ref="O73" si="581">C74</f>
        <v>3</v>
      </c>
      <c r="S73" t="str">
        <f t="shared" ref="S73" si="582">IF(L73=0,"145",IF(L73=3,"150","155"))</f>
        <v>150</v>
      </c>
      <c r="T73">
        <f t="shared" ref="T73" si="583">K73/J73</f>
        <v>3</v>
      </c>
      <c r="U73" t="str">
        <f t="shared" ref="U73" si="584">IF(L73=0,INDEX($AG$13:$AG$33,MATCH(T73,$AI$13:$AI$33,0)),IF(L73=3,INDEX($AG$35:$AG$54,MATCH(T73,$AI$35:$AI$54,0)),INDEX($AG$56:$AG$79,MATCH(T73,$AI$56:$AI$79,0))))</f>
        <v>150RAM</v>
      </c>
      <c r="V73" t="str">
        <f t="shared" ref="V73" si="585">IF(O73=0,"145",IF(O73=3,"150","155"))</f>
        <v>150</v>
      </c>
      <c r="W73">
        <f t="shared" ref="W73" si="586">N73/M73</f>
        <v>3.0779220779220777</v>
      </c>
      <c r="X73" t="str">
        <f t="shared" ref="X73" si="587">IF(O73=0,INDEX($AG$13:$AG$33,MATCH(W73,$AI$13:$AI$33,0)),IF(O73=3,INDEX($AG$35:$AG$54,MATCH(W73,$AI$35:$AI$54,0)),INDEX($AG$56:$AG$79,MATCH(W73,$AI$56:$AI$79,0))))</f>
        <v>150S1</v>
      </c>
      <c r="Y73" s="5" t="s">
        <v>7</v>
      </c>
      <c r="Z73" s="6">
        <f t="shared" ref="Z73:AA75" si="588">AC8</f>
        <v>91</v>
      </c>
      <c r="AA73" s="6">
        <f t="shared" si="588"/>
        <v>484</v>
      </c>
      <c r="AB73" s="41">
        <v>6</v>
      </c>
      <c r="AC73" s="36">
        <f t="shared" ref="AC73:AC74" si="589">MROUND(Z73,1)</f>
        <v>91</v>
      </c>
      <c r="AD73" s="36">
        <f t="shared" ref="AD73:AD74" si="590">MROUND(AA73,1)</f>
        <v>484</v>
      </c>
      <c r="AE73" s="6" t="str">
        <f t="shared" ref="AE73:AE74" si="591">IF(AB73=0,"145",IF(AB73=3,"150","155"))</f>
        <v>155</v>
      </c>
      <c r="AF73" s="36">
        <v>1.8</v>
      </c>
      <c r="AG73" s="6" t="str">
        <f>AE8</f>
        <v>155A5</v>
      </c>
      <c r="AH73" s="6">
        <v>18</v>
      </c>
      <c r="AI73" s="7">
        <f t="shared" ref="AI73:AI74" si="592">AD73/AC73</f>
        <v>5.3186813186813184</v>
      </c>
    </row>
    <row r="74" spans="1:36" x14ac:dyDescent="0.35">
      <c r="A74">
        <v>-145.79312171000001</v>
      </c>
      <c r="B74">
        <v>373.57445647999998</v>
      </c>
      <c r="C74">
        <v>3</v>
      </c>
      <c r="Y74" s="5"/>
      <c r="Z74" s="6">
        <f t="shared" si="588"/>
        <v>144</v>
      </c>
      <c r="AA74" s="6">
        <f t="shared" si="588"/>
        <v>474</v>
      </c>
      <c r="AB74" s="41">
        <v>6</v>
      </c>
      <c r="AC74" s="36">
        <f t="shared" si="589"/>
        <v>144</v>
      </c>
      <c r="AD74" s="36">
        <f t="shared" si="590"/>
        <v>474</v>
      </c>
      <c r="AE74" s="6" t="str">
        <f t="shared" si="591"/>
        <v>155</v>
      </c>
      <c r="AF74" s="36">
        <v>1.8</v>
      </c>
      <c r="AG74" s="6" t="str">
        <f t="shared" ref="AG74:AG75" si="593">AE9</f>
        <v>155A3</v>
      </c>
      <c r="AH74" s="6">
        <v>19</v>
      </c>
      <c r="AI74" s="7">
        <f t="shared" si="592"/>
        <v>3.2916666666666665</v>
      </c>
    </row>
    <row r="75" spans="1:36" x14ac:dyDescent="0.35">
      <c r="A75">
        <v>-165.23476565000001</v>
      </c>
      <c r="B75">
        <v>355.78649081999998</v>
      </c>
      <c r="C75">
        <v>3</v>
      </c>
      <c r="F75">
        <f t="shared" ref="F75" si="594">A75+300</f>
        <v>134.76523434999999</v>
      </c>
      <c r="G75">
        <f t="shared" ref="G75" si="595">B75</f>
        <v>355.78649081999998</v>
      </c>
      <c r="H75">
        <f t="shared" ref="H75" si="596">A76+300</f>
        <v>151.75882602999999</v>
      </c>
      <c r="I75">
        <f t="shared" ref="I75" si="597">B76</f>
        <v>355.78649081999998</v>
      </c>
      <c r="J75">
        <f t="shared" ref="J75" si="598">MROUND(F75,1)</f>
        <v>135</v>
      </c>
      <c r="K75">
        <f t="shared" ref="K75" si="599">IF($C75=0,MROUND(G75,1)+50,IF($C75=3,MROUND(G75,1)+100,MROUND(G75,1)))</f>
        <v>456</v>
      </c>
      <c r="L75">
        <f t="shared" ref="L75" si="600">C75</f>
        <v>3</v>
      </c>
      <c r="M75">
        <f t="shared" ref="M75" si="601">MROUND(H75,1)</f>
        <v>152</v>
      </c>
      <c r="N75">
        <f t="shared" ref="N75" si="602">IF($C75=0,MROUND(I75,1)+50,IF($C75=3,MROUND(I75,1)+100,MROUND(I75,1)))</f>
        <v>456</v>
      </c>
      <c r="O75">
        <f t="shared" ref="O75" si="603">C76</f>
        <v>3</v>
      </c>
      <c r="S75" t="str">
        <f t="shared" ref="S75" si="604">IF(L75=0,"145",IF(L75=3,"150","155"))</f>
        <v>150</v>
      </c>
      <c r="T75">
        <f t="shared" ref="T75" si="605">K75/J75</f>
        <v>3.3777777777777778</v>
      </c>
      <c r="U75" t="str">
        <f t="shared" ref="U75" si="606">IF(L75=0,INDEX($AG$13:$AG$33,MATCH(T75,$AI$13:$AI$33,0)),IF(L75=3,INDEX($AG$35:$AG$54,MATCH(T75,$AI$35:$AI$54,0)),INDEX($AG$56:$AG$79,MATCH(T75,$AI$56:$AI$79,0))))</f>
        <v>150WC1</v>
      </c>
      <c r="V75" t="str">
        <f t="shared" ref="V75" si="607">IF(O75=0,"145",IF(O75=3,"150","155"))</f>
        <v>150</v>
      </c>
      <c r="W75">
        <f t="shared" ref="W75" si="608">N75/M75</f>
        <v>3</v>
      </c>
      <c r="X75" t="str">
        <f t="shared" ref="X75" si="609">IF(O75=0,INDEX($AG$13:$AG$33,MATCH(W75,$AI$13:$AI$33,0)),IF(O75=3,INDEX($AG$35:$AG$54,MATCH(W75,$AI$35:$AI$54,0)),INDEX($AG$56:$AG$79,MATCH(W75,$AI$56:$AI$79,0))))</f>
        <v>150RAM</v>
      </c>
      <c r="Y75" s="5"/>
      <c r="Z75" s="6">
        <f t="shared" si="588"/>
        <v>62</v>
      </c>
      <c r="AA75" s="6">
        <f t="shared" si="588"/>
        <v>465</v>
      </c>
      <c r="AB75" s="41">
        <v>6</v>
      </c>
      <c r="AC75" s="36">
        <f t="shared" ref="AC75" si="610">MROUND(Z75,1)</f>
        <v>62</v>
      </c>
      <c r="AD75" s="36">
        <f t="shared" ref="AD75:AD76" si="611">MROUND(AA75,1)</f>
        <v>465</v>
      </c>
      <c r="AE75" s="6" t="str">
        <f t="shared" ref="AE75:AE76" si="612">IF(AB75=0,"145",IF(AB75=3,"150","155"))</f>
        <v>155</v>
      </c>
      <c r="AF75" s="36">
        <v>1.8</v>
      </c>
      <c r="AG75" s="6" t="str">
        <f t="shared" si="593"/>
        <v>155A7</v>
      </c>
      <c r="AH75" s="6">
        <v>20</v>
      </c>
      <c r="AI75" s="7">
        <f t="shared" ref="AI75:AI76" si="613">AD75/AC75</f>
        <v>7.5</v>
      </c>
    </row>
    <row r="76" spans="1:36" x14ac:dyDescent="0.35">
      <c r="A76">
        <v>-148.24117397000001</v>
      </c>
      <c r="B76">
        <v>355.78649081999998</v>
      </c>
      <c r="C76">
        <v>3</v>
      </c>
      <c r="Y76" s="5" t="s">
        <v>39</v>
      </c>
      <c r="Z76" s="6">
        <v>-293.84359682000002</v>
      </c>
      <c r="AA76" s="6">
        <v>451.84296877999998</v>
      </c>
      <c r="AB76" s="6">
        <v>6</v>
      </c>
      <c r="AC76" s="36">
        <f>MROUND(Z76+450,1)</f>
        <v>156</v>
      </c>
      <c r="AD76" s="36">
        <f t="shared" si="611"/>
        <v>452</v>
      </c>
      <c r="AE76" s="6" t="str">
        <f t="shared" si="612"/>
        <v>155</v>
      </c>
      <c r="AF76" s="36">
        <v>1.8</v>
      </c>
      <c r="AG76" s="6" t="s">
        <v>99</v>
      </c>
      <c r="AH76" s="6">
        <v>21</v>
      </c>
      <c r="AI76" s="7">
        <f t="shared" si="613"/>
        <v>2.8974358974358974</v>
      </c>
      <c r="AJ76" t="s">
        <v>117</v>
      </c>
    </row>
    <row r="77" spans="1:36" x14ac:dyDescent="0.35">
      <c r="A77">
        <v>-200.12618098999999</v>
      </c>
      <c r="B77">
        <v>355.78649081999998</v>
      </c>
      <c r="C77">
        <v>3</v>
      </c>
      <c r="F77">
        <f t="shared" ref="F77" si="614">A77+300</f>
        <v>99.873819010000005</v>
      </c>
      <c r="G77">
        <f t="shared" ref="G77" si="615">B77</f>
        <v>355.78649081999998</v>
      </c>
      <c r="H77">
        <f t="shared" ref="H77" si="616">A78+300</f>
        <v>134.76523434999999</v>
      </c>
      <c r="I77">
        <f t="shared" ref="I77" si="617">B78</f>
        <v>355.78649081999998</v>
      </c>
      <c r="J77">
        <f t="shared" ref="J77" si="618">MROUND(F77,1)</f>
        <v>100</v>
      </c>
      <c r="K77">
        <f t="shared" ref="K77" si="619">IF($C77=0,MROUND(G77,1)+50,IF($C77=3,MROUND(G77,1)+100,MROUND(G77,1)))</f>
        <v>456</v>
      </c>
      <c r="L77">
        <f t="shared" ref="L77" si="620">C77</f>
        <v>3</v>
      </c>
      <c r="M77">
        <f t="shared" ref="M77" si="621">MROUND(H77,1)</f>
        <v>135</v>
      </c>
      <c r="N77">
        <f t="shared" ref="N77" si="622">IF($C77=0,MROUND(I77,1)+50,IF($C77=3,MROUND(I77,1)+100,MROUND(I77,1)))</f>
        <v>456</v>
      </c>
      <c r="O77">
        <f t="shared" ref="O77" si="623">C78</f>
        <v>3</v>
      </c>
      <c r="S77" t="str">
        <f t="shared" ref="S77" si="624">IF(L77=0,"145",IF(L77=3,"150","155"))</f>
        <v>150</v>
      </c>
      <c r="T77">
        <f t="shared" ref="T77" si="625">K77/J77</f>
        <v>4.5599999999999996</v>
      </c>
      <c r="U77" t="str">
        <f t="shared" ref="U77" si="626">IF(L77=0,INDEX($AG$13:$AG$33,MATCH(T77,$AI$13:$AI$33,0)),IF(L77=3,INDEX($AG$35:$AG$54,MATCH(T77,$AI$35:$AI$54,0)),INDEX($AG$56:$AG$79,MATCH(T77,$AI$56:$AI$79,0))))</f>
        <v>150EMA7</v>
      </c>
      <c r="V77" t="str">
        <f t="shared" ref="V77" si="627">IF(O77=0,"145",IF(O77=3,"150","155"))</f>
        <v>150</v>
      </c>
      <c r="W77">
        <f t="shared" ref="W77" si="628">N77/M77</f>
        <v>3.3777777777777778</v>
      </c>
      <c r="X77" t="str">
        <f t="shared" ref="X77" si="629">IF(O77=0,INDEX($AG$13:$AG$33,MATCH(W77,$AI$13:$AI$33,0)),IF(O77=3,INDEX($AG$35:$AG$54,MATCH(W77,$AI$35:$AI$54,0)),INDEX($AG$56:$AG$79,MATCH(W77,$AI$56:$AI$79,0))))</f>
        <v>150WC1</v>
      </c>
      <c r="Y77" s="5"/>
      <c r="Z77" s="6">
        <v>-296.06906528000002</v>
      </c>
      <c r="AA77" s="6">
        <v>453.62833795</v>
      </c>
      <c r="AB77" s="6">
        <v>6</v>
      </c>
      <c r="AC77" s="36">
        <f>MROUND(Z77+450,1)</f>
        <v>154</v>
      </c>
      <c r="AD77" s="36">
        <f t="shared" ref="AD77:AD79" si="630">MROUND(AA77,1)</f>
        <v>454</v>
      </c>
      <c r="AE77" s="6" t="str">
        <f t="shared" ref="AE77:AE79" si="631">IF(AB77=0,"145",IF(AB77=3,"150","155"))</f>
        <v>155</v>
      </c>
      <c r="AF77" s="36">
        <v>1.8</v>
      </c>
      <c r="AG77" s="6" t="s">
        <v>109</v>
      </c>
      <c r="AH77" s="6">
        <v>22</v>
      </c>
      <c r="AI77" s="7">
        <f t="shared" ref="AI77:AI78" si="632">AD77/AC77</f>
        <v>2.948051948051948</v>
      </c>
      <c r="AJ77" t="s">
        <v>117</v>
      </c>
    </row>
    <row r="78" spans="1:36" x14ac:dyDescent="0.35">
      <c r="A78">
        <v>-165.23476565000001</v>
      </c>
      <c r="B78">
        <v>355.78649081999998</v>
      </c>
      <c r="C78">
        <v>3</v>
      </c>
      <c r="Y78" s="5"/>
      <c r="Z78" s="6">
        <v>-350.05283454000005</v>
      </c>
      <c r="AA78" s="6">
        <v>453.62833795</v>
      </c>
      <c r="AB78" s="6">
        <v>6</v>
      </c>
      <c r="AC78" s="36">
        <f>MROUND(Z78+450,1)</f>
        <v>100</v>
      </c>
      <c r="AD78" s="36">
        <f t="shared" si="630"/>
        <v>454</v>
      </c>
      <c r="AE78" s="6" t="str">
        <f t="shared" si="631"/>
        <v>155</v>
      </c>
      <c r="AF78" s="36">
        <v>1.2</v>
      </c>
      <c r="AG78" s="6" t="s">
        <v>103</v>
      </c>
      <c r="AH78" s="6">
        <v>23</v>
      </c>
      <c r="AI78" s="7">
        <f t="shared" si="632"/>
        <v>4.54</v>
      </c>
    </row>
    <row r="79" spans="1:36" ht="15" thickBot="1" x14ac:dyDescent="0.4">
      <c r="A79">
        <v>-213.28005669999999</v>
      </c>
      <c r="B79">
        <v>355.78649081999998</v>
      </c>
      <c r="C79">
        <v>3</v>
      </c>
      <c r="F79">
        <f t="shared" ref="F79" si="633">A79+300</f>
        <v>86.719943300000011</v>
      </c>
      <c r="G79">
        <f t="shared" ref="G79" si="634">B79</f>
        <v>355.78649081999998</v>
      </c>
      <c r="H79">
        <f t="shared" ref="H79" si="635">A80+300</f>
        <v>99.873819010000005</v>
      </c>
      <c r="I79">
        <f t="shared" ref="I79" si="636">B80</f>
        <v>355.78649081999998</v>
      </c>
      <c r="J79">
        <f t="shared" ref="J79" si="637">MROUND(F79,1)</f>
        <v>87</v>
      </c>
      <c r="K79">
        <f t="shared" ref="K79" si="638">IF($C79=0,MROUND(G79,1)+50,IF($C79=3,MROUND(G79,1)+100,MROUND(G79,1)))</f>
        <v>456</v>
      </c>
      <c r="L79">
        <f t="shared" ref="L79" si="639">C79</f>
        <v>3</v>
      </c>
      <c r="M79">
        <f t="shared" ref="M79" si="640">MROUND(H79,1)</f>
        <v>100</v>
      </c>
      <c r="N79">
        <f t="shared" ref="N79" si="641">IF($C79=0,MROUND(I79,1)+50,IF($C79=3,MROUND(I79,1)+100,MROUND(I79,1)))</f>
        <v>456</v>
      </c>
      <c r="O79">
        <f t="shared" ref="O79" si="642">C80</f>
        <v>3</v>
      </c>
      <c r="S79" t="str">
        <f t="shared" ref="S79" si="643">IF(L79=0,"145",IF(L79=3,"150","155"))</f>
        <v>150</v>
      </c>
      <c r="T79">
        <f t="shared" ref="T79" si="644">K79/J79</f>
        <v>5.2413793103448274</v>
      </c>
      <c r="U79" t="str">
        <f t="shared" ref="U79" si="645">IF(L79=0,INDEX($AG$13:$AG$33,MATCH(T79,$AI$13:$AI$33,0)),IF(L79=3,INDEX($AG$35:$AG$54,MATCH(T79,$AI$35:$AI$54,0)),INDEX($AG$56:$AG$79,MATCH(T79,$AI$56:$AI$79,0))))</f>
        <v>150STRADE</v>
      </c>
      <c r="V79" t="str">
        <f t="shared" ref="V79" si="646">IF(O79=0,"145",IF(O79=3,"150","155"))</f>
        <v>150</v>
      </c>
      <c r="W79">
        <f t="shared" ref="W79" si="647">N79/M79</f>
        <v>4.5599999999999996</v>
      </c>
      <c r="X79" t="str">
        <f t="shared" ref="X79" si="648">IF(O79=0,INDEX($AG$13:$AG$33,MATCH(W79,$AI$13:$AI$33,0)),IF(O79=3,INDEX($AG$35:$AG$54,MATCH(W79,$AI$35:$AI$54,0)),INDEX($AG$56:$AG$79,MATCH(W79,$AI$56:$AI$79,0))))</f>
        <v>150EMA7</v>
      </c>
      <c r="Y79" s="42" t="s">
        <v>38</v>
      </c>
      <c r="Z79" s="34">
        <v>-14.318895749999999</v>
      </c>
      <c r="AA79" s="34">
        <v>453.62833795</v>
      </c>
      <c r="AB79" s="34">
        <v>6</v>
      </c>
      <c r="AC79" s="43">
        <f>MROUND(Z79+150,1)</f>
        <v>136</v>
      </c>
      <c r="AD79" s="43">
        <f t="shared" si="630"/>
        <v>454</v>
      </c>
      <c r="AE79" s="34" t="str">
        <f t="shared" si="631"/>
        <v>155</v>
      </c>
      <c r="AF79" s="34">
        <v>3</v>
      </c>
      <c r="AG79" s="34" t="s">
        <v>110</v>
      </c>
      <c r="AH79" s="34">
        <v>24</v>
      </c>
      <c r="AI79" s="35">
        <f t="shared" ref="AI79" si="649">AD79/AC79</f>
        <v>3.3382352941176472</v>
      </c>
    </row>
    <row r="80" spans="1:36" x14ac:dyDescent="0.35">
      <c r="A80">
        <v>-200.12618098999999</v>
      </c>
      <c r="B80">
        <v>355.78649081999998</v>
      </c>
      <c r="C80">
        <v>3</v>
      </c>
    </row>
    <row r="81" spans="1:24" x14ac:dyDescent="0.35">
      <c r="A81">
        <v>-213.28005669999999</v>
      </c>
      <c r="B81">
        <v>364.95391185</v>
      </c>
      <c r="C81">
        <v>3</v>
      </c>
      <c r="F81">
        <f t="shared" ref="F81" si="650">A81+300</f>
        <v>86.719943300000011</v>
      </c>
      <c r="G81">
        <f t="shared" ref="G81" si="651">B81</f>
        <v>364.95391185</v>
      </c>
      <c r="H81">
        <f t="shared" ref="H81" si="652">A82+300</f>
        <v>86.719943300000011</v>
      </c>
      <c r="I81">
        <f t="shared" ref="I81" si="653">B82</f>
        <v>355.78649081999998</v>
      </c>
      <c r="J81">
        <f t="shared" ref="J81" si="654">MROUND(F81,1)</f>
        <v>87</v>
      </c>
      <c r="K81">
        <f t="shared" ref="K81" si="655">IF($C81=0,MROUND(G81,1)+50,IF($C81=3,MROUND(G81,1)+100,MROUND(G81,1)))</f>
        <v>465</v>
      </c>
      <c r="L81">
        <f t="shared" ref="L81" si="656">C81</f>
        <v>3</v>
      </c>
      <c r="M81">
        <f t="shared" ref="M81" si="657">MROUND(H81,1)</f>
        <v>87</v>
      </c>
      <c r="N81">
        <f t="shared" ref="N81" si="658">IF($C81=0,MROUND(I81,1)+50,IF($C81=3,MROUND(I81,1)+100,MROUND(I81,1)))</f>
        <v>456</v>
      </c>
      <c r="O81">
        <f t="shared" ref="O81" si="659">C82</f>
        <v>3</v>
      </c>
      <c r="S81" t="str">
        <f t="shared" ref="S81" si="660">IF(L81=0,"145",IF(L81=3,"150","155"))</f>
        <v>150</v>
      </c>
      <c r="T81">
        <f t="shared" ref="T81" si="661">K81/J81</f>
        <v>5.3448275862068968</v>
      </c>
      <c r="U81" t="str">
        <f t="shared" ref="U81" si="662">IF(L81=0,INDEX($AG$13:$AG$33,MATCH(T81,$AI$13:$AI$33,0)),IF(L81=3,INDEX($AG$35:$AG$54,MATCH(T81,$AI$35:$AI$54,0)),INDEX($AG$56:$AG$79,MATCH(T81,$AI$56:$AI$79,0))))</f>
        <v>150G1</v>
      </c>
      <c r="V81" t="str">
        <f t="shared" ref="V81" si="663">IF(O81=0,"145",IF(O81=3,"150","155"))</f>
        <v>150</v>
      </c>
      <c r="W81">
        <f t="shared" ref="W81" si="664">N81/M81</f>
        <v>5.2413793103448274</v>
      </c>
      <c r="X81" t="str">
        <f t="shared" ref="X81" si="665">IF(O81=0,INDEX($AG$13:$AG$33,MATCH(W81,$AI$13:$AI$33,0)),IF(O81=3,INDEX($AG$35:$AG$54,MATCH(W81,$AI$35:$AI$54,0)),INDEX($AG$56:$AG$79,MATCH(W81,$AI$56:$AI$79,0))))</f>
        <v>150STRADE</v>
      </c>
    </row>
    <row r="82" spans="1:24" x14ac:dyDescent="0.35">
      <c r="A82">
        <v>-213.28005669999999</v>
      </c>
      <c r="B82">
        <v>355.78649081999998</v>
      </c>
      <c r="C82">
        <v>3</v>
      </c>
    </row>
    <row r="83" spans="1:24" x14ac:dyDescent="0.35">
      <c r="A83">
        <v>-231.03400335000001</v>
      </c>
      <c r="B83">
        <v>364.45653411000001</v>
      </c>
      <c r="C83">
        <v>3</v>
      </c>
      <c r="F83">
        <f t="shared" ref="F83" si="666">A83+300</f>
        <v>68.965996649999994</v>
      </c>
      <c r="G83">
        <f t="shared" ref="G83" si="667">B83</f>
        <v>364.45653411000001</v>
      </c>
      <c r="H83">
        <f t="shared" ref="H83" si="668">A84+300</f>
        <v>86.719943300000011</v>
      </c>
      <c r="I83">
        <f t="shared" ref="I83" si="669">B84</f>
        <v>364.95391185</v>
      </c>
      <c r="J83">
        <f t="shared" ref="J83" si="670">MROUND(F83,1)</f>
        <v>69</v>
      </c>
      <c r="K83">
        <f t="shared" ref="K83" si="671">IF($C83=0,MROUND(G83,1)+50,IF($C83=3,MROUND(G83,1)+100,MROUND(G83,1)))</f>
        <v>464</v>
      </c>
      <c r="L83">
        <f t="shared" ref="L83" si="672">C83</f>
        <v>3</v>
      </c>
      <c r="M83">
        <f t="shared" ref="M83" si="673">MROUND(H83,1)</f>
        <v>87</v>
      </c>
      <c r="N83">
        <f t="shared" ref="N83" si="674">IF($C83=0,MROUND(I83,1)+50,IF($C83=3,MROUND(I83,1)+100,MROUND(I83,1)))</f>
        <v>465</v>
      </c>
      <c r="O83">
        <f t="shared" ref="O83" si="675">C84</f>
        <v>3</v>
      </c>
      <c r="S83" t="str">
        <f t="shared" ref="S83" si="676">IF(L83=0,"145",IF(L83=3,"150","155"))</f>
        <v>150</v>
      </c>
      <c r="T83">
        <f t="shared" ref="T83" si="677">K83/J83</f>
        <v>6.72463768115942</v>
      </c>
      <c r="U83" t="str">
        <f t="shared" ref="U83" si="678">IF(L83=0,INDEX($AG$13:$AG$33,MATCH(T83,$AI$13:$AI$33,0)),IF(L83=3,INDEX($AG$35:$AG$54,MATCH(T83,$AI$35:$AI$54,0)),INDEX($AG$56:$AG$79,MATCH(T83,$AI$56:$AI$79,0))))</f>
        <v>150DICEA1</v>
      </c>
      <c r="V83" t="str">
        <f t="shared" ref="V83" si="679">IF(O83=0,"145",IF(O83=3,"150","155"))</f>
        <v>150</v>
      </c>
      <c r="W83">
        <f t="shared" ref="W83" si="680">N83/M83</f>
        <v>5.3448275862068968</v>
      </c>
      <c r="X83" t="str">
        <f t="shared" ref="X83" si="681">IF(O83=0,INDEX($AG$13:$AG$33,MATCH(W83,$AI$13:$AI$33,0)),IF(O83=3,INDEX($AG$35:$AG$54,MATCH(W83,$AI$35:$AI$54,0)),INDEX($AG$56:$AG$79,MATCH(W83,$AI$56:$AI$79,0))))</f>
        <v>150G1</v>
      </c>
    </row>
    <row r="84" spans="1:24" x14ac:dyDescent="0.35">
      <c r="A84">
        <v>-213.28005669999999</v>
      </c>
      <c r="B84">
        <v>364.95391185</v>
      </c>
      <c r="C84">
        <v>3</v>
      </c>
    </row>
    <row r="85" spans="1:24" x14ac:dyDescent="0.35">
      <c r="A85">
        <v>-237.28475732999999</v>
      </c>
      <c r="B85">
        <v>364.26428927000001</v>
      </c>
      <c r="C85">
        <v>3</v>
      </c>
      <c r="F85">
        <f t="shared" ref="F85" si="682">A85+300</f>
        <v>62.715242670000009</v>
      </c>
      <c r="G85">
        <f t="shared" ref="G85" si="683">B85</f>
        <v>364.26428927000001</v>
      </c>
      <c r="H85">
        <f t="shared" ref="H85" si="684">A86+300</f>
        <v>68.965996649999994</v>
      </c>
      <c r="I85">
        <f t="shared" ref="I85" si="685">B86</f>
        <v>364.45653411000001</v>
      </c>
      <c r="J85">
        <f t="shared" ref="J85" si="686">MROUND(F85,1)</f>
        <v>63</v>
      </c>
      <c r="K85">
        <f t="shared" ref="K85" si="687">IF($C85=0,MROUND(G85,1)+50,IF($C85=3,MROUND(G85,1)+100,MROUND(G85,1)))</f>
        <v>464</v>
      </c>
      <c r="L85">
        <f t="shared" ref="L85" si="688">C85</f>
        <v>3</v>
      </c>
      <c r="M85">
        <f t="shared" ref="M85" si="689">MROUND(H85,1)</f>
        <v>69</v>
      </c>
      <c r="N85">
        <f t="shared" ref="N85" si="690">IF($C85=0,MROUND(I85,1)+50,IF($C85=3,MROUND(I85,1)+100,MROUND(I85,1)))</f>
        <v>464</v>
      </c>
      <c r="O85">
        <f t="shared" ref="O85" si="691">C86</f>
        <v>3</v>
      </c>
      <c r="S85" t="str">
        <f t="shared" ref="S85" si="692">IF(L85=0,"145",IF(L85=3,"150","155"))</f>
        <v>150</v>
      </c>
      <c r="T85">
        <f t="shared" ref="T85" si="693">K85/J85</f>
        <v>7.3650793650793647</v>
      </c>
      <c r="U85" t="str">
        <f t="shared" ref="U85" si="694">IF(L85=0,INDEX($AG$13:$AG$33,MATCH(T85,$AI$13:$AI$33,0)),IF(L85=3,INDEX($AG$35:$AG$54,MATCH(T85,$AI$35:$AI$54,0)),INDEX($AG$56:$AG$79,MATCH(T85,$AI$56:$AI$79,0))))</f>
        <v>150A7</v>
      </c>
      <c r="V85" t="str">
        <f t="shared" ref="V85" si="695">IF(O85=0,"145",IF(O85=3,"150","155"))</f>
        <v>150</v>
      </c>
      <c r="W85">
        <f t="shared" ref="W85" si="696">N85/M85</f>
        <v>6.72463768115942</v>
      </c>
      <c r="X85" t="str">
        <f t="shared" ref="X85" si="697">IF(O85=0,INDEX($AG$13:$AG$33,MATCH(W85,$AI$13:$AI$33,0)),IF(O85=3,INDEX($AG$35:$AG$54,MATCH(W85,$AI$35:$AI$54,0)),INDEX($AG$56:$AG$79,MATCH(W85,$AI$56:$AI$79,0))))</f>
        <v>150DICEA1</v>
      </c>
    </row>
    <row r="86" spans="1:24" x14ac:dyDescent="0.35">
      <c r="A86" s="38">
        <v>-231.03400335000001</v>
      </c>
      <c r="B86" s="38">
        <v>364.45653411000001</v>
      </c>
      <c r="C86" s="38">
        <v>3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x14ac:dyDescent="0.35">
      <c r="A87">
        <v>-208.69413392999999</v>
      </c>
      <c r="B87">
        <v>466.57782939999998</v>
      </c>
      <c r="C87">
        <v>6</v>
      </c>
      <c r="F87">
        <f t="shared" ref="F87" si="698">A87+300</f>
        <v>91.305866070000008</v>
      </c>
      <c r="G87">
        <f t="shared" ref="G87" si="699">B87</f>
        <v>466.57782939999998</v>
      </c>
      <c r="H87">
        <f t="shared" ref="H87" si="700">A88+300</f>
        <v>91.301844649999992</v>
      </c>
      <c r="I87">
        <f t="shared" ref="I87" si="701">B88</f>
        <v>484.1808489</v>
      </c>
      <c r="J87">
        <f t="shared" ref="J87" si="702">MROUND(F87,1)</f>
        <v>91</v>
      </c>
      <c r="K87">
        <f t="shared" ref="K87" si="703">IF($C87=0,MROUND(G87,1)+50,IF($C87=3,MROUND(G87,1)+100,MROUND(G87,1)))</f>
        <v>467</v>
      </c>
      <c r="L87">
        <f t="shared" ref="L87" si="704">C87</f>
        <v>6</v>
      </c>
      <c r="M87">
        <f t="shared" ref="M87" si="705">MROUND(H87,1)</f>
        <v>91</v>
      </c>
      <c r="N87">
        <f t="shared" ref="N87" si="706">IF($C87=0,MROUND(I87,1)+50,IF($C87=3,MROUND(I87,1)+100,MROUND(I87,1)))</f>
        <v>484</v>
      </c>
      <c r="O87">
        <f t="shared" ref="O87" si="707">C88</f>
        <v>6</v>
      </c>
      <c r="S87" t="str">
        <f t="shared" ref="S87" si="708">IF(L87=0,"145",IF(L87=3,"150","155"))</f>
        <v>155</v>
      </c>
      <c r="T87">
        <f t="shared" ref="T87" si="709">K87/J87</f>
        <v>5.1318681318681323</v>
      </c>
      <c r="U87" t="str">
        <f>IF(L87=0,INDEX($AG$13:$AG$33,MATCH(T87,$AI$13:$AI$33,0)),IF(L87=3,INDEX($AG$35:$AG$54,MATCH(T87,$AI$35:$AI$54,0)),INDEX($AG$56:$AG$79,MATCH(T87,$AI$56:$AI$79,0))))</f>
        <v>155R567</v>
      </c>
      <c r="V87" t="str">
        <f t="shared" ref="V87" si="710">IF(O87=0,"145",IF(O87=3,"150","155"))</f>
        <v>155</v>
      </c>
      <c r="W87">
        <f t="shared" ref="W87" si="711">N87/M87</f>
        <v>5.3186813186813184</v>
      </c>
      <c r="X87" t="str">
        <f>IF(O87=0,INDEX($AG$13:$AG$33,MATCH(W87,$AI$13:$AI$33,0)),IF(O87=3,INDEX($AG$35:$AG$54,MATCH(W87,$AI$35:$AI$54,0)),INDEX($AG$56:$AG$79,MATCH(W87,$AI$56:$AI$79,0))))</f>
        <v>155A5</v>
      </c>
    </row>
    <row r="88" spans="1:24" x14ac:dyDescent="0.35">
      <c r="A88">
        <v>-208.69815535000001</v>
      </c>
      <c r="B88">
        <v>484.1808489</v>
      </c>
      <c r="C88">
        <v>6</v>
      </c>
    </row>
    <row r="89" spans="1:24" x14ac:dyDescent="0.35">
      <c r="A89">
        <v>-199.96954263999999</v>
      </c>
      <c r="B89">
        <v>466.57782939999998</v>
      </c>
      <c r="C89">
        <v>6</v>
      </c>
      <c r="F89">
        <f t="shared" ref="F89" si="712">A89+300</f>
        <v>100.03045736000001</v>
      </c>
      <c r="G89">
        <f t="shared" ref="G89" si="713">B89</f>
        <v>466.57782939999998</v>
      </c>
      <c r="H89">
        <f t="shared" ref="H89" si="714">A90+300</f>
        <v>99.947165460000008</v>
      </c>
      <c r="I89">
        <f t="shared" ref="I89" si="715">B90</f>
        <v>453.62833795</v>
      </c>
      <c r="J89">
        <f t="shared" ref="J89" si="716">MROUND(F89,1)</f>
        <v>100</v>
      </c>
      <c r="K89">
        <f t="shared" ref="K89" si="717">IF($C89=0,MROUND(G89,1)+50,IF($C89=3,MROUND(G89,1)+100,MROUND(G89,1)))</f>
        <v>467</v>
      </c>
      <c r="L89">
        <f t="shared" ref="L89" si="718">C89</f>
        <v>6</v>
      </c>
      <c r="M89">
        <f t="shared" ref="M89" si="719">MROUND(H89,1)</f>
        <v>100</v>
      </c>
      <c r="N89">
        <f t="shared" ref="N89" si="720">IF($C89=0,MROUND(I89,1)+50,IF($C89=3,MROUND(I89,1)+100,MROUND(I89,1)))</f>
        <v>454</v>
      </c>
      <c r="O89">
        <f t="shared" ref="O89" si="721">C90</f>
        <v>6</v>
      </c>
      <c r="S89" t="str">
        <f t="shared" ref="S89" si="722">IF(L89=0,"145",IF(L89=3,"150","155"))</f>
        <v>155</v>
      </c>
      <c r="T89">
        <f t="shared" ref="T89" si="723">K89/J89</f>
        <v>4.67</v>
      </c>
      <c r="U89" t="str">
        <f t="shared" ref="U89" si="724">IF(L89=0,INDEX($AG$13:$AG$33,MATCH(T89,$AI$13:$AI$33,0)),IF(L89=3,INDEX($AG$35:$AG$54,MATCH(T89,$AI$35:$AI$54,0)),INDEX($AG$56:$AG$79,MATCH(T89,$AI$56:$AI$79,0))))</f>
        <v>155R4</v>
      </c>
      <c r="V89" t="str">
        <f t="shared" ref="V89" si="725">IF(O89=0,"145",IF(O89=3,"150","155"))</f>
        <v>155</v>
      </c>
      <c r="W89">
        <f t="shared" ref="W89" si="726">N89/M89</f>
        <v>4.54</v>
      </c>
      <c r="X89" t="str">
        <f t="shared" ref="X89" si="727">IF(O89=0,INDEX($AG$13:$AG$33,MATCH(W89,$AI$13:$AI$33,0)),IF(O89=3,INDEX($AG$35:$AG$54,MATCH(W89,$AI$35:$AI$54,0)),INDEX($AG$56:$AG$79,MATCH(W89,$AI$56:$AI$79,0))))</f>
        <v>155EM1</v>
      </c>
    </row>
    <row r="90" spans="1:24" x14ac:dyDescent="0.35">
      <c r="A90">
        <v>-200.05283453999999</v>
      </c>
      <c r="B90">
        <v>453.62833795</v>
      </c>
      <c r="C90">
        <v>6</v>
      </c>
    </row>
    <row r="91" spans="1:24" x14ac:dyDescent="0.35">
      <c r="A91">
        <v>-140.24464076999999</v>
      </c>
      <c r="B91">
        <v>450.3356397</v>
      </c>
      <c r="C91">
        <v>6</v>
      </c>
      <c r="F91">
        <f t="shared" ref="F91" si="728">A91+300</f>
        <v>159.75535923000001</v>
      </c>
      <c r="G91">
        <f t="shared" ref="G91" si="729">B91</f>
        <v>450.3356397</v>
      </c>
      <c r="H91">
        <f t="shared" ref="H91" si="730">A92+300</f>
        <v>160.11889133</v>
      </c>
      <c r="I91">
        <f t="shared" ref="I91" si="731">B92</f>
        <v>444.92874405999999</v>
      </c>
      <c r="J91">
        <f t="shared" ref="J91" si="732">MROUND(F91,1)</f>
        <v>160</v>
      </c>
      <c r="K91">
        <f t="shared" ref="K91" si="733">IF($C91=0,MROUND(G91,1)+50,IF($C91=3,MROUND(G91,1)+100,MROUND(G91,1)))</f>
        <v>450</v>
      </c>
      <c r="L91">
        <f t="shared" ref="L91" si="734">C91</f>
        <v>6</v>
      </c>
      <c r="M91">
        <f t="shared" ref="M91" si="735">MROUND(H91,1)</f>
        <v>160</v>
      </c>
      <c r="N91">
        <f t="shared" ref="N91" si="736">IF($C91=0,MROUND(I91,1)+50,IF($C91=3,MROUND(I91,1)+100,MROUND(I91,1)))</f>
        <v>445</v>
      </c>
      <c r="O91">
        <f t="shared" ref="O91" si="737">C92</f>
        <v>6</v>
      </c>
      <c r="S91" t="str">
        <f t="shared" ref="S91" si="738">IF(L91=0,"145",IF(L91=3,"150","155"))</f>
        <v>155</v>
      </c>
      <c r="T91">
        <f t="shared" ref="T91" si="739">K91/J91</f>
        <v>2.8125</v>
      </c>
      <c r="U91" t="str">
        <f t="shared" ref="U91" si="740">IF(L91=0,INDEX($AG$13:$AG$33,MATCH(T91,$AI$13:$AI$33,0)),IF(L91=3,INDEX($AG$35:$AG$54,MATCH(T91,$AI$35:$AI$54,0)),INDEX($AG$56:$AG$79,MATCH(T91,$AI$56:$AI$79,0))))</f>
        <v>155EM4</v>
      </c>
      <c r="V91" t="str">
        <f t="shared" ref="V91" si="741">IF(O91=0,"145",IF(O91=3,"150","155"))</f>
        <v>155</v>
      </c>
      <c r="W91">
        <f t="shared" ref="W91" si="742">N91/M91</f>
        <v>2.78125</v>
      </c>
      <c r="X91" t="str">
        <f t="shared" ref="X91" si="743">IF(O91=0,INDEX($AG$13:$AG$33,MATCH(W91,$AI$13:$AI$33,0)),IF(O91=3,INDEX($AG$35:$AG$54,MATCH(W91,$AI$35:$AI$54,0)),INDEX($AG$56:$AG$79,MATCH(W91,$AI$56:$AI$79,0))))</f>
        <v>155UP</v>
      </c>
    </row>
    <row r="92" spans="1:24" x14ac:dyDescent="0.35">
      <c r="A92">
        <v>-139.88110867</v>
      </c>
      <c r="B92">
        <v>444.92874405999999</v>
      </c>
      <c r="C92">
        <v>6</v>
      </c>
    </row>
    <row r="93" spans="1:24" x14ac:dyDescent="0.35">
      <c r="A93">
        <v>-140.60817286</v>
      </c>
      <c r="B93">
        <v>455.74253533000001</v>
      </c>
      <c r="C93">
        <v>6</v>
      </c>
      <c r="F93">
        <f t="shared" ref="F93" si="744">A93+300</f>
        <v>159.39182714</v>
      </c>
      <c r="G93">
        <f t="shared" ref="G93" si="745">B93</f>
        <v>455.74253533000001</v>
      </c>
      <c r="H93">
        <f t="shared" ref="H93" si="746">A94+300</f>
        <v>159.75535923000001</v>
      </c>
      <c r="I93">
        <f t="shared" ref="I93" si="747">B94</f>
        <v>450.3356397</v>
      </c>
      <c r="J93">
        <f t="shared" ref="J93" si="748">MROUND(F93,1)</f>
        <v>159</v>
      </c>
      <c r="K93">
        <f t="shared" ref="K93" si="749">IF($C93=0,MROUND(G93,1)+50,IF($C93=3,MROUND(G93,1)+100,MROUND(G93,1)))</f>
        <v>456</v>
      </c>
      <c r="L93">
        <f t="shared" ref="L93" si="750">C93</f>
        <v>6</v>
      </c>
      <c r="M93">
        <f t="shared" ref="M93" si="751">MROUND(H93,1)</f>
        <v>160</v>
      </c>
      <c r="N93">
        <f t="shared" ref="N93" si="752">IF($C93=0,MROUND(I93,1)+50,IF($C93=3,MROUND(I93,1)+100,MROUND(I93,1)))</f>
        <v>450</v>
      </c>
      <c r="O93">
        <f t="shared" ref="O93" si="753">C94</f>
        <v>6</v>
      </c>
      <c r="S93" t="str">
        <f t="shared" ref="S93" si="754">IF(L93=0,"145",IF(L93=3,"150","155"))</f>
        <v>155</v>
      </c>
      <c r="T93">
        <f t="shared" ref="T93" si="755">K93/J93</f>
        <v>2.8679245283018866</v>
      </c>
      <c r="U93" t="str">
        <f t="shared" ref="U93" si="756">IF(L93=0,INDEX($AG$13:$AG$33,MATCH(T93,$AI$13:$AI$33,0)),IF(L93=3,INDEX($AG$35:$AG$54,MATCH(T93,$AI$35:$AI$54,0)),INDEX($AG$56:$AG$79,MATCH(T93,$AI$56:$AI$79,0))))</f>
        <v>155ACQ</v>
      </c>
      <c r="V93" t="str">
        <f t="shared" ref="V93" si="757">IF(O93=0,"145",IF(O93=3,"150","155"))</f>
        <v>155</v>
      </c>
      <c r="W93">
        <f t="shared" ref="W93" si="758">N93/M93</f>
        <v>2.8125</v>
      </c>
      <c r="X93" t="str">
        <f t="shared" ref="X93" si="759">IF(O93=0,INDEX($AG$13:$AG$33,MATCH(W93,$AI$13:$AI$33,0)),IF(O93=3,INDEX($AG$35:$AG$54,MATCH(W93,$AI$35:$AI$54,0)),INDEX($AG$56:$AG$79,MATCH(W93,$AI$56:$AI$79,0))))</f>
        <v>155EM4</v>
      </c>
    </row>
    <row r="94" spans="1:24" x14ac:dyDescent="0.35">
      <c r="A94">
        <v>-140.24464076999999</v>
      </c>
      <c r="B94">
        <v>450.3356397</v>
      </c>
      <c r="C94">
        <v>6</v>
      </c>
    </row>
    <row r="95" spans="1:24" x14ac:dyDescent="0.35">
      <c r="A95">
        <v>-153.07886694000001</v>
      </c>
      <c r="B95">
        <v>455.74253533000001</v>
      </c>
      <c r="C95">
        <v>6</v>
      </c>
      <c r="F95">
        <f t="shared" ref="F95" si="760">A95+300</f>
        <v>146.92113305999999</v>
      </c>
      <c r="G95">
        <f t="shared" ref="G95" si="761">B95</f>
        <v>455.74253533000001</v>
      </c>
      <c r="H95">
        <f t="shared" ref="H95" si="762">A96+300</f>
        <v>149.14107999999999</v>
      </c>
      <c r="I95">
        <f t="shared" ref="I95" si="763">B96</f>
        <v>472.31643380999998</v>
      </c>
      <c r="J95">
        <f t="shared" ref="J95" si="764">MROUND(F95,1)</f>
        <v>147</v>
      </c>
      <c r="K95">
        <f t="shared" ref="K95" si="765">IF($C95=0,MROUND(G95,1)+50,IF($C95=3,MROUND(G95,1)+100,MROUND(G95,1)))</f>
        <v>456</v>
      </c>
      <c r="L95">
        <f t="shared" ref="L95" si="766">C95</f>
        <v>6</v>
      </c>
      <c r="M95">
        <f t="shared" ref="M95" si="767">MROUND(H95,1)</f>
        <v>149</v>
      </c>
      <c r="N95">
        <f t="shared" ref="N95" si="768">IF($C95=0,MROUND(I95,1)+50,IF($C95=3,MROUND(I95,1)+100,MROUND(I95,1)))</f>
        <v>472</v>
      </c>
      <c r="O95">
        <f t="shared" ref="O95" si="769">C96</f>
        <v>6</v>
      </c>
      <c r="S95" t="str">
        <f t="shared" ref="S95" si="770">IF(L95=0,"145",IF(L95=3,"150","155"))</f>
        <v>155</v>
      </c>
      <c r="T95">
        <f t="shared" ref="T95" si="771">K95/J95</f>
        <v>3.1020408163265305</v>
      </c>
      <c r="U95" t="str">
        <f t="shared" ref="U95" si="772">IF(L95=0,INDEX($AG$13:$AG$33,MATCH(T95,$AI$13:$AI$33,0)),IF(L95=3,INDEX($AG$35:$AG$54,MATCH(T95,$AI$35:$AI$54,0)),INDEX($AG$56:$AG$79,MATCH(T95,$AI$56:$AI$79,0))))</f>
        <v>155S1</v>
      </c>
      <c r="V95" t="str">
        <f t="shared" ref="V95" si="773">IF(O95=0,"145",IF(O95=3,"150","155"))</f>
        <v>155</v>
      </c>
      <c r="W95">
        <f t="shared" ref="W95" si="774">N95/M95</f>
        <v>3.1677852348993287</v>
      </c>
      <c r="X95" t="str">
        <f t="shared" ref="X95" si="775">IF(O95=0,INDEX($AG$13:$AG$33,MATCH(W95,$AI$13:$AI$33,0)),IF(O95=3,INDEX($AG$35:$AG$54,MATCH(W95,$AI$35:$AI$54,0)),INDEX($AG$56:$AG$79,MATCH(W95,$AI$56:$AI$79,0))))</f>
        <v>155WC2</v>
      </c>
    </row>
    <row r="96" spans="1:24" x14ac:dyDescent="0.35">
      <c r="A96">
        <v>-150.85892000000001</v>
      </c>
      <c r="B96">
        <v>472.31643380999998</v>
      </c>
      <c r="C96">
        <v>6</v>
      </c>
    </row>
    <row r="97" spans="1:24" x14ac:dyDescent="0.35">
      <c r="A97">
        <v>-159.94648953000001</v>
      </c>
      <c r="B97">
        <v>470.89652737</v>
      </c>
      <c r="C97">
        <v>6</v>
      </c>
      <c r="F97">
        <f t="shared" ref="F97" si="776">A97+300</f>
        <v>140.05351046999999</v>
      </c>
      <c r="G97">
        <f t="shared" ref="G97" si="777">B97</f>
        <v>470.89652737</v>
      </c>
      <c r="H97">
        <f t="shared" ref="H97" si="778">A98+300</f>
        <v>149.14107999999999</v>
      </c>
      <c r="I97">
        <f t="shared" ref="I97" si="779">B98</f>
        <v>472.31643380999998</v>
      </c>
      <c r="J97">
        <f t="shared" ref="J97" si="780">MROUND(F97,1)</f>
        <v>140</v>
      </c>
      <c r="K97">
        <f t="shared" ref="K97" si="781">IF($C97=0,MROUND(G97,1)+50,IF($C97=3,MROUND(G97,1)+100,MROUND(G97,1)))</f>
        <v>471</v>
      </c>
      <c r="L97">
        <f t="shared" ref="L97" si="782">C97</f>
        <v>6</v>
      </c>
      <c r="M97">
        <f t="shared" ref="M97" si="783">MROUND(H97,1)</f>
        <v>149</v>
      </c>
      <c r="N97">
        <f t="shared" ref="N97" si="784">IF($C97=0,MROUND(I97,1)+50,IF($C97=3,MROUND(I97,1)+100,MROUND(I97,1)))</f>
        <v>472</v>
      </c>
      <c r="O97">
        <f t="shared" ref="O97" si="785">C98</f>
        <v>6</v>
      </c>
      <c r="S97" t="str">
        <f t="shared" ref="S97" si="786">IF(L97=0,"145",IF(L97=3,"150","155"))</f>
        <v>155</v>
      </c>
      <c r="T97">
        <f t="shared" ref="T97" si="787">K97/J97</f>
        <v>3.3642857142857143</v>
      </c>
      <c r="U97" t="str">
        <f t="shared" ref="U97" si="788">IF(L97=0,INDEX($AG$13:$AG$33,MATCH(T97,$AI$13:$AI$33,0)),IF(L97=3,INDEX($AG$35:$AG$54,MATCH(T97,$AI$35:$AI$54,0)),INDEX($AG$56:$AG$79,MATCH(T97,$AI$56:$AI$79,0))))</f>
        <v>155ECDL</v>
      </c>
      <c r="V97" t="str">
        <f t="shared" ref="V97" si="789">IF(O97=0,"145",IF(O97=3,"150","155"))</f>
        <v>155</v>
      </c>
      <c r="W97">
        <f t="shared" ref="W97" si="790">N97/M97</f>
        <v>3.1677852348993287</v>
      </c>
      <c r="X97" t="str">
        <f t="shared" ref="X97" si="791">IF(O97=0,INDEX($AG$13:$AG$33,MATCH(W97,$AI$13:$AI$33,0)),IF(O97=3,INDEX($AG$35:$AG$54,MATCH(W97,$AI$35:$AI$54,0)),INDEX($AG$56:$AG$79,MATCH(W97,$AI$56:$AI$79,0))))</f>
        <v>155WC2</v>
      </c>
    </row>
    <row r="98" spans="1:24" x14ac:dyDescent="0.35">
      <c r="A98">
        <v>-150.85892000000001</v>
      </c>
      <c r="B98">
        <v>472.31643380999998</v>
      </c>
      <c r="C98">
        <v>6</v>
      </c>
    </row>
    <row r="99" spans="1:24" x14ac:dyDescent="0.35">
      <c r="A99">
        <v>-166.74865986</v>
      </c>
      <c r="B99">
        <v>466.57782939999998</v>
      </c>
      <c r="C99">
        <v>6</v>
      </c>
      <c r="F99">
        <f t="shared" ref="F99" si="792">A99+300</f>
        <v>133.25134014</v>
      </c>
      <c r="G99">
        <f t="shared" ref="G99" si="793">B99</f>
        <v>466.57782939999998</v>
      </c>
      <c r="H99">
        <f t="shared" ref="H99" si="794">A100+300</f>
        <v>140.05351046999999</v>
      </c>
      <c r="I99">
        <f t="shared" ref="I99" si="795">B100</f>
        <v>470.89652737</v>
      </c>
      <c r="J99">
        <f t="shared" ref="J99" si="796">MROUND(F99,1)</f>
        <v>133</v>
      </c>
      <c r="K99">
        <f t="shared" ref="K99" si="797">IF($C99=0,MROUND(G99,1)+50,IF($C99=3,MROUND(G99,1)+100,MROUND(G99,1)))</f>
        <v>467</v>
      </c>
      <c r="L99">
        <f t="shared" ref="L99" si="798">C99</f>
        <v>6</v>
      </c>
      <c r="M99">
        <f t="shared" ref="M99" si="799">MROUND(H99,1)</f>
        <v>140</v>
      </c>
      <c r="N99">
        <f t="shared" ref="N99" si="800">IF($C99=0,MROUND(I99,1)+50,IF($C99=3,MROUND(I99,1)+100,MROUND(I99,1)))</f>
        <v>471</v>
      </c>
      <c r="O99">
        <f t="shared" ref="O99" si="801">C100</f>
        <v>6</v>
      </c>
      <c r="S99" t="str">
        <f t="shared" ref="S99" si="802">IF(L99=0,"145",IF(L99=3,"150","155"))</f>
        <v>155</v>
      </c>
      <c r="T99">
        <f t="shared" ref="T99" si="803">K99/J99</f>
        <v>3.511278195488722</v>
      </c>
      <c r="U99" t="str">
        <f t="shared" ref="U99" si="804">IF(L99=0,INDEX($AG$13:$AG$33,MATCH(T99,$AI$13:$AI$33,0)),IF(L99=3,INDEX($AG$35:$AG$54,MATCH(T99,$AI$35:$AI$54,0)),INDEX($AG$56:$AG$79,MATCH(T99,$AI$56:$AI$79,0))))</f>
        <v>155WC1</v>
      </c>
      <c r="V99" t="str">
        <f t="shared" ref="V99" si="805">IF(O99=0,"145",IF(O99=3,"150","155"))</f>
        <v>155</v>
      </c>
      <c r="W99">
        <f t="shared" ref="W99" si="806">N99/M99</f>
        <v>3.3642857142857143</v>
      </c>
      <c r="X99" t="str">
        <f t="shared" ref="X99" si="807">IF(O99=0,INDEX($AG$13:$AG$33,MATCH(W99,$AI$13:$AI$33,0)),IF(O99=3,INDEX($AG$35:$AG$54,MATCH(W99,$AI$35:$AI$54,0)),INDEX($AG$56:$AG$79,MATCH(W99,$AI$56:$AI$79,0))))</f>
        <v>155ECDL</v>
      </c>
    </row>
    <row r="100" spans="1:24" x14ac:dyDescent="0.35">
      <c r="A100">
        <v>-159.94648953000001</v>
      </c>
      <c r="B100">
        <v>470.89652737</v>
      </c>
      <c r="C100">
        <v>6</v>
      </c>
    </row>
    <row r="101" spans="1:24" x14ac:dyDescent="0.35">
      <c r="A101">
        <v>-150.85892000000001</v>
      </c>
      <c r="B101">
        <v>472.31643380999998</v>
      </c>
      <c r="C101">
        <v>6</v>
      </c>
      <c r="F101">
        <f t="shared" ref="F101" si="808">A101+300</f>
        <v>149.14107999999999</v>
      </c>
      <c r="G101">
        <f t="shared" ref="G101" si="809">B101</f>
        <v>472.31643380999998</v>
      </c>
      <c r="H101">
        <f t="shared" ref="H101" si="810">A102+300</f>
        <v>144.12755557</v>
      </c>
      <c r="I101">
        <f t="shared" ref="I101" si="811">B102</f>
        <v>473.9269812</v>
      </c>
      <c r="J101">
        <f t="shared" ref="J101" si="812">MROUND(F101,1)</f>
        <v>149</v>
      </c>
      <c r="K101">
        <f t="shared" ref="K101" si="813">IF($C101=0,MROUND(G101,1)+50,IF($C101=3,MROUND(G101,1)+100,MROUND(G101,1)))</f>
        <v>472</v>
      </c>
      <c r="L101">
        <f t="shared" ref="L101" si="814">C101</f>
        <v>6</v>
      </c>
      <c r="M101">
        <f t="shared" ref="M101" si="815">MROUND(H101,1)</f>
        <v>144</v>
      </c>
      <c r="N101">
        <f t="shared" ref="N101" si="816">IF($C101=0,MROUND(I101,1)+50,IF($C101=3,MROUND(I101,1)+100,MROUND(I101,1)))</f>
        <v>474</v>
      </c>
      <c r="O101">
        <f t="shared" ref="O101" si="817">C102</f>
        <v>6</v>
      </c>
      <c r="S101" t="str">
        <f t="shared" ref="S101" si="818">IF(L101=0,"145",IF(L101=3,"150","155"))</f>
        <v>155</v>
      </c>
      <c r="T101">
        <f t="shared" ref="T101" si="819">K101/J101</f>
        <v>3.1677852348993287</v>
      </c>
      <c r="U101" t="str">
        <f t="shared" ref="U101" si="820">IF(L101=0,INDEX($AG$13:$AG$33,MATCH(T101,$AI$13:$AI$33,0)),IF(L101=3,INDEX($AG$35:$AG$54,MATCH(T101,$AI$35:$AI$54,0)),INDEX($AG$56:$AG$79,MATCH(T101,$AI$56:$AI$79,0))))</f>
        <v>155WC2</v>
      </c>
      <c r="V101" t="str">
        <f t="shared" ref="V101" si="821">IF(O101=0,"145",IF(O101=3,"150","155"))</f>
        <v>155</v>
      </c>
      <c r="W101">
        <f t="shared" ref="W101" si="822">N101/M101</f>
        <v>3.2916666666666665</v>
      </c>
      <c r="X101" t="str">
        <f t="shared" ref="X101" si="823">IF(O101=0,INDEX($AG$13:$AG$33,MATCH(W101,$AI$13:$AI$33,0)),IF(O101=3,INDEX($AG$35:$AG$54,MATCH(W101,$AI$35:$AI$54,0)),INDEX($AG$56:$AG$79,MATCH(W101,$AI$56:$AI$79,0))))</f>
        <v>155A3</v>
      </c>
    </row>
    <row r="102" spans="1:24" x14ac:dyDescent="0.35">
      <c r="A102">
        <v>-155.87244443</v>
      </c>
      <c r="B102">
        <v>473.9269812</v>
      </c>
      <c r="C102">
        <v>6</v>
      </c>
    </row>
    <row r="103" spans="1:24" x14ac:dyDescent="0.35">
      <c r="A103">
        <v>-140.60817286</v>
      </c>
      <c r="B103">
        <v>472.31643380999998</v>
      </c>
      <c r="C103">
        <v>6</v>
      </c>
      <c r="F103">
        <f t="shared" ref="F103" si="824">A103+300</f>
        <v>159.39182714</v>
      </c>
      <c r="G103">
        <f t="shared" ref="G103" si="825">B103</f>
        <v>472.31643380999998</v>
      </c>
      <c r="H103">
        <f t="shared" ref="H103" si="826">A104+300</f>
        <v>149.14107999999999</v>
      </c>
      <c r="I103">
        <f t="shared" ref="I103" si="827">B104</f>
        <v>472.31643380999998</v>
      </c>
      <c r="J103">
        <f t="shared" ref="J103" si="828">MROUND(F103,1)</f>
        <v>159</v>
      </c>
      <c r="K103">
        <f t="shared" ref="K103" si="829">IF($C103=0,MROUND(G103,1)+50,IF($C103=3,MROUND(G103,1)+100,MROUND(G103,1)))</f>
        <v>472</v>
      </c>
      <c r="L103">
        <f t="shared" ref="L103" si="830">C103</f>
        <v>6</v>
      </c>
      <c r="M103">
        <f t="shared" ref="M103" si="831">MROUND(H103,1)</f>
        <v>149</v>
      </c>
      <c r="N103">
        <f t="shared" ref="N103" si="832">IF($C103=0,MROUND(I103,1)+50,IF($C103=3,MROUND(I103,1)+100,MROUND(I103,1)))</f>
        <v>472</v>
      </c>
      <c r="O103">
        <f t="shared" ref="O103" si="833">C104</f>
        <v>6</v>
      </c>
      <c r="S103" t="str">
        <f t="shared" ref="S103" si="834">IF(L103=0,"145",IF(L103=3,"150","155"))</f>
        <v>155</v>
      </c>
      <c r="T103">
        <f t="shared" ref="T103" si="835">K103/J103</f>
        <v>2.9685534591194966</v>
      </c>
      <c r="U103" t="str">
        <f t="shared" ref="U103" si="836">IF(L103=0,INDEX($AG$13:$AG$33,MATCH(T103,$AI$13:$AI$33,0)),IF(L103=3,INDEX($AG$35:$AG$54,MATCH(T103,$AI$35:$AI$54,0)),INDEX($AG$56:$AG$79,MATCH(T103,$AI$56:$AI$79,0))))</f>
        <v>155CESMI</v>
      </c>
      <c r="V103" t="str">
        <f t="shared" ref="V103" si="837">IF(O103=0,"145",IF(O103=3,"150","155"))</f>
        <v>155</v>
      </c>
      <c r="W103">
        <f t="shared" ref="W103" si="838">N103/M103</f>
        <v>3.1677852348993287</v>
      </c>
      <c r="X103" t="str">
        <f t="shared" ref="X103" si="839">IF(O103=0,INDEX($AG$13:$AG$33,MATCH(W103,$AI$13:$AI$33,0)),IF(O103=3,INDEX($AG$35:$AG$54,MATCH(W103,$AI$35:$AI$54,0)),INDEX($AG$56:$AG$79,MATCH(W103,$AI$56:$AI$79,0))))</f>
        <v>155WC2</v>
      </c>
    </row>
    <row r="104" spans="1:24" x14ac:dyDescent="0.35">
      <c r="A104">
        <v>-150.85892000000001</v>
      </c>
      <c r="B104">
        <v>472.31643380999998</v>
      </c>
      <c r="C104">
        <v>6</v>
      </c>
    </row>
    <row r="105" spans="1:24" x14ac:dyDescent="0.35">
      <c r="A105">
        <v>-140.60817286</v>
      </c>
      <c r="B105">
        <v>472.31643380999998</v>
      </c>
      <c r="C105">
        <v>6</v>
      </c>
      <c r="F105">
        <f t="shared" ref="F105" si="840">A105+300</f>
        <v>159.39182714</v>
      </c>
      <c r="G105">
        <f t="shared" ref="G105" si="841">B105</f>
        <v>472.31643380999998</v>
      </c>
      <c r="H105">
        <f t="shared" ref="H105" si="842">A106+300</f>
        <v>157.85073856</v>
      </c>
      <c r="I105">
        <f t="shared" ref="I105" si="843">B106</f>
        <v>482.04183010000003</v>
      </c>
      <c r="J105">
        <f t="shared" ref="J105" si="844">MROUND(F105,1)</f>
        <v>159</v>
      </c>
      <c r="K105">
        <f t="shared" ref="K105" si="845">IF($C105=0,MROUND(G105,1)+50,IF($C105=3,MROUND(G105,1)+100,MROUND(G105,1)))</f>
        <v>472</v>
      </c>
      <c r="L105">
        <f t="shared" ref="L105" si="846">C105</f>
        <v>6</v>
      </c>
      <c r="M105">
        <f t="shared" ref="M105" si="847">MROUND(H105,1)</f>
        <v>158</v>
      </c>
      <c r="N105">
        <f t="shared" ref="N105" si="848">IF($C105=0,MROUND(I105,1)+50,IF($C105=3,MROUND(I105,1)+100,MROUND(I105,1)))</f>
        <v>482</v>
      </c>
      <c r="O105">
        <f t="shared" ref="O105" si="849">C106</f>
        <v>6</v>
      </c>
      <c r="S105" t="str">
        <f t="shared" ref="S105" si="850">IF(L105=0,"145",IF(L105=3,"150","155"))</f>
        <v>155</v>
      </c>
      <c r="T105">
        <f t="shared" ref="T105" si="851">K105/J105</f>
        <v>2.9685534591194966</v>
      </c>
      <c r="U105" t="str">
        <f t="shared" ref="U105" si="852">IF(L105=0,INDEX($AG$13:$AG$33,MATCH(T105,$AI$13:$AI$33,0)),IF(L105=3,INDEX($AG$35:$AG$54,MATCH(T105,$AI$35:$AI$54,0)),INDEX($AG$56:$AG$79,MATCH(T105,$AI$56:$AI$79,0))))</f>
        <v>155CESMI</v>
      </c>
      <c r="V105" t="str">
        <f t="shared" ref="V105" si="853">IF(O105=0,"145",IF(O105=3,"150","155"))</f>
        <v>155</v>
      </c>
      <c r="W105">
        <f t="shared" ref="W105" si="854">N105/M105</f>
        <v>3.0506329113924049</v>
      </c>
      <c r="X105" t="str">
        <f t="shared" ref="X105" si="855">IF(O105=0,INDEX($AG$13:$AG$33,MATCH(W105,$AI$13:$AI$33,0)),IF(O105=3,INDEX($AG$35:$AG$54,MATCH(W105,$AI$35:$AI$54,0)),INDEX($AG$56:$AG$79,MATCH(W105,$AI$56:$AI$79,0))))</f>
        <v>155BAR</v>
      </c>
    </row>
    <row r="106" spans="1:24" x14ac:dyDescent="0.35">
      <c r="A106">
        <v>-142.14926144</v>
      </c>
      <c r="B106">
        <v>482.04183010000003</v>
      </c>
      <c r="C106">
        <v>6</v>
      </c>
    </row>
    <row r="107" spans="1:24" x14ac:dyDescent="0.35">
      <c r="A107">
        <v>-140.60817286</v>
      </c>
      <c r="B107">
        <v>455.74253533000001</v>
      </c>
      <c r="C107">
        <v>6</v>
      </c>
      <c r="F107">
        <f t="shared" ref="F107" si="856">A107+300</f>
        <v>159.39182714</v>
      </c>
      <c r="G107">
        <f t="shared" ref="G107" si="857">B107</f>
        <v>455.74253533000001</v>
      </c>
      <c r="H107">
        <f t="shared" ref="H107" si="858">A108+300</f>
        <v>159.39182714</v>
      </c>
      <c r="I107">
        <f t="shared" ref="I107" si="859">B108</f>
        <v>472.31643380999998</v>
      </c>
      <c r="J107">
        <f t="shared" ref="J107" si="860">MROUND(F107,1)</f>
        <v>159</v>
      </c>
      <c r="K107">
        <f t="shared" ref="K107" si="861">IF($C107=0,MROUND(G107,1)+50,IF($C107=3,MROUND(G107,1)+100,MROUND(G107,1)))</f>
        <v>456</v>
      </c>
      <c r="L107">
        <f t="shared" ref="L107" si="862">C107</f>
        <v>6</v>
      </c>
      <c r="M107">
        <f t="shared" ref="M107" si="863">MROUND(H107,1)</f>
        <v>159</v>
      </c>
      <c r="N107">
        <f t="shared" ref="N107" si="864">IF($C107=0,MROUND(I107,1)+50,IF($C107=3,MROUND(I107,1)+100,MROUND(I107,1)))</f>
        <v>472</v>
      </c>
      <c r="O107">
        <f t="shared" ref="O107" si="865">C108</f>
        <v>6</v>
      </c>
      <c r="S107" t="str">
        <f t="shared" ref="S107" si="866">IF(L107=0,"145",IF(L107=3,"150","155"))</f>
        <v>155</v>
      </c>
      <c r="T107">
        <f t="shared" ref="T107" si="867">K107/J107</f>
        <v>2.8679245283018866</v>
      </c>
      <c r="U107" t="str">
        <f t="shared" ref="U107" si="868">IF(L107=0,INDEX($AG$13:$AG$33,MATCH(T107,$AI$13:$AI$33,0)),IF(L107=3,INDEX($AG$35:$AG$54,MATCH(T107,$AI$35:$AI$54,0)),INDEX($AG$56:$AG$79,MATCH(T107,$AI$56:$AI$79,0))))</f>
        <v>155ACQ</v>
      </c>
      <c r="V107" t="str">
        <f t="shared" ref="V107" si="869">IF(O107=0,"145",IF(O107=3,"150","155"))</f>
        <v>155</v>
      </c>
      <c r="W107">
        <f t="shared" ref="W107" si="870">N107/M107</f>
        <v>2.9685534591194966</v>
      </c>
      <c r="X107" t="str">
        <f t="shared" ref="X107" si="871">IF(O107=0,INDEX($AG$13:$AG$33,MATCH(W107,$AI$13:$AI$33,0)),IF(O107=3,INDEX($AG$35:$AG$54,MATCH(W107,$AI$35:$AI$54,0)),INDEX($AG$56:$AG$79,MATCH(W107,$AI$56:$AI$79,0))))</f>
        <v>155CESMI</v>
      </c>
    </row>
    <row r="108" spans="1:24" x14ac:dyDescent="0.35">
      <c r="A108">
        <v>-140.60817286</v>
      </c>
      <c r="B108">
        <v>472.31643380999998</v>
      </c>
      <c r="C108">
        <v>6</v>
      </c>
    </row>
    <row r="109" spans="1:24" x14ac:dyDescent="0.35">
      <c r="A109">
        <v>-146.41028195999999</v>
      </c>
      <c r="B109">
        <v>455.74253533000001</v>
      </c>
      <c r="C109">
        <v>6</v>
      </c>
      <c r="F109">
        <f t="shared" ref="F109" si="872">A109+300</f>
        <v>153.58971804000001</v>
      </c>
      <c r="G109">
        <f t="shared" ref="G109" si="873">B109</f>
        <v>455.74253533000001</v>
      </c>
      <c r="H109">
        <f t="shared" ref="H109" si="874">A110+300</f>
        <v>159.39182714</v>
      </c>
      <c r="I109">
        <f t="shared" ref="I109" si="875">B110</f>
        <v>455.74253533000001</v>
      </c>
      <c r="J109">
        <f t="shared" ref="J109" si="876">MROUND(F109,1)</f>
        <v>154</v>
      </c>
      <c r="K109">
        <f t="shared" ref="K109" si="877">IF($C109=0,MROUND(G109,1)+50,IF($C109=3,MROUND(G109,1)+100,MROUND(G109,1)))</f>
        <v>456</v>
      </c>
      <c r="L109">
        <f t="shared" ref="L109" si="878">C109</f>
        <v>6</v>
      </c>
      <c r="M109">
        <f t="shared" ref="M109" si="879">MROUND(H109,1)</f>
        <v>159</v>
      </c>
      <c r="N109">
        <f t="shared" ref="N109" si="880">IF($C109=0,MROUND(I109,1)+50,IF($C109=3,MROUND(I109,1)+100,MROUND(I109,1)))</f>
        <v>456</v>
      </c>
      <c r="O109">
        <f t="shared" ref="O109" si="881">C110</f>
        <v>6</v>
      </c>
      <c r="S109" t="str">
        <f t="shared" ref="S109" si="882">IF(L109=0,"145",IF(L109=3,"150","155"))</f>
        <v>155</v>
      </c>
      <c r="T109">
        <f t="shared" ref="T109" si="883">K109/J109</f>
        <v>2.9610389610389611</v>
      </c>
      <c r="U109" t="str">
        <f t="shared" ref="U109" si="884">IF(L109=0,INDEX($AG$13:$AG$33,MATCH(T109,$AI$13:$AI$33,0)),IF(L109=3,INDEX($AG$35:$AG$54,MATCH(T109,$AI$35:$AI$54,0)),INDEX($AG$56:$AG$79,MATCH(T109,$AI$56:$AI$79,0))))</f>
        <v>155EM3</v>
      </c>
      <c r="V109" t="str">
        <f t="shared" ref="V109" si="885">IF(O109=0,"145",IF(O109=3,"150","155"))</f>
        <v>155</v>
      </c>
      <c r="W109">
        <f t="shared" ref="W109" si="886">N109/M109</f>
        <v>2.8679245283018866</v>
      </c>
      <c r="X109" t="str">
        <f t="shared" ref="X109" si="887">IF(O109=0,INDEX($AG$13:$AG$33,MATCH(W109,$AI$13:$AI$33,0)),IF(O109=3,INDEX($AG$35:$AG$54,MATCH(W109,$AI$35:$AI$54,0)),INDEX($AG$56:$AG$79,MATCH(W109,$AI$56:$AI$79,0))))</f>
        <v>155ACQ</v>
      </c>
    </row>
    <row r="110" spans="1:24" x14ac:dyDescent="0.35">
      <c r="A110">
        <v>-140.60817286</v>
      </c>
      <c r="B110">
        <v>455.74253533000001</v>
      </c>
      <c r="C110">
        <v>6</v>
      </c>
    </row>
    <row r="111" spans="1:24" x14ac:dyDescent="0.35">
      <c r="A111">
        <v>-153.07886694000001</v>
      </c>
      <c r="B111">
        <v>455.74253533000001</v>
      </c>
      <c r="C111">
        <v>6</v>
      </c>
      <c r="F111">
        <f t="shared" ref="F111" si="888">A111+300</f>
        <v>146.92113305999999</v>
      </c>
      <c r="G111">
        <f t="shared" ref="G111" si="889">B111</f>
        <v>455.74253533000001</v>
      </c>
      <c r="H111">
        <f t="shared" ref="H111" si="890">A112+300</f>
        <v>153.58971804000001</v>
      </c>
      <c r="I111">
        <f t="shared" ref="I111" si="891">B112</f>
        <v>455.74253533000001</v>
      </c>
      <c r="J111">
        <f t="shared" ref="J111" si="892">MROUND(F111,1)</f>
        <v>147</v>
      </c>
      <c r="K111">
        <f t="shared" ref="K111" si="893">IF($C111=0,MROUND(G111,1)+50,IF($C111=3,MROUND(G111,1)+100,MROUND(G111,1)))</f>
        <v>456</v>
      </c>
      <c r="L111">
        <f t="shared" ref="L111" si="894">C111</f>
        <v>6</v>
      </c>
      <c r="M111">
        <f t="shared" ref="M111" si="895">MROUND(H111,1)</f>
        <v>154</v>
      </c>
      <c r="N111">
        <f t="shared" ref="N111" si="896">IF($C111=0,MROUND(I111,1)+50,IF($C111=3,MROUND(I111,1)+100,MROUND(I111,1)))</f>
        <v>456</v>
      </c>
      <c r="O111">
        <f t="shared" ref="O111" si="897">C112</f>
        <v>6</v>
      </c>
      <c r="S111" t="str">
        <f t="shared" ref="S111" si="898">IF(L111=0,"145",IF(L111=3,"150","155"))</f>
        <v>155</v>
      </c>
      <c r="T111">
        <f t="shared" ref="T111" si="899">K111/J111</f>
        <v>3.1020408163265305</v>
      </c>
      <c r="U111" t="str">
        <f t="shared" ref="U111" si="900">IF(L111=0,INDEX($AG$13:$AG$33,MATCH(T111,$AI$13:$AI$33,0)),IF(L111=3,INDEX($AG$35:$AG$54,MATCH(T111,$AI$35:$AI$54,0)),INDEX($AG$56:$AG$79,MATCH(T111,$AI$56:$AI$79,0))))</f>
        <v>155S1</v>
      </c>
      <c r="V111" t="str">
        <f t="shared" ref="V111" si="901">IF(O111=0,"145",IF(O111=3,"150","155"))</f>
        <v>155</v>
      </c>
      <c r="W111">
        <f t="shared" ref="W111" si="902">N111/M111</f>
        <v>2.9610389610389611</v>
      </c>
      <c r="X111" t="s">
        <v>110</v>
      </c>
    </row>
    <row r="112" spans="1:24" x14ac:dyDescent="0.35">
      <c r="A112">
        <v>-146.41028195999999</v>
      </c>
      <c r="B112">
        <v>455.74253533000001</v>
      </c>
      <c r="C112">
        <v>6</v>
      </c>
    </row>
    <row r="113" spans="1:24" x14ac:dyDescent="0.35">
      <c r="A113">
        <v>-164.47036104</v>
      </c>
      <c r="B113">
        <v>455.74253533000001</v>
      </c>
      <c r="C113">
        <v>6</v>
      </c>
      <c r="F113">
        <f t="shared" ref="F113" si="903">A113+300</f>
        <v>135.52963896</v>
      </c>
      <c r="G113">
        <f t="shared" ref="G113" si="904">B113</f>
        <v>455.74253533000001</v>
      </c>
      <c r="H113">
        <f t="shared" ref="H113" si="905">A114+300</f>
        <v>146.92113305999999</v>
      </c>
      <c r="I113">
        <f t="shared" ref="I113" si="906">B114</f>
        <v>455.74253533000001</v>
      </c>
      <c r="J113">
        <f t="shared" ref="J113" si="907">MROUND(F113,1)</f>
        <v>136</v>
      </c>
      <c r="K113">
        <f t="shared" ref="K113" si="908">IF($C113=0,MROUND(G113,1)+50,IF($C113=3,MROUND(G113,1)+100,MROUND(G113,1)))</f>
        <v>456</v>
      </c>
      <c r="L113">
        <f t="shared" ref="L113" si="909">C113</f>
        <v>6</v>
      </c>
      <c r="M113">
        <f t="shared" ref="M113" si="910">MROUND(H113,1)</f>
        <v>147</v>
      </c>
      <c r="N113">
        <f t="shared" ref="N113" si="911">IF($C113=0,MROUND(I113,1)+50,IF($C113=3,MROUND(I113,1)+100,MROUND(I113,1)))</f>
        <v>456</v>
      </c>
      <c r="O113">
        <f t="shared" ref="O113" si="912">C114</f>
        <v>6</v>
      </c>
      <c r="S113" t="str">
        <f t="shared" ref="S113" si="913">IF(L113=0,"145",IF(L113=3,"150","155"))</f>
        <v>155</v>
      </c>
      <c r="T113">
        <f t="shared" ref="T113" si="914">K113/J113</f>
        <v>3.3529411764705883</v>
      </c>
      <c r="U113" t="str">
        <f t="shared" ref="U113" si="915">IF(L113=0,INDEX($AG$13:$AG$33,MATCH(T113,$AI$13:$AI$33,0)),IF(L113=3,INDEX($AG$35:$AG$54,MATCH(T113,$AI$35:$AI$54,0)),INDEX($AG$56:$AG$79,MATCH(T113,$AI$56:$AI$79,0))))</f>
        <v>155EM1</v>
      </c>
      <c r="V113" t="str">
        <f t="shared" ref="V113" si="916">IF(O113=0,"145",IF(O113=3,"150","155"))</f>
        <v>155</v>
      </c>
      <c r="W113">
        <f t="shared" ref="W113" si="917">N113/M113</f>
        <v>3.1020408163265305</v>
      </c>
      <c r="X113" t="str">
        <f t="shared" ref="X113" si="918">IF(O113=0,INDEX($AG$13:$AG$33,MATCH(W113,$AI$13:$AI$33,0)),IF(O113=3,INDEX($AG$35:$AG$54,MATCH(W113,$AI$35:$AI$54,0)),INDEX($AG$56:$AG$79,MATCH(W113,$AI$56:$AI$79,0))))</f>
        <v>155S1</v>
      </c>
    </row>
    <row r="114" spans="1:24" x14ac:dyDescent="0.35">
      <c r="A114">
        <v>-153.07886694000001</v>
      </c>
      <c r="B114">
        <v>455.74253533000001</v>
      </c>
      <c r="C114">
        <v>6</v>
      </c>
    </row>
    <row r="115" spans="1:24" x14ac:dyDescent="0.35">
      <c r="A115">
        <v>-166.74865986</v>
      </c>
      <c r="B115">
        <v>466.57782939999998</v>
      </c>
      <c r="C115">
        <v>6</v>
      </c>
      <c r="F115">
        <f t="shared" ref="F115" si="919">A115+300</f>
        <v>133.25134014</v>
      </c>
      <c r="G115">
        <f t="shared" ref="G115" si="920">B115</f>
        <v>466.57782939999998</v>
      </c>
      <c r="H115">
        <f t="shared" ref="H115" si="921">A116+300</f>
        <v>135.52963896</v>
      </c>
      <c r="I115">
        <f t="shared" ref="I115" si="922">B116</f>
        <v>455.74253533000001</v>
      </c>
      <c r="J115">
        <f t="shared" ref="J115" si="923">MROUND(F115,1)</f>
        <v>133</v>
      </c>
      <c r="K115">
        <f t="shared" ref="K115" si="924">IF($C115=0,MROUND(G115,1)+50,IF($C115=3,MROUND(G115,1)+100,MROUND(G115,1)))</f>
        <v>467</v>
      </c>
      <c r="L115">
        <f t="shared" ref="L115" si="925">C115</f>
        <v>6</v>
      </c>
      <c r="M115">
        <f t="shared" ref="M115" si="926">MROUND(H115,1)</f>
        <v>136</v>
      </c>
      <c r="N115">
        <f t="shared" ref="N115" si="927">IF($C115=0,MROUND(I115,1)+50,IF($C115=3,MROUND(I115,1)+100,MROUND(I115,1)))</f>
        <v>456</v>
      </c>
      <c r="O115">
        <f t="shared" ref="O115" si="928">C116</f>
        <v>6</v>
      </c>
      <c r="S115" t="str">
        <f t="shared" ref="S115" si="929">IF(L115=0,"145",IF(L115=3,"150","155"))</f>
        <v>155</v>
      </c>
      <c r="T115">
        <f t="shared" ref="T115" si="930">K115/J115</f>
        <v>3.511278195488722</v>
      </c>
      <c r="U115" t="str">
        <f t="shared" ref="U115" si="931">IF(L115=0,INDEX($AG$13:$AG$33,MATCH(T115,$AI$13:$AI$33,0)),IF(L115=3,INDEX($AG$35:$AG$54,MATCH(T115,$AI$35:$AI$54,0)),INDEX($AG$56:$AG$79,MATCH(T115,$AI$56:$AI$79,0))))</f>
        <v>155WC1</v>
      </c>
      <c r="V115" t="str">
        <f t="shared" ref="V115" si="932">IF(O115=0,"145",IF(O115=3,"150","155"))</f>
        <v>155</v>
      </c>
      <c r="W115">
        <f t="shared" ref="W115" si="933">N115/M115</f>
        <v>3.3529411764705883</v>
      </c>
      <c r="X115" t="s">
        <v>110</v>
      </c>
    </row>
    <row r="116" spans="1:24" x14ac:dyDescent="0.35">
      <c r="A116">
        <v>-164.47036104</v>
      </c>
      <c r="B116">
        <v>455.74253533000001</v>
      </c>
      <c r="C116">
        <v>6</v>
      </c>
    </row>
    <row r="117" spans="1:24" x14ac:dyDescent="0.35">
      <c r="A117">
        <v>-174.81992503000001</v>
      </c>
      <c r="B117">
        <v>466.57782939999998</v>
      </c>
      <c r="C117">
        <v>6</v>
      </c>
      <c r="F117">
        <f t="shared" ref="F117" si="934">A117+300</f>
        <v>125.18007496999999</v>
      </c>
      <c r="G117">
        <f t="shared" ref="G117" si="935">B117</f>
        <v>466.57782939999998</v>
      </c>
      <c r="H117">
        <f t="shared" ref="H117" si="936">A118+300</f>
        <v>133.25134014</v>
      </c>
      <c r="I117">
        <f t="shared" ref="I117" si="937">B118</f>
        <v>466.57782939999998</v>
      </c>
      <c r="J117">
        <f t="shared" ref="J117" si="938">MROUND(F117,1)</f>
        <v>125</v>
      </c>
      <c r="K117">
        <f t="shared" ref="K117" si="939">IF($C117=0,MROUND(G117,1)+50,IF($C117=3,MROUND(G117,1)+100,MROUND(G117,1)))</f>
        <v>467</v>
      </c>
      <c r="L117">
        <f t="shared" ref="L117" si="940">C117</f>
        <v>6</v>
      </c>
      <c r="M117">
        <f t="shared" ref="M117" si="941">MROUND(H117,1)</f>
        <v>133</v>
      </c>
      <c r="N117">
        <f t="shared" ref="N117" si="942">IF($C117=0,MROUND(I117,1)+50,IF($C117=3,MROUND(I117,1)+100,MROUND(I117,1)))</f>
        <v>467</v>
      </c>
      <c r="O117">
        <f t="shared" ref="O117" si="943">C118</f>
        <v>6</v>
      </c>
      <c r="S117" t="str">
        <f t="shared" ref="S117" si="944">IF(L117=0,"145",IF(L117=3,"150","155"))</f>
        <v>155</v>
      </c>
      <c r="T117">
        <f t="shared" ref="T117" si="945">K117/J117</f>
        <v>3.7360000000000002</v>
      </c>
      <c r="U117" t="str">
        <f t="shared" ref="U117" si="946">IF(L117=0,INDEX($AG$13:$AG$33,MATCH(T117,$AI$13:$AI$33,0)),IF(L117=3,INDEX($AG$35:$AG$54,MATCH(T117,$AI$35:$AI$54,0)),INDEX($AG$56:$AG$79,MATCH(T117,$AI$56:$AI$79,0))))</f>
        <v>155RD1</v>
      </c>
      <c r="V117" t="str">
        <f t="shared" ref="V117" si="947">IF(O117=0,"145",IF(O117=3,"150","155"))</f>
        <v>155</v>
      </c>
      <c r="W117">
        <f t="shared" ref="W117" si="948">N117/M117</f>
        <v>3.511278195488722</v>
      </c>
      <c r="X117" t="str">
        <f t="shared" ref="X117" si="949">IF(O117=0,INDEX($AG$13:$AG$33,MATCH(W117,$AI$13:$AI$33,0)),IF(O117=3,INDEX($AG$35:$AG$54,MATCH(W117,$AI$35:$AI$54,0)),INDEX($AG$56:$AG$79,MATCH(W117,$AI$56:$AI$79,0))))</f>
        <v>155WC1</v>
      </c>
    </row>
    <row r="118" spans="1:24" x14ac:dyDescent="0.35">
      <c r="A118">
        <v>-166.74865986</v>
      </c>
      <c r="B118">
        <v>466.57782939999998</v>
      </c>
      <c r="C118">
        <v>6</v>
      </c>
    </row>
    <row r="119" spans="1:24" x14ac:dyDescent="0.35">
      <c r="A119">
        <v>-183.19525727999999</v>
      </c>
      <c r="B119">
        <v>466.57782939999998</v>
      </c>
      <c r="C119">
        <v>6</v>
      </c>
      <c r="F119">
        <f t="shared" ref="F119" si="950">A119+300</f>
        <v>116.80474272000001</v>
      </c>
      <c r="G119">
        <f t="shared" ref="G119" si="951">B119</f>
        <v>466.57782939999998</v>
      </c>
      <c r="H119">
        <f t="shared" ref="H119" si="952">A120+300</f>
        <v>125.18007496999999</v>
      </c>
      <c r="I119">
        <f t="shared" ref="I119" si="953">B120</f>
        <v>466.57782939999998</v>
      </c>
      <c r="J119">
        <f t="shared" ref="J119" si="954">MROUND(F119,1)</f>
        <v>117</v>
      </c>
      <c r="K119">
        <f t="shared" ref="K119" si="955">IF($C119=0,MROUND(G119,1)+50,IF($C119=3,MROUND(G119,1)+100,MROUND(G119,1)))</f>
        <v>467</v>
      </c>
      <c r="L119">
        <f t="shared" ref="L119" si="956">C119</f>
        <v>6</v>
      </c>
      <c r="M119">
        <f t="shared" ref="M119" si="957">MROUND(H119,1)</f>
        <v>125</v>
      </c>
      <c r="N119">
        <f t="shared" ref="N119" si="958">IF($C119=0,MROUND(I119,1)+50,IF($C119=3,MROUND(I119,1)+100,MROUND(I119,1)))</f>
        <v>467</v>
      </c>
      <c r="O119">
        <f t="shared" ref="O119" si="959">C120</f>
        <v>6</v>
      </c>
      <c r="S119" t="str">
        <f t="shared" ref="S119" si="960">IF(L119=0,"145",IF(L119=3,"150","155"))</f>
        <v>155</v>
      </c>
      <c r="T119">
        <f t="shared" ref="T119" si="961">K119/J119</f>
        <v>3.9914529914529915</v>
      </c>
      <c r="U119" t="str">
        <f t="shared" ref="U119" si="962">IF(L119=0,INDEX($AG$13:$AG$33,MATCH(T119,$AI$13:$AI$33,0)),IF(L119=3,INDEX($AG$35:$AG$54,MATCH(T119,$AI$35:$AI$54,0)),INDEX($AG$56:$AG$79,MATCH(T119,$AI$56:$AI$79,0))))</f>
        <v>155R23D2</v>
      </c>
      <c r="V119" t="str">
        <f t="shared" ref="V119" si="963">IF(O119=0,"145",IF(O119=3,"150","155"))</f>
        <v>155</v>
      </c>
      <c r="W119">
        <f t="shared" ref="W119" si="964">N119/M119</f>
        <v>3.7360000000000002</v>
      </c>
      <c r="X119" t="str">
        <f t="shared" ref="X119" si="965">IF(O119=0,INDEX($AG$13:$AG$33,MATCH(W119,$AI$13:$AI$33,0)),IF(O119=3,INDEX($AG$35:$AG$54,MATCH(W119,$AI$35:$AI$54,0)),INDEX($AG$56:$AG$79,MATCH(W119,$AI$56:$AI$79,0))))</f>
        <v>155RD1</v>
      </c>
    </row>
    <row r="120" spans="1:24" x14ac:dyDescent="0.35">
      <c r="A120">
        <v>-174.81992503000001</v>
      </c>
      <c r="B120">
        <v>466.57782939999998</v>
      </c>
      <c r="C120">
        <v>6</v>
      </c>
    </row>
    <row r="121" spans="1:24" x14ac:dyDescent="0.35">
      <c r="A121">
        <v>-193.15901407000001</v>
      </c>
      <c r="B121">
        <v>466.57782939999998</v>
      </c>
      <c r="C121">
        <v>6</v>
      </c>
      <c r="F121">
        <f t="shared" ref="F121" si="966">A121+300</f>
        <v>106.84098592999999</v>
      </c>
      <c r="G121">
        <f t="shared" ref="G121" si="967">B121</f>
        <v>466.57782939999998</v>
      </c>
      <c r="H121">
        <f t="shared" ref="H121" si="968">A122+300</f>
        <v>116.80474272000001</v>
      </c>
      <c r="I121">
        <f t="shared" ref="I121" si="969">B122</f>
        <v>466.57782939999998</v>
      </c>
      <c r="J121">
        <f t="shared" ref="J121" si="970">MROUND(F121,1)</f>
        <v>107</v>
      </c>
      <c r="K121">
        <f t="shared" ref="K121" si="971">IF($C121=0,MROUND(G121,1)+50,IF($C121=3,MROUND(G121,1)+100,MROUND(G121,1)))</f>
        <v>467</v>
      </c>
      <c r="L121">
        <f t="shared" ref="L121" si="972">C121</f>
        <v>6</v>
      </c>
      <c r="M121">
        <f t="shared" ref="M121" si="973">MROUND(H121,1)</f>
        <v>117</v>
      </c>
      <c r="N121">
        <f t="shared" ref="N121" si="974">IF($C121=0,MROUND(I121,1)+50,IF($C121=3,MROUND(I121,1)+100,MROUND(I121,1)))</f>
        <v>467</v>
      </c>
      <c r="O121">
        <f t="shared" ref="O121" si="975">C122</f>
        <v>6</v>
      </c>
      <c r="S121" t="str">
        <f t="shared" ref="S121" si="976">IF(L121=0,"145",IF(L121=3,"150","155"))</f>
        <v>155</v>
      </c>
      <c r="T121">
        <f t="shared" ref="T121" si="977">K121/J121</f>
        <v>4.3644859813084116</v>
      </c>
      <c r="U121" t="str">
        <f t="shared" ref="U121" si="978">IF(L121=0,INDEX($AG$13:$AG$33,MATCH(T121,$AI$13:$AI$33,0)),IF(L121=3,INDEX($AG$35:$AG$54,MATCH(T121,$AI$35:$AI$54,0)),INDEX($AG$56:$AG$79,MATCH(T121,$AI$56:$AI$79,0))))</f>
        <v>155R4D3</v>
      </c>
      <c r="V121" t="str">
        <f t="shared" ref="V121" si="979">IF(O121=0,"145",IF(O121=3,"150","155"))</f>
        <v>155</v>
      </c>
      <c r="W121">
        <f t="shared" ref="W121" si="980">N121/M121</f>
        <v>3.9914529914529915</v>
      </c>
      <c r="X121" t="str">
        <f t="shared" ref="X121" si="981">IF(O121=0,INDEX($AG$13:$AG$33,MATCH(W121,$AI$13:$AI$33,0)),IF(O121=3,INDEX($AG$35:$AG$54,MATCH(W121,$AI$35:$AI$54,0)),INDEX($AG$56:$AG$79,MATCH(W121,$AI$56:$AI$79,0))))</f>
        <v>155R23D2</v>
      </c>
    </row>
    <row r="122" spans="1:24" x14ac:dyDescent="0.35">
      <c r="A122">
        <v>-183.19525727999999</v>
      </c>
      <c r="B122">
        <v>466.57782939999998</v>
      </c>
      <c r="C122">
        <v>6</v>
      </c>
    </row>
    <row r="123" spans="1:24" x14ac:dyDescent="0.35">
      <c r="A123">
        <v>-199.96954263999999</v>
      </c>
      <c r="B123">
        <v>466.57782939999998</v>
      </c>
      <c r="C123">
        <v>6</v>
      </c>
      <c r="F123">
        <f t="shared" ref="F123" si="982">A123+300</f>
        <v>100.03045736000001</v>
      </c>
      <c r="G123">
        <f t="shared" ref="G123" si="983">B123</f>
        <v>466.57782939999998</v>
      </c>
      <c r="H123">
        <f t="shared" ref="H123" si="984">A124+300</f>
        <v>106.84098592999999</v>
      </c>
      <c r="I123">
        <f t="shared" ref="I123" si="985">B124</f>
        <v>466.57782939999998</v>
      </c>
      <c r="J123">
        <f t="shared" ref="J123" si="986">MROUND(F123,1)</f>
        <v>100</v>
      </c>
      <c r="K123">
        <f t="shared" ref="K123" si="987">IF($C123=0,MROUND(G123,1)+50,IF($C123=3,MROUND(G123,1)+100,MROUND(G123,1)))</f>
        <v>467</v>
      </c>
      <c r="L123">
        <f t="shared" ref="L123" si="988">C123</f>
        <v>6</v>
      </c>
      <c r="M123">
        <f t="shared" ref="M123" si="989">MROUND(H123,1)</f>
        <v>107</v>
      </c>
      <c r="N123">
        <f t="shared" ref="N123" si="990">IF($C123=0,MROUND(I123,1)+50,IF($C123=3,MROUND(I123,1)+100,MROUND(I123,1)))</f>
        <v>467</v>
      </c>
      <c r="O123">
        <f t="shared" ref="O123" si="991">C124</f>
        <v>6</v>
      </c>
      <c r="S123" t="str">
        <f t="shared" ref="S123" si="992">IF(L123=0,"145",IF(L123=3,"150","155"))</f>
        <v>155</v>
      </c>
      <c r="T123">
        <f t="shared" ref="T123" si="993">K123/J123</f>
        <v>4.67</v>
      </c>
      <c r="U123" t="str">
        <f t="shared" ref="U123" si="994">IF(L123=0,INDEX($AG$13:$AG$33,MATCH(T123,$AI$13:$AI$33,0)),IF(L123=3,INDEX($AG$35:$AG$54,MATCH(T123,$AI$35:$AI$54,0)),INDEX($AG$56:$AG$79,MATCH(T123,$AI$56:$AI$79,0))))</f>
        <v>155R4</v>
      </c>
      <c r="V123" t="str">
        <f t="shared" ref="V123" si="995">IF(O123=0,"145",IF(O123=3,"150","155"))</f>
        <v>155</v>
      </c>
      <c r="W123">
        <f t="shared" ref="W123" si="996">N123/M123</f>
        <v>4.3644859813084116</v>
      </c>
      <c r="X123" t="str">
        <f t="shared" ref="X123" si="997">IF(O123=0,INDEX($AG$13:$AG$33,MATCH(W123,$AI$13:$AI$33,0)),IF(O123=3,INDEX($AG$35:$AG$54,MATCH(W123,$AI$35:$AI$54,0)),INDEX($AG$56:$AG$79,MATCH(W123,$AI$56:$AI$79,0))))</f>
        <v>155R4D3</v>
      </c>
    </row>
    <row r="124" spans="1:24" x14ac:dyDescent="0.35">
      <c r="A124">
        <v>-193.15901407000001</v>
      </c>
      <c r="B124">
        <v>466.57782939999998</v>
      </c>
      <c r="C124">
        <v>6</v>
      </c>
    </row>
    <row r="125" spans="1:24" x14ac:dyDescent="0.35">
      <c r="A125">
        <v>-208.69413392999999</v>
      </c>
      <c r="B125">
        <v>466.57782939999998</v>
      </c>
      <c r="C125">
        <v>6</v>
      </c>
      <c r="F125">
        <f t="shared" ref="F125" si="998">A125+300</f>
        <v>91.305866070000008</v>
      </c>
      <c r="G125">
        <f t="shared" ref="G125" si="999">B125</f>
        <v>466.57782939999998</v>
      </c>
      <c r="H125">
        <f t="shared" ref="H125" si="1000">A126+300</f>
        <v>100.03045736000001</v>
      </c>
      <c r="I125">
        <f t="shared" ref="I125" si="1001">B126</f>
        <v>466.57782939999998</v>
      </c>
      <c r="J125">
        <f t="shared" ref="J125" si="1002">MROUND(F125,1)</f>
        <v>91</v>
      </c>
      <c r="K125">
        <f t="shared" ref="K125" si="1003">IF($C125=0,MROUND(G125,1)+50,IF($C125=3,MROUND(G125,1)+100,MROUND(G125,1)))</f>
        <v>467</v>
      </c>
      <c r="L125">
        <f t="shared" ref="L125" si="1004">C125</f>
        <v>6</v>
      </c>
      <c r="M125">
        <f t="shared" ref="M125" si="1005">MROUND(H125,1)</f>
        <v>100</v>
      </c>
      <c r="N125">
        <f t="shared" ref="N125" si="1006">IF($C125=0,MROUND(I125,1)+50,IF($C125=3,MROUND(I125,1)+100,MROUND(I125,1)))</f>
        <v>467</v>
      </c>
      <c r="O125">
        <f t="shared" ref="O125" si="1007">C126</f>
        <v>6</v>
      </c>
      <c r="S125" t="str">
        <f t="shared" ref="S125" si="1008">IF(L125=0,"145",IF(L125=3,"150","155"))</f>
        <v>155</v>
      </c>
      <c r="T125">
        <f t="shared" ref="T125" si="1009">K125/J125</f>
        <v>5.1318681318681323</v>
      </c>
      <c r="U125" t="str">
        <f t="shared" ref="U125" si="1010">IF(L125=0,INDEX($AG$13:$AG$33,MATCH(T125,$AI$13:$AI$33,0)),IF(L125=3,INDEX($AG$35:$AG$54,MATCH(T125,$AI$35:$AI$54,0)),INDEX($AG$56:$AG$79,MATCH(T125,$AI$56:$AI$79,0))))</f>
        <v>155R567</v>
      </c>
      <c r="V125" t="str">
        <f t="shared" ref="V125" si="1011">IF(O125=0,"145",IF(O125=3,"150","155"))</f>
        <v>155</v>
      </c>
      <c r="W125">
        <f t="shared" ref="W125" si="1012">N125/M125</f>
        <v>4.67</v>
      </c>
      <c r="X125" t="str">
        <f t="shared" ref="X125" si="1013">IF(O125=0,INDEX($AG$13:$AG$33,MATCH(W125,$AI$13:$AI$33,0)),IF(O125=3,INDEX($AG$35:$AG$54,MATCH(W125,$AI$35:$AI$54,0)),INDEX($AG$56:$AG$79,MATCH(W125,$AI$56:$AI$79,0))))</f>
        <v>155R4</v>
      </c>
    </row>
    <row r="126" spans="1:24" x14ac:dyDescent="0.35">
      <c r="A126">
        <v>-199.96954263999999</v>
      </c>
      <c r="B126">
        <v>466.57782939999998</v>
      </c>
      <c r="C126">
        <v>6</v>
      </c>
    </row>
    <row r="127" spans="1:24" x14ac:dyDescent="0.35">
      <c r="A127">
        <v>-213.60880308</v>
      </c>
      <c r="B127">
        <v>464.68882367999998</v>
      </c>
      <c r="C127">
        <v>6</v>
      </c>
      <c r="F127">
        <f t="shared" ref="F127" si="1014">A127+300</f>
        <v>86.391196919999999</v>
      </c>
      <c r="G127">
        <f t="shared" ref="G127" si="1015">B127</f>
        <v>464.68882367999998</v>
      </c>
      <c r="H127">
        <f t="shared" ref="H127" si="1016">A128+300</f>
        <v>91.305866070000008</v>
      </c>
      <c r="I127">
        <f t="shared" ref="I127" si="1017">B128</f>
        <v>466.57782939999998</v>
      </c>
      <c r="J127">
        <f t="shared" ref="J127" si="1018">MROUND(F127,1)</f>
        <v>86</v>
      </c>
      <c r="K127">
        <f t="shared" ref="K127" si="1019">IF($C127=0,MROUND(G127,1)+50,IF($C127=3,MROUND(G127,1)+100,MROUND(G127,1)))</f>
        <v>465</v>
      </c>
      <c r="L127">
        <f t="shared" ref="L127" si="1020">C127</f>
        <v>6</v>
      </c>
      <c r="M127">
        <f t="shared" ref="M127" si="1021">MROUND(H127,1)</f>
        <v>91</v>
      </c>
      <c r="N127">
        <f t="shared" ref="N127" si="1022">IF($C127=0,MROUND(I127,1)+50,IF($C127=3,MROUND(I127,1)+100,MROUND(I127,1)))</f>
        <v>467</v>
      </c>
      <c r="O127">
        <f t="shared" ref="O127" si="1023">C128</f>
        <v>6</v>
      </c>
      <c r="S127" t="str">
        <f t="shared" ref="S127" si="1024">IF(L127=0,"145",IF(L127=3,"150","155"))</f>
        <v>155</v>
      </c>
      <c r="T127">
        <f t="shared" ref="T127" si="1025">K127/J127</f>
        <v>5.4069767441860463</v>
      </c>
      <c r="U127" t="str">
        <f t="shared" ref="U127" si="1026">IF(L127=0,INDEX($AG$13:$AG$33,MATCH(T127,$AI$13:$AI$33,0)),IF(L127=3,INDEX($AG$35:$AG$54,MATCH(T127,$AI$35:$AI$54,0)),INDEX($AG$56:$AG$79,MATCH(T127,$AI$56:$AI$79,0))))</f>
        <v>155DICEA</v>
      </c>
      <c r="V127" t="str">
        <f t="shared" ref="V127" si="1027">IF(O127=0,"145",IF(O127=3,"150","155"))</f>
        <v>155</v>
      </c>
      <c r="W127">
        <f t="shared" ref="W127" si="1028">N127/M127</f>
        <v>5.1318681318681323</v>
      </c>
      <c r="X127" t="str">
        <f t="shared" ref="X127" si="1029">IF(O127=0,INDEX($AG$13:$AG$33,MATCH(W127,$AI$13:$AI$33,0)),IF(O127=3,INDEX($AG$35:$AG$54,MATCH(W127,$AI$35:$AI$54,0)),INDEX($AG$56:$AG$79,MATCH(W127,$AI$56:$AI$79,0))))</f>
        <v>155R567</v>
      </c>
    </row>
    <row r="128" spans="1:24" x14ac:dyDescent="0.35">
      <c r="A128">
        <v>-208.69413392999999</v>
      </c>
      <c r="B128">
        <v>466.57782939999998</v>
      </c>
      <c r="C128">
        <v>6</v>
      </c>
    </row>
    <row r="129" spans="1:24" x14ac:dyDescent="0.35">
      <c r="A129">
        <v>-237.50090399999999</v>
      </c>
      <c r="B129">
        <v>464.70378017000002</v>
      </c>
      <c r="C129">
        <v>6</v>
      </c>
      <c r="F129">
        <f t="shared" ref="F129" si="1030">A129+300</f>
        <v>62.499096000000009</v>
      </c>
      <c r="G129">
        <f t="shared" ref="G129" si="1031">B129</f>
        <v>464.70378017000002</v>
      </c>
      <c r="H129">
        <f t="shared" ref="H129" si="1032">A130+300</f>
        <v>86.391196919999999</v>
      </c>
      <c r="I129">
        <f t="shared" ref="I129" si="1033">B130</f>
        <v>464.68882367999998</v>
      </c>
      <c r="J129">
        <f t="shared" ref="J129" si="1034">MROUND(F129,1)</f>
        <v>62</v>
      </c>
      <c r="K129">
        <f t="shared" ref="K129" si="1035">IF($C129=0,MROUND(G129,1)+50,IF($C129=3,MROUND(G129,1)+100,MROUND(G129,1)))</f>
        <v>465</v>
      </c>
      <c r="L129">
        <f t="shared" ref="L129" si="1036">C129</f>
        <v>6</v>
      </c>
      <c r="M129">
        <f t="shared" ref="M129" si="1037">MROUND(H129,1)</f>
        <v>86</v>
      </c>
      <c r="N129">
        <f t="shared" ref="N129" si="1038">IF($C129=0,MROUND(I129,1)+50,IF($C129=3,MROUND(I129,1)+100,MROUND(I129,1)))</f>
        <v>465</v>
      </c>
      <c r="O129">
        <f t="shared" ref="O129" si="1039">C130</f>
        <v>6</v>
      </c>
      <c r="S129" t="str">
        <f t="shared" ref="S129" si="1040">IF(L129=0,"145",IF(L129=3,"150","155"))</f>
        <v>155</v>
      </c>
      <c r="T129">
        <f t="shared" ref="T129" si="1041">K129/J129</f>
        <v>7.5</v>
      </c>
      <c r="U129" t="str">
        <f>IF(L129=0,INDEX($AG$13:$AG$33,MATCH(T129,$AI$13:$AI$33,0)),IF(L129=3,INDEX($AG$35:$AG$54,MATCH(T129,$AI$35:$AI$54,0)),INDEX($AG$56:$AG$79,MATCH(T129,$AI$56:$AI$79,0))))</f>
        <v>155A7</v>
      </c>
      <c r="V129" t="str">
        <f t="shared" ref="V129" si="1042">IF(O129=0,"145",IF(O129=3,"150","155"))</f>
        <v>155</v>
      </c>
      <c r="W129">
        <f t="shared" ref="W129" si="1043">N129/M129</f>
        <v>5.4069767441860463</v>
      </c>
      <c r="X129" t="str">
        <f t="shared" ref="X129" si="1044">IF(O129=0,INDEX($AG$13:$AG$33,MATCH(W129,$AI$13:$AI$33,0)),IF(O129=3,INDEX($AG$35:$AG$54,MATCH(W129,$AI$35:$AI$54,0)),INDEX($AG$56:$AG$79,MATCH(W129,$AI$56:$AI$79,0))))</f>
        <v>155DICEA</v>
      </c>
    </row>
    <row r="130" spans="1:24" x14ac:dyDescent="0.35">
      <c r="A130">
        <v>-213.60880308</v>
      </c>
      <c r="B130">
        <v>464.68882367999998</v>
      </c>
      <c r="C130">
        <v>6</v>
      </c>
    </row>
  </sheetData>
  <sortState ref="Z30:AH34">
    <sortCondition ref="AC30:AC34"/>
  </sortState>
  <mergeCells count="15">
    <mergeCell ref="AP1:AT1"/>
    <mergeCell ref="AJ1:AJ8"/>
    <mergeCell ref="Z12:AA12"/>
    <mergeCell ref="A1:C1"/>
    <mergeCell ref="F1:G1"/>
    <mergeCell ref="H1:I1"/>
    <mergeCell ref="J1:K1"/>
    <mergeCell ref="M1:N1"/>
    <mergeCell ref="S1:U1"/>
    <mergeCell ref="Z11:AI11"/>
    <mergeCell ref="Z34:AA34"/>
    <mergeCell ref="Z55:AA55"/>
    <mergeCell ref="V1:X1"/>
    <mergeCell ref="Z1:AG1"/>
    <mergeCell ref="AK1:AO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"/>
  <sheetViews>
    <sheetView topLeftCell="A49" workbookViewId="0">
      <selection activeCell="F67" sqref="F67"/>
    </sheetView>
  </sheetViews>
  <sheetFormatPr defaultRowHeight="14.5" x14ac:dyDescent="0.35"/>
  <cols>
    <col min="5" max="5" width="11.6328125" bestFit="1" customWidth="1"/>
    <col min="7" max="7" width="38.36328125" customWidth="1"/>
  </cols>
  <sheetData>
    <row r="2" spans="2:7" x14ac:dyDescent="0.35">
      <c r="B2" t="s">
        <v>8</v>
      </c>
      <c r="C2" t="s">
        <v>9</v>
      </c>
      <c r="D2" t="s">
        <v>17</v>
      </c>
      <c r="E2" t="s">
        <v>115</v>
      </c>
      <c r="F2" t="s">
        <v>18</v>
      </c>
      <c r="G2" t="s">
        <v>112</v>
      </c>
    </row>
    <row r="3" spans="2:7" x14ac:dyDescent="0.35">
      <c r="B3">
        <f>'foglio calcoli'!AC13</f>
        <v>71</v>
      </c>
      <c r="C3">
        <f>'foglio calcoli'!AD13</f>
        <v>465</v>
      </c>
      <c r="D3" t="str">
        <f>'foglio calcoli'!AE13</f>
        <v>145</v>
      </c>
      <c r="E3">
        <f>'foglio calcoli'!AF13</f>
        <v>1.8</v>
      </c>
      <c r="F3" t="str">
        <f>'foglio calcoli'!AG13</f>
        <v>145DICEA</v>
      </c>
      <c r="G3" t="str">
        <f>IF('foglio calcoli'!AJ13="","",'foglio calcoli'!AJ13)</f>
        <v/>
      </c>
    </row>
    <row r="4" spans="2:7" x14ac:dyDescent="0.35">
      <c r="B4">
        <f>'foglio calcoli'!AC14</f>
        <v>87</v>
      </c>
      <c r="C4">
        <f>'foglio calcoli'!AD14</f>
        <v>465</v>
      </c>
      <c r="D4" t="str">
        <f>'foglio calcoli'!AE14</f>
        <v>145</v>
      </c>
      <c r="E4">
        <f>'foglio calcoli'!AF14</f>
        <v>3</v>
      </c>
      <c r="F4" t="str">
        <f>'foglio calcoli'!AG14</f>
        <v>145S1</v>
      </c>
      <c r="G4" t="str">
        <f>IF('foglio calcoli'!AJ14="","",'foglio calcoli'!AJ14)</f>
        <v/>
      </c>
    </row>
    <row r="5" spans="2:7" x14ac:dyDescent="0.35">
      <c r="B5">
        <f>'foglio calcoli'!AC15</f>
        <v>90</v>
      </c>
      <c r="C5">
        <f>'foglio calcoli'!AD15</f>
        <v>480</v>
      </c>
      <c r="D5" t="str">
        <f>'foglio calcoli'!AE15</f>
        <v>145</v>
      </c>
      <c r="E5">
        <f>'foglio calcoli'!AF15</f>
        <v>1.8</v>
      </c>
      <c r="F5" t="str">
        <f>'foglio calcoli'!AG15</f>
        <v>145RG1</v>
      </c>
      <c r="G5" t="str">
        <f>IF('foglio calcoli'!AJ15="","",'foglio calcoli'!AJ15)</f>
        <v/>
      </c>
    </row>
    <row r="6" spans="2:7" x14ac:dyDescent="0.35">
      <c r="B6">
        <f>'foglio calcoli'!AC16</f>
        <v>100</v>
      </c>
      <c r="C6">
        <f>'foglio calcoli'!AD16</f>
        <v>465</v>
      </c>
      <c r="D6" t="str">
        <f>'foglio calcoli'!AE16</f>
        <v>145</v>
      </c>
      <c r="E6">
        <f>'foglio calcoli'!AF16</f>
        <v>1.8</v>
      </c>
      <c r="F6" t="str">
        <f>'foglio calcoli'!AG16</f>
        <v>145R3</v>
      </c>
      <c r="G6" t="str">
        <f>IF('foglio calcoli'!AJ16="","",'foglio calcoli'!AJ16)</f>
        <v/>
      </c>
    </row>
    <row r="7" spans="2:7" x14ac:dyDescent="0.35">
      <c r="B7">
        <f>'foglio calcoli'!AC17</f>
        <v>119</v>
      </c>
      <c r="C7">
        <f>'foglio calcoli'!AD17</f>
        <v>465</v>
      </c>
      <c r="D7" t="str">
        <f>'foglio calcoli'!AE17</f>
        <v>145</v>
      </c>
      <c r="E7">
        <f>'foglio calcoli'!AF17</f>
        <v>1.8</v>
      </c>
      <c r="F7" t="str">
        <f>'foglio calcoli'!AG17</f>
        <v>145R1</v>
      </c>
      <c r="G7" t="str">
        <f>IF('foglio calcoli'!AJ17="","",'foglio calcoli'!AJ17)</f>
        <v/>
      </c>
    </row>
    <row r="8" spans="2:7" x14ac:dyDescent="0.35">
      <c r="B8">
        <f>'foglio calcoli'!AC18</f>
        <v>133</v>
      </c>
      <c r="C8">
        <f>'foglio calcoli'!AD18</f>
        <v>480</v>
      </c>
      <c r="D8" t="str">
        <f>'foglio calcoli'!AE18</f>
        <v>145</v>
      </c>
      <c r="E8">
        <f>'foglio calcoli'!AF18</f>
        <v>1.8</v>
      </c>
      <c r="F8" t="str">
        <f>'foglio calcoli'!AG18</f>
        <v>145RG2</v>
      </c>
      <c r="G8" t="str">
        <f>IF('foglio calcoli'!AJ18="","",'foglio calcoli'!AJ18)</f>
        <v/>
      </c>
    </row>
    <row r="9" spans="2:7" x14ac:dyDescent="0.35">
      <c r="B9">
        <f>'foglio calcoli'!AC19</f>
        <v>133</v>
      </c>
      <c r="C9">
        <f>'foglio calcoli'!AD19</f>
        <v>465</v>
      </c>
      <c r="D9" t="str">
        <f>'foglio calcoli'!AE19</f>
        <v>145</v>
      </c>
      <c r="E9">
        <f>'foglio calcoli'!AF19</f>
        <v>3</v>
      </c>
      <c r="F9" t="str">
        <f>'foglio calcoli'!AG19</f>
        <v>145WC1</v>
      </c>
      <c r="G9" t="str">
        <f>IF('foglio calcoli'!AJ19="","",'foglio calcoli'!AJ19)</f>
        <v/>
      </c>
    </row>
    <row r="10" spans="2:7" x14ac:dyDescent="0.35">
      <c r="B10">
        <f>'foglio calcoli'!AC20</f>
        <v>133</v>
      </c>
      <c r="C10">
        <f>'foglio calcoli'!AD20</f>
        <v>471</v>
      </c>
      <c r="D10" t="str">
        <f>'foglio calcoli'!AE20</f>
        <v>145</v>
      </c>
      <c r="E10">
        <f>'foglio calcoli'!AF20</f>
        <v>3</v>
      </c>
      <c r="F10" t="str">
        <f>'foglio calcoli'!AG20</f>
        <v>145S2</v>
      </c>
      <c r="G10" t="str">
        <f>IF('foglio calcoli'!AJ20="","",'foglio calcoli'!AJ20)</f>
        <v/>
      </c>
    </row>
    <row r="11" spans="2:7" x14ac:dyDescent="0.35">
      <c r="B11">
        <f>'foglio calcoli'!AC21</f>
        <v>145</v>
      </c>
      <c r="C11">
        <f>'foglio calcoli'!AD21</f>
        <v>471</v>
      </c>
      <c r="D11" t="str">
        <f>'foglio calcoli'!AE21</f>
        <v>145</v>
      </c>
      <c r="E11">
        <f>'foglio calcoli'!AF21</f>
        <v>1.8</v>
      </c>
      <c r="F11" t="str">
        <f>'foglio calcoli'!AG21</f>
        <v>145S3</v>
      </c>
      <c r="G11" t="str">
        <f>IF('foglio calcoli'!AJ21="","",'foglio calcoli'!AJ21)</f>
        <v/>
      </c>
    </row>
    <row r="12" spans="2:7" x14ac:dyDescent="0.35">
      <c r="B12">
        <f>'foglio calcoli'!AC22</f>
        <v>91</v>
      </c>
      <c r="C12">
        <f>'foglio calcoli'!AD22</f>
        <v>484</v>
      </c>
      <c r="D12" t="str">
        <f>'foglio calcoli'!AE22</f>
        <v>145</v>
      </c>
      <c r="E12">
        <f>'foglio calcoli'!AF22</f>
        <v>1.8</v>
      </c>
      <c r="F12" t="str">
        <f>'foglio calcoli'!AG22</f>
        <v>145A5</v>
      </c>
      <c r="G12" t="str">
        <f>IF('foglio calcoli'!AJ22="","",'foglio calcoli'!AJ22)</f>
        <v/>
      </c>
    </row>
    <row r="13" spans="2:7" x14ac:dyDescent="0.35">
      <c r="B13">
        <f>'foglio calcoli'!AC23</f>
        <v>143</v>
      </c>
      <c r="C13">
        <f>'foglio calcoli'!AD23</f>
        <v>473</v>
      </c>
      <c r="D13" t="str">
        <f>'foglio calcoli'!AE23</f>
        <v>145</v>
      </c>
      <c r="E13">
        <f>'foglio calcoli'!AF23</f>
        <v>1.8</v>
      </c>
      <c r="F13" t="str">
        <f>'foglio calcoli'!AG23</f>
        <v>145A3</v>
      </c>
      <c r="G13" t="str">
        <f>IF('foglio calcoli'!AJ23="","",'foglio calcoli'!AJ23)</f>
        <v/>
      </c>
    </row>
    <row r="14" spans="2:7" x14ac:dyDescent="0.35">
      <c r="B14">
        <f>'foglio calcoli'!AC24</f>
        <v>87</v>
      </c>
      <c r="C14">
        <f>'foglio calcoli'!AD24</f>
        <v>482</v>
      </c>
      <c r="D14" t="str">
        <f>'foglio calcoli'!AE24</f>
        <v>145</v>
      </c>
      <c r="E14">
        <f>'foglio calcoli'!AF24</f>
        <v>1.8</v>
      </c>
      <c r="F14" t="str">
        <f>'foglio calcoli'!AG24</f>
        <v>145U1</v>
      </c>
      <c r="G14" t="str">
        <f>IF('foglio calcoli'!AJ24="","",'foglio calcoli'!AJ24)</f>
        <v/>
      </c>
    </row>
    <row r="15" spans="2:7" x14ac:dyDescent="0.35">
      <c r="B15">
        <f>'foglio calcoli'!AC25</f>
        <v>90</v>
      </c>
      <c r="C15">
        <f>'foglio calcoli'!AD25</f>
        <v>487</v>
      </c>
      <c r="D15" t="str">
        <f>'foglio calcoli'!AE25</f>
        <v>145</v>
      </c>
      <c r="E15">
        <f>'foglio calcoli'!AF25</f>
        <v>1.8</v>
      </c>
      <c r="F15" t="str">
        <f>'foglio calcoli'!AG25</f>
        <v>145UA5</v>
      </c>
      <c r="G15" t="str">
        <f>IF('foglio calcoli'!AJ25="","",'foglio calcoli'!AJ25)</f>
        <v/>
      </c>
    </row>
    <row r="16" spans="2:7" x14ac:dyDescent="0.35">
      <c r="B16">
        <f>'foglio calcoli'!AC26</f>
        <v>130</v>
      </c>
      <c r="C16">
        <f>'foglio calcoli'!AD26</f>
        <v>454</v>
      </c>
      <c r="D16" t="str">
        <f>'foglio calcoli'!AE26</f>
        <v>145</v>
      </c>
      <c r="E16">
        <f>'foglio calcoli'!AF26</f>
        <v>1.8</v>
      </c>
      <c r="F16" t="str">
        <f>'foglio calcoli'!AG26</f>
        <v>145U3</v>
      </c>
      <c r="G16" t="str">
        <f>IF('foglio calcoli'!AJ26="","",'foglio calcoli'!AJ26)</f>
        <v/>
      </c>
    </row>
    <row r="17" spans="2:7" x14ac:dyDescent="0.35">
      <c r="B17">
        <f>'foglio calcoli'!AC27</f>
        <v>133</v>
      </c>
      <c r="C17">
        <f>'foglio calcoli'!AD27</f>
        <v>482</v>
      </c>
      <c r="D17" t="str">
        <f>'foglio calcoli'!AE27</f>
        <v>145</v>
      </c>
      <c r="E17">
        <f>'foglio calcoli'!AF27</f>
        <v>3</v>
      </c>
      <c r="F17" t="str">
        <f>'foglio calcoli'!AG27</f>
        <v>145U2</v>
      </c>
      <c r="G17" t="str">
        <f>IF('foglio calcoli'!AJ27="","",'foglio calcoli'!AJ27)</f>
        <v/>
      </c>
    </row>
    <row r="18" spans="2:7" x14ac:dyDescent="0.35">
      <c r="B18">
        <f>'foglio calcoli'!AC28</f>
        <v>135</v>
      </c>
      <c r="C18">
        <f>'foglio calcoli'!AD28</f>
        <v>454</v>
      </c>
      <c r="D18" t="str">
        <f>'foglio calcoli'!AE28</f>
        <v>145</v>
      </c>
      <c r="E18">
        <f>'foglio calcoli'!AF28</f>
        <v>1.8</v>
      </c>
      <c r="F18" t="str">
        <f>'foglio calcoli'!AG28</f>
        <v>145RAM</v>
      </c>
      <c r="G18" t="str">
        <f>IF('foglio calcoli'!AJ28="","",'foglio calcoli'!AJ28)</f>
        <v/>
      </c>
    </row>
    <row r="19" spans="2:7" x14ac:dyDescent="0.35">
      <c r="B19">
        <f>'foglio calcoli'!AC29</f>
        <v>109</v>
      </c>
      <c r="C19">
        <f>'foglio calcoli'!AD29</f>
        <v>482</v>
      </c>
      <c r="D19" t="str">
        <f>'foglio calcoli'!AE29</f>
        <v>145</v>
      </c>
      <c r="E19">
        <f>'foglio calcoli'!AF29</f>
        <v>1.2</v>
      </c>
      <c r="F19" t="str">
        <f>'foglio calcoli'!AG29</f>
        <v>145EMG1</v>
      </c>
      <c r="G19" t="str">
        <f>IF('foglio calcoli'!AJ29="","",'foglio calcoli'!AJ29)</f>
        <v/>
      </c>
    </row>
    <row r="20" spans="2:7" x14ac:dyDescent="0.35">
      <c r="B20">
        <f>'foglio calcoli'!AC30</f>
        <v>63</v>
      </c>
      <c r="C20">
        <f>'foglio calcoli'!AD30</f>
        <v>465</v>
      </c>
      <c r="D20" t="str">
        <f>'foglio calcoli'!AE30</f>
        <v>145</v>
      </c>
      <c r="E20">
        <f>'foglio calcoli'!AF30</f>
        <v>1.8</v>
      </c>
      <c r="F20" t="str">
        <f>'foglio calcoli'!AG30</f>
        <v>145EMA7</v>
      </c>
      <c r="G20" t="str">
        <f>IF('foglio calcoli'!AJ30="","",'foglio calcoli'!AJ30)</f>
        <v/>
      </c>
    </row>
    <row r="21" spans="2:7" x14ac:dyDescent="0.35">
      <c r="B21">
        <f>'foglio calcoli'!AC31</f>
        <v>85</v>
      </c>
      <c r="C21">
        <f>'foglio calcoli'!AD31</f>
        <v>454</v>
      </c>
      <c r="D21" t="str">
        <f>'foglio calcoli'!AE31</f>
        <v>145</v>
      </c>
      <c r="E21">
        <f>'foglio calcoli'!AF31</f>
        <v>3</v>
      </c>
      <c r="F21" t="str">
        <f>'foglio calcoli'!AG31</f>
        <v>145EM1</v>
      </c>
      <c r="G21" t="str">
        <f>IF('foglio calcoli'!AJ31="","",'foglio calcoli'!AJ31)</f>
        <v/>
      </c>
    </row>
    <row r="22" spans="2:7" x14ac:dyDescent="0.35">
      <c r="B22">
        <f>'foglio calcoli'!AC32</f>
        <v>112</v>
      </c>
      <c r="C22">
        <f>'foglio calcoli'!AD32</f>
        <v>482</v>
      </c>
      <c r="D22" t="str">
        <f>'foglio calcoli'!AE32</f>
        <v>145</v>
      </c>
      <c r="E22">
        <f>'foglio calcoli'!AF32</f>
        <v>1.2</v>
      </c>
      <c r="F22" t="str">
        <f>'foglio calcoli'!AG32</f>
        <v>145EMG2</v>
      </c>
      <c r="G22" t="str">
        <f>IF('foglio calcoli'!AJ32="","",'foglio calcoli'!AJ32)</f>
        <v/>
      </c>
    </row>
    <row r="23" spans="2:7" x14ac:dyDescent="0.35">
      <c r="B23">
        <f>'foglio calcoli'!AC33</f>
        <v>145</v>
      </c>
      <c r="C23">
        <f>'foglio calcoli'!AD33</f>
        <v>475</v>
      </c>
      <c r="D23" t="str">
        <f>'foglio calcoli'!AE33</f>
        <v>145</v>
      </c>
      <c r="E23">
        <f>'foglio calcoli'!AF33</f>
        <v>1.8</v>
      </c>
      <c r="F23" t="str">
        <f>'foglio calcoli'!AG33</f>
        <v>145EMA3</v>
      </c>
      <c r="G23" t="str">
        <f>IF('foglio calcoli'!AJ33="","",'foglio calcoli'!AJ33)</f>
        <v/>
      </c>
    </row>
    <row r="24" spans="2:7" x14ac:dyDescent="0.35">
      <c r="B24">
        <f>'foglio calcoli'!AC35</f>
        <v>87</v>
      </c>
      <c r="C24">
        <f>'foglio calcoli'!AD35</f>
        <v>465</v>
      </c>
      <c r="D24" t="str">
        <f>'foglio calcoli'!AE35</f>
        <v>150</v>
      </c>
      <c r="E24">
        <f>'foglio calcoli'!AF35</f>
        <v>1.8</v>
      </c>
      <c r="F24" t="str">
        <f>'foglio calcoli'!AG35</f>
        <v>150G1</v>
      </c>
      <c r="G24" t="str">
        <f>IF('foglio calcoli'!AJ35="","",'foglio calcoli'!AJ35)</f>
        <v/>
      </c>
    </row>
    <row r="25" spans="2:7" x14ac:dyDescent="0.35">
      <c r="B25">
        <f>'foglio calcoli'!AC36</f>
        <v>87</v>
      </c>
      <c r="C25">
        <f>'foglio calcoli'!AD36</f>
        <v>456</v>
      </c>
      <c r="D25" t="str">
        <f>'foglio calcoli'!AE36</f>
        <v>150</v>
      </c>
      <c r="E25">
        <f>'foglio calcoli'!AF36</f>
        <v>3</v>
      </c>
      <c r="F25" t="str">
        <f>'foglio calcoli'!AG36</f>
        <v>150STRADE</v>
      </c>
      <c r="G25" t="str">
        <f>IF('foglio calcoli'!AJ36="","",'foglio calcoli'!AJ36)</f>
        <v/>
      </c>
    </row>
    <row r="26" spans="2:7" x14ac:dyDescent="0.35">
      <c r="B26">
        <f>'foglio calcoli'!AC37</f>
        <v>90</v>
      </c>
      <c r="C26">
        <f>'foglio calcoli'!AD37</f>
        <v>472</v>
      </c>
      <c r="D26" t="str">
        <f>'foglio calcoli'!AE37</f>
        <v>150</v>
      </c>
      <c r="E26">
        <f>'foglio calcoli'!AF37</f>
        <v>1.8</v>
      </c>
      <c r="F26" t="str">
        <f>'foglio calcoli'!AG37</f>
        <v>150DICEA</v>
      </c>
      <c r="G26" t="str">
        <f>IF('foglio calcoli'!AJ37="","",'foglio calcoli'!AJ37)</f>
        <v/>
      </c>
    </row>
    <row r="27" spans="2:7" x14ac:dyDescent="0.35">
      <c r="B27">
        <f>'foglio calcoli'!AC38</f>
        <v>69</v>
      </c>
      <c r="C27">
        <f>'foglio calcoli'!AD38</f>
        <v>464</v>
      </c>
      <c r="D27" t="str">
        <f>'foglio calcoli'!AE38</f>
        <v>150</v>
      </c>
      <c r="E27">
        <f>'foglio calcoli'!AF38</f>
        <v>1.8</v>
      </c>
      <c r="F27" t="str">
        <f>'foglio calcoli'!AG38</f>
        <v>150DICEA1</v>
      </c>
      <c r="G27" t="str">
        <f>IF('foglio calcoli'!AJ38="","",'foglio calcoli'!AJ38)</f>
        <v/>
      </c>
    </row>
    <row r="28" spans="2:7" x14ac:dyDescent="0.35">
      <c r="B28">
        <f>'foglio calcoli'!AC39</f>
        <v>135</v>
      </c>
      <c r="C28">
        <f>'foglio calcoli'!AD39</f>
        <v>470</v>
      </c>
      <c r="D28" t="str">
        <f>'foglio calcoli'!AE39</f>
        <v>150</v>
      </c>
      <c r="E28">
        <f>'foglio calcoli'!AF39</f>
        <v>1.8</v>
      </c>
      <c r="F28" t="str">
        <f>'foglio calcoli'!AG39</f>
        <v>150R2</v>
      </c>
      <c r="G28" t="str">
        <f>IF('foglio calcoli'!AJ39="","",'foglio calcoli'!AJ39)</f>
        <v/>
      </c>
    </row>
    <row r="29" spans="2:7" x14ac:dyDescent="0.35">
      <c r="B29">
        <f>'foglio calcoli'!AC40</f>
        <v>135</v>
      </c>
      <c r="C29">
        <f>'foglio calcoli'!AD40</f>
        <v>456</v>
      </c>
      <c r="D29" t="str">
        <f>'foglio calcoli'!AE40</f>
        <v>150</v>
      </c>
      <c r="E29">
        <f>'foglio calcoli'!AF40</f>
        <v>1.8</v>
      </c>
      <c r="F29" t="str">
        <f>'foglio calcoli'!AG40</f>
        <v>150WC1</v>
      </c>
      <c r="G29" t="str">
        <f>IF('foglio calcoli'!AJ40="","",'foglio calcoli'!AJ40)</f>
        <v/>
      </c>
    </row>
    <row r="30" spans="2:7" x14ac:dyDescent="0.35">
      <c r="B30">
        <f>'foglio calcoli'!AC41</f>
        <v>151</v>
      </c>
      <c r="C30">
        <f>'foglio calcoli'!AD41</f>
        <v>485</v>
      </c>
      <c r="D30" t="str">
        <f>'foglio calcoli'!AE41</f>
        <v>150</v>
      </c>
      <c r="E30">
        <f>'foglio calcoli'!AF41</f>
        <v>1.8</v>
      </c>
      <c r="F30" t="str">
        <f>'foglio calcoli'!AG41</f>
        <v>150RL</v>
      </c>
      <c r="G30" t="str">
        <f>IF('foglio calcoli'!AJ41="","",'foglio calcoli'!AJ41)</f>
        <v>aulastudio</v>
      </c>
    </row>
    <row r="31" spans="2:7" x14ac:dyDescent="0.35">
      <c r="B31">
        <f>'foglio calcoli'!AC42</f>
        <v>154</v>
      </c>
      <c r="C31">
        <f>'foglio calcoli'!AD42</f>
        <v>474</v>
      </c>
      <c r="D31" t="str">
        <f>'foglio calcoli'!AE42</f>
        <v>150</v>
      </c>
      <c r="E31">
        <f>'foglio calcoli'!AF42</f>
        <v>3</v>
      </c>
      <c r="F31" t="str">
        <f>'foglio calcoli'!AG42</f>
        <v>150S1</v>
      </c>
      <c r="G31" t="str">
        <f>IF('foglio calcoli'!AJ42="","",'foglio calcoli'!AJ42)</f>
        <v>wc2+aula pc+csal</v>
      </c>
    </row>
    <row r="32" spans="2:7" x14ac:dyDescent="0.35">
      <c r="B32">
        <f>'foglio calcoli'!AC43</f>
        <v>157</v>
      </c>
      <c r="C32">
        <f>'foglio calcoli'!AD43</f>
        <v>485</v>
      </c>
      <c r="D32" t="str">
        <f>'foglio calcoli'!AE43</f>
        <v>150</v>
      </c>
      <c r="E32">
        <f>'foglio calcoli'!AF43</f>
        <v>1.8</v>
      </c>
      <c r="F32" t="str">
        <f>'foglio calcoli'!AG43</f>
        <v>150R1</v>
      </c>
      <c r="G32" t="str">
        <f>IF('foglio calcoli'!AJ43="","",'foglio calcoli'!AJ43)</f>
        <v/>
      </c>
    </row>
    <row r="33" spans="2:7" x14ac:dyDescent="0.35">
      <c r="B33">
        <f>'foglio calcoli'!AC44</f>
        <v>129</v>
      </c>
      <c r="C33">
        <f>'foglio calcoli'!AD44</f>
        <v>465</v>
      </c>
      <c r="D33" t="str">
        <f>'foglio calcoli'!AE44</f>
        <v>150</v>
      </c>
      <c r="E33">
        <f>'foglio calcoli'!AF44</f>
        <v>1.8</v>
      </c>
      <c r="F33" t="str">
        <f>'foglio calcoli'!AG44</f>
        <v>150G2</v>
      </c>
      <c r="G33" t="str">
        <f>IF('foglio calcoli'!AJ44="","",'foglio calcoli'!AJ44)</f>
        <v/>
      </c>
    </row>
    <row r="34" spans="2:7" x14ac:dyDescent="0.35">
      <c r="B34">
        <f>'foglio calcoli'!AC45</f>
        <v>110</v>
      </c>
      <c r="C34">
        <f>'foglio calcoli'!AD45</f>
        <v>465</v>
      </c>
      <c r="D34" t="str">
        <f>'foglio calcoli'!AE45</f>
        <v>150</v>
      </c>
      <c r="E34">
        <f>'foglio calcoli'!AF45</f>
        <v>1.8</v>
      </c>
      <c r="F34" t="str">
        <f>'foglio calcoli'!AG45</f>
        <v>150G1G2</v>
      </c>
      <c r="G34" t="str">
        <f>IF('foglio calcoli'!AJ45="","",'foglio calcoli'!AJ45)</f>
        <v/>
      </c>
    </row>
    <row r="35" spans="2:7" x14ac:dyDescent="0.35">
      <c r="B35">
        <f>'foglio calcoli'!AC46</f>
        <v>92</v>
      </c>
      <c r="C35">
        <f>'foglio calcoli'!AD46</f>
        <v>484</v>
      </c>
      <c r="D35" t="str">
        <f>'foglio calcoli'!AE46</f>
        <v>150</v>
      </c>
      <c r="E35">
        <f>'foglio calcoli'!AF46</f>
        <v>1.8</v>
      </c>
      <c r="F35" t="str">
        <f>'foglio calcoli'!AG46</f>
        <v>150A5</v>
      </c>
      <c r="G35" t="str">
        <f>IF('foglio calcoli'!AJ46="","",'foglio calcoli'!AJ46)</f>
        <v/>
      </c>
    </row>
    <row r="36" spans="2:7" x14ac:dyDescent="0.35">
      <c r="B36">
        <f>'foglio calcoli'!AC47</f>
        <v>144</v>
      </c>
      <c r="C36">
        <f>'foglio calcoli'!AD47</f>
        <v>474</v>
      </c>
      <c r="D36" t="str">
        <f>'foglio calcoli'!AE47</f>
        <v>150</v>
      </c>
      <c r="E36">
        <f>'foglio calcoli'!AF47</f>
        <v>1.8</v>
      </c>
      <c r="F36" t="str">
        <f>'foglio calcoli'!AG47</f>
        <v>150A3</v>
      </c>
      <c r="G36" t="str">
        <f>IF('foglio calcoli'!AJ47="","",'foglio calcoli'!AJ47)</f>
        <v/>
      </c>
    </row>
    <row r="37" spans="2:7" x14ac:dyDescent="0.35">
      <c r="B37">
        <f>'foglio calcoli'!AC48</f>
        <v>63</v>
      </c>
      <c r="C37">
        <f>'foglio calcoli'!AD48</f>
        <v>464</v>
      </c>
      <c r="D37" t="str">
        <f>'foglio calcoli'!AE48</f>
        <v>150</v>
      </c>
      <c r="E37">
        <f>'foglio calcoli'!AF48</f>
        <v>1.8</v>
      </c>
      <c r="F37" t="str">
        <f>'foglio calcoli'!AG48</f>
        <v>150A7</v>
      </c>
      <c r="G37" t="str">
        <f>IF('foglio calcoli'!AJ48="","",'foglio calcoli'!AJ48)</f>
        <v/>
      </c>
    </row>
    <row r="38" spans="2:7" x14ac:dyDescent="0.35">
      <c r="B38">
        <f>'foglio calcoli'!AC49</f>
        <v>152</v>
      </c>
      <c r="C38">
        <f>'foglio calcoli'!AD49</f>
        <v>456</v>
      </c>
      <c r="D38" t="str">
        <f>'foglio calcoli'!AE49</f>
        <v>150</v>
      </c>
      <c r="E38">
        <f>'foglio calcoli'!AF49</f>
        <v>3</v>
      </c>
      <c r="F38" t="str">
        <f>'foglio calcoli'!AG49</f>
        <v>150RAM</v>
      </c>
      <c r="G38" t="str">
        <f>IF('foglio calcoli'!AJ49="","",'foglio calcoli'!AJ49)</f>
        <v/>
      </c>
    </row>
    <row r="39" spans="2:7" x14ac:dyDescent="0.35">
      <c r="B39">
        <f>'foglio calcoli'!AC50</f>
        <v>100</v>
      </c>
      <c r="C39">
        <f>'foglio calcoli'!AD50</f>
        <v>456</v>
      </c>
      <c r="D39" t="str">
        <f>'foglio calcoli'!AE50</f>
        <v>150</v>
      </c>
      <c r="E39">
        <f>'foglio calcoli'!AF50</f>
        <v>1.8</v>
      </c>
      <c r="F39" t="str">
        <f>'foglio calcoli'!AG50</f>
        <v>150EMA7</v>
      </c>
      <c r="G39" t="str">
        <f>IF('foglio calcoli'!AJ50="","",'foglio calcoli'!AJ50)</f>
        <v>non usata</v>
      </c>
    </row>
    <row r="40" spans="2:7" x14ac:dyDescent="0.35">
      <c r="B40">
        <f>'foglio calcoli'!AC51</f>
        <v>100</v>
      </c>
      <c r="C40">
        <f>'foglio calcoli'!AD51</f>
        <v>453</v>
      </c>
      <c r="D40" t="str">
        <f>'foglio calcoli'!AE51</f>
        <v>150</v>
      </c>
      <c r="E40">
        <f>'foglio calcoli'!AF51</f>
        <v>1.2</v>
      </c>
      <c r="F40" t="str">
        <f>'foglio calcoli'!AG51</f>
        <v>150EM1</v>
      </c>
      <c r="G40" t="str">
        <f>IF('foglio calcoli'!AJ51="","",'foglio calcoli'!AJ51)</f>
        <v/>
      </c>
    </row>
    <row r="41" spans="2:7" x14ac:dyDescent="0.35">
      <c r="B41">
        <f>'foglio calcoli'!AC52</f>
        <v>150</v>
      </c>
      <c r="C41">
        <f>'foglio calcoli'!AD52</f>
        <v>500</v>
      </c>
      <c r="D41" t="str">
        <f>'foglio calcoli'!AE52</f>
        <v>150</v>
      </c>
      <c r="E41">
        <f>'foglio calcoli'!AF52</f>
        <v>1.8</v>
      </c>
      <c r="F41" t="str">
        <f>'foglio calcoli'!AG52</f>
        <v>150EMRL</v>
      </c>
      <c r="G41" t="str">
        <f>IF('foglio calcoli'!AJ52="","",'foglio calcoli'!AJ52)</f>
        <v>uscita aula studio</v>
      </c>
    </row>
    <row r="42" spans="2:7" x14ac:dyDescent="0.35">
      <c r="B42">
        <f>'foglio calcoli'!AC53</f>
        <v>147</v>
      </c>
      <c r="C42">
        <f>'foglio calcoli'!AD53</f>
        <v>500</v>
      </c>
      <c r="D42" t="str">
        <f>'foglio calcoli'!AE53</f>
        <v>150</v>
      </c>
      <c r="E42">
        <f>'foglio calcoli'!AF53</f>
        <v>3</v>
      </c>
      <c r="F42" t="str">
        <f>'foglio calcoli'!AG53</f>
        <v>150EMR1</v>
      </c>
      <c r="G42" t="str">
        <f>IF('foglio calcoli'!AJ53="","",'foglio calcoli'!AJ53)</f>
        <v>uscita aula150/1</v>
      </c>
    </row>
    <row r="43" spans="2:7" x14ac:dyDescent="0.35">
      <c r="B43">
        <f>'foglio calcoli'!AC54</f>
        <v>163</v>
      </c>
      <c r="C43">
        <f>'foglio calcoli'!AD54</f>
        <v>445</v>
      </c>
      <c r="D43" t="str">
        <f>'foglio calcoli'!AE54</f>
        <v>150</v>
      </c>
      <c r="E43">
        <f>'foglio calcoli'!AF54</f>
        <v>1.8</v>
      </c>
      <c r="F43" t="str">
        <f>'foglio calcoli'!AG54</f>
        <v>150BIB</v>
      </c>
      <c r="G43" t="str">
        <f>IF('foglio calcoli'!AJ54="","",'foglio calcoli'!AJ54)</f>
        <v>biblioteca (posizione fittizia)</v>
      </c>
    </row>
    <row r="44" spans="2:7" x14ac:dyDescent="0.35">
      <c r="B44">
        <f>'foglio calcoli'!AC56</f>
        <v>91</v>
      </c>
      <c r="C44">
        <f>'foglio calcoli'!AD56</f>
        <v>467</v>
      </c>
      <c r="D44" t="str">
        <f>'foglio calcoli'!AE56</f>
        <v>155</v>
      </c>
      <c r="E44">
        <f>'foglio calcoli'!AF56</f>
        <v>1.8</v>
      </c>
      <c r="F44" t="str">
        <f>'foglio calcoli'!AG56</f>
        <v>155R567</v>
      </c>
      <c r="G44" t="str">
        <f>IF('foglio calcoli'!AJ56="","",'foglio calcoli'!AJ56)</f>
        <v>155/5-6 + 155/7</v>
      </c>
    </row>
    <row r="45" spans="2:7" x14ac:dyDescent="0.35">
      <c r="B45">
        <f>'foglio calcoli'!AC57</f>
        <v>100</v>
      </c>
      <c r="C45">
        <f>'foglio calcoli'!AD57</f>
        <v>467</v>
      </c>
      <c r="D45" t="str">
        <f>'foglio calcoli'!AE57</f>
        <v>155</v>
      </c>
      <c r="E45">
        <f>'foglio calcoli'!AF57</f>
        <v>1.8</v>
      </c>
      <c r="F45" t="str">
        <f>'foglio calcoli'!AG57</f>
        <v>155R4</v>
      </c>
      <c r="G45" t="str">
        <f>IF('foglio calcoli'!AJ57="","",'foglio calcoli'!AJ57)</f>
        <v/>
      </c>
    </row>
    <row r="46" spans="2:7" x14ac:dyDescent="0.35">
      <c r="B46">
        <f>'foglio calcoli'!AC58</f>
        <v>107</v>
      </c>
      <c r="C46">
        <f>'foglio calcoli'!AD58</f>
        <v>467</v>
      </c>
      <c r="D46" t="str">
        <f>'foglio calcoli'!AE58</f>
        <v>155</v>
      </c>
      <c r="E46">
        <f>'foglio calcoli'!AF58</f>
        <v>1.8</v>
      </c>
      <c r="F46" t="str">
        <f>'foglio calcoli'!AG58</f>
        <v>155R4D3</v>
      </c>
      <c r="G46" t="str">
        <f>IF('foglio calcoli'!AJ58="","",'foglio calcoli'!AJ58)</f>
        <v>155/4+155/d3</v>
      </c>
    </row>
    <row r="47" spans="2:7" x14ac:dyDescent="0.35">
      <c r="B47">
        <f>'foglio calcoli'!AC59</f>
        <v>117</v>
      </c>
      <c r="C47">
        <f>'foglio calcoli'!AD59</f>
        <v>467</v>
      </c>
      <c r="D47" t="str">
        <f>'foglio calcoli'!AE59</f>
        <v>155</v>
      </c>
      <c r="E47">
        <f>'foglio calcoli'!AF59</f>
        <v>1.8</v>
      </c>
      <c r="F47" t="str">
        <f>'foglio calcoli'!AG59</f>
        <v>155R23D2</v>
      </c>
      <c r="G47" t="str">
        <f>IF('foglio calcoli'!AJ59="","",'foglio calcoli'!AJ59)</f>
        <v>155/2-3+155/d2</v>
      </c>
    </row>
    <row r="48" spans="2:7" x14ac:dyDescent="0.35">
      <c r="B48">
        <f>'foglio calcoli'!AC60</f>
        <v>125</v>
      </c>
      <c r="C48">
        <f>'foglio calcoli'!AD60</f>
        <v>467</v>
      </c>
      <c r="D48" t="str">
        <f>'foglio calcoli'!AE60</f>
        <v>155</v>
      </c>
      <c r="E48">
        <f>'foglio calcoli'!AF60</f>
        <v>1.8</v>
      </c>
      <c r="F48" t="str">
        <f>'foglio calcoli'!AG60</f>
        <v>155RD1</v>
      </c>
      <c r="G48" t="str">
        <f>IF('foglio calcoli'!AJ60="","",'foglio calcoli'!AJ60)</f>
        <v/>
      </c>
    </row>
    <row r="49" spans="2:7" x14ac:dyDescent="0.35">
      <c r="B49">
        <f>'foglio calcoli'!AC61</f>
        <v>133</v>
      </c>
      <c r="C49">
        <f>'foglio calcoli'!AD61</f>
        <v>467</v>
      </c>
      <c r="D49" t="str">
        <f>'foglio calcoli'!AE61</f>
        <v>155</v>
      </c>
      <c r="E49">
        <f>'foglio calcoli'!AF61</f>
        <v>1.8</v>
      </c>
      <c r="F49" t="str">
        <f>'foglio calcoli'!AG61</f>
        <v>155WC1</v>
      </c>
      <c r="G49" t="str">
        <f>IF('foglio calcoli'!AJ61="","",'foglio calcoli'!AJ61)</f>
        <v/>
      </c>
    </row>
    <row r="50" spans="2:7" x14ac:dyDescent="0.35">
      <c r="B50">
        <f>'foglio calcoli'!AC62</f>
        <v>136</v>
      </c>
      <c r="C50">
        <f>'foglio calcoli'!AD62</f>
        <v>456</v>
      </c>
      <c r="D50" t="str">
        <f>'foglio calcoli'!AE62</f>
        <v>155</v>
      </c>
      <c r="E50">
        <f>'foglio calcoli'!AF62</f>
        <v>1.8</v>
      </c>
      <c r="F50" t="str">
        <f>'foglio calcoli'!AG62</f>
        <v>155EM1</v>
      </c>
      <c r="G50" t="str">
        <f>IF('foglio calcoli'!AJ62="","",'foglio calcoli'!AJ62)</f>
        <v/>
      </c>
    </row>
    <row r="51" spans="2:7" x14ac:dyDescent="0.35">
      <c r="B51">
        <f>'foglio calcoli'!AC63</f>
        <v>147</v>
      </c>
      <c r="C51">
        <f>'foglio calcoli'!AD63</f>
        <v>456</v>
      </c>
      <c r="D51" t="str">
        <f>'foglio calcoli'!AE63</f>
        <v>155</v>
      </c>
      <c r="E51">
        <f>'foglio calcoli'!AF63</f>
        <v>1.8</v>
      </c>
      <c r="F51" t="str">
        <f>'foglio calcoli'!AG63</f>
        <v>155S1</v>
      </c>
      <c r="G51" t="str">
        <f>IF('foglio calcoli'!AJ63="","",'foglio calcoli'!AJ63)</f>
        <v>presso l'affaccio, lato finestre</v>
      </c>
    </row>
    <row r="52" spans="2:7" x14ac:dyDescent="0.35">
      <c r="B52">
        <f>'foglio calcoli'!AC64</f>
        <v>149</v>
      </c>
      <c r="C52">
        <f>'foglio calcoli'!AD64</f>
        <v>472</v>
      </c>
      <c r="D52" t="str">
        <f>'foglio calcoli'!AE64</f>
        <v>155</v>
      </c>
      <c r="E52">
        <f>'foglio calcoli'!AF64</f>
        <v>3</v>
      </c>
      <c r="F52" t="str">
        <f>'foglio calcoli'!AG64</f>
        <v>155WC2</v>
      </c>
      <c r="G52" t="str">
        <f>IF('foglio calcoli'!AJ64="","",'foglio calcoli'!AJ64)</f>
        <v/>
      </c>
    </row>
    <row r="53" spans="2:7" x14ac:dyDescent="0.35">
      <c r="B53">
        <f>'foglio calcoli'!AC65</f>
        <v>154</v>
      </c>
      <c r="C53">
        <f>'foglio calcoli'!AD65</f>
        <v>456</v>
      </c>
      <c r="D53" t="str">
        <f>'foglio calcoli'!AE65</f>
        <v>155</v>
      </c>
      <c r="E53">
        <f>'foglio calcoli'!AF65</f>
        <v>3</v>
      </c>
      <c r="F53" t="str">
        <f>'foglio calcoli'!AG65</f>
        <v>155EM3</v>
      </c>
      <c r="G53" t="str">
        <f>IF('foglio calcoli'!AJ65="","",'foglio calcoli'!AJ65)</f>
        <v/>
      </c>
    </row>
    <row r="54" spans="2:7" x14ac:dyDescent="0.35">
      <c r="B54">
        <f>'foglio calcoli'!AC66</f>
        <v>159</v>
      </c>
      <c r="C54">
        <f>'foglio calcoli'!AD66</f>
        <v>472</v>
      </c>
      <c r="D54" t="str">
        <f>'foglio calcoli'!AE66</f>
        <v>155</v>
      </c>
      <c r="E54">
        <f>'foglio calcoli'!AF66</f>
        <v>3</v>
      </c>
      <c r="F54" t="str">
        <f>'foglio calcoli'!AG66</f>
        <v>155CESMI</v>
      </c>
      <c r="G54" t="str">
        <f>IF('foglio calcoli'!AJ66="","",'foglio calcoli'!AJ66)</f>
        <v/>
      </c>
    </row>
    <row r="55" spans="2:7" x14ac:dyDescent="0.35">
      <c r="B55">
        <f>'foglio calcoli'!AC67</f>
        <v>159</v>
      </c>
      <c r="C55">
        <f>'foglio calcoli'!AD67</f>
        <v>456</v>
      </c>
      <c r="D55" t="str">
        <f>'foglio calcoli'!AE67</f>
        <v>155</v>
      </c>
      <c r="E55">
        <f>'foglio calcoli'!AF67</f>
        <v>3</v>
      </c>
      <c r="F55" t="str">
        <f>'foglio calcoli'!AG67</f>
        <v>155ACQ</v>
      </c>
      <c r="G55" t="str">
        <f>IF('foglio calcoli'!AJ67="","",'foglio calcoli'!AJ67)</f>
        <v>aula "acquario" cesmi</v>
      </c>
    </row>
    <row r="56" spans="2:7" x14ac:dyDescent="0.35">
      <c r="B56">
        <f>'foglio calcoli'!AC68</f>
        <v>160</v>
      </c>
      <c r="C56">
        <f>'foglio calcoli'!AD68</f>
        <v>450</v>
      </c>
      <c r="D56" t="str">
        <f>'foglio calcoli'!AE68</f>
        <v>155</v>
      </c>
      <c r="E56">
        <f>'foglio calcoli'!AF68</f>
        <v>3</v>
      </c>
      <c r="F56" t="str">
        <f>'foglio calcoli'!AG68</f>
        <v>155EM4</v>
      </c>
      <c r="G56" t="str">
        <f>IF('foglio calcoli'!AJ68="","",'foglio calcoli'!AJ68)</f>
        <v/>
      </c>
    </row>
    <row r="57" spans="2:7" x14ac:dyDescent="0.35">
      <c r="B57">
        <f>'foglio calcoli'!AC69</f>
        <v>140</v>
      </c>
      <c r="C57">
        <f>'foglio calcoli'!AD69</f>
        <v>471</v>
      </c>
      <c r="D57" t="str">
        <f>'foglio calcoli'!AE69</f>
        <v>155</v>
      </c>
      <c r="E57">
        <f>'foglio calcoli'!AF69</f>
        <v>1.8</v>
      </c>
      <c r="F57" t="str">
        <f>'foglio calcoli'!AG69</f>
        <v>155ECDL</v>
      </c>
      <c r="G57" t="str">
        <f>IF('foglio calcoli'!AJ69="","",'foglio calcoli'!AJ69)</f>
        <v>aula ECDL+155/10</v>
      </c>
    </row>
    <row r="58" spans="2:7" x14ac:dyDescent="0.35">
      <c r="B58">
        <f>'foglio calcoli'!AC70</f>
        <v>86</v>
      </c>
      <c r="C58">
        <f>'foglio calcoli'!AD70</f>
        <v>465</v>
      </c>
      <c r="D58" t="str">
        <f>'foglio calcoli'!AE70</f>
        <v>155</v>
      </c>
      <c r="E58">
        <f>'foglio calcoli'!AF70</f>
        <v>1.8</v>
      </c>
      <c r="F58" t="str">
        <f>'foglio calcoli'!AG70</f>
        <v>155DICEA</v>
      </c>
      <c r="G58" t="str">
        <f>IF('foglio calcoli'!AJ70="","",'foglio calcoli'!AJ70)</f>
        <v/>
      </c>
    </row>
    <row r="59" spans="2:7" x14ac:dyDescent="0.35">
      <c r="B59">
        <f>'foglio calcoli'!AC71</f>
        <v>158</v>
      </c>
      <c r="C59">
        <f>'foglio calcoli'!AD71</f>
        <v>482</v>
      </c>
      <c r="D59" t="str">
        <f>'foglio calcoli'!AE71</f>
        <v>155</v>
      </c>
      <c r="E59">
        <f>'foglio calcoli'!AF71</f>
        <v>1.8</v>
      </c>
      <c r="F59" t="str">
        <f>'foglio calcoli'!AG71</f>
        <v>155BAR</v>
      </c>
      <c r="G59" t="str">
        <f>IF('foglio calcoli'!AJ71="","",'foglio calcoli'!AJ71)</f>
        <v/>
      </c>
    </row>
    <row r="60" spans="2:7" x14ac:dyDescent="0.35">
      <c r="B60">
        <f>'foglio calcoli'!AC72</f>
        <v>160</v>
      </c>
      <c r="C60">
        <f>'foglio calcoli'!AD72</f>
        <v>445</v>
      </c>
      <c r="D60" t="str">
        <f>'foglio calcoli'!AE72</f>
        <v>155</v>
      </c>
      <c r="E60">
        <f>'foglio calcoli'!AF72</f>
        <v>3</v>
      </c>
      <c r="F60" t="str">
        <f>'foglio calcoli'!AG72</f>
        <v>155UP</v>
      </c>
      <c r="G60" t="str">
        <f>IF('foglio calcoli'!AJ72="","",'foglio calcoli'!AJ72)</f>
        <v>uscita principale lato bancomat</v>
      </c>
    </row>
    <row r="61" spans="2:7" x14ac:dyDescent="0.35">
      <c r="B61">
        <f>'foglio calcoli'!AC73</f>
        <v>91</v>
      </c>
      <c r="C61">
        <f>'foglio calcoli'!AD73</f>
        <v>484</v>
      </c>
      <c r="D61" t="str">
        <f>'foglio calcoli'!AE73</f>
        <v>155</v>
      </c>
      <c r="E61">
        <f>'foglio calcoli'!AF73</f>
        <v>1.8</v>
      </c>
      <c r="F61" t="str">
        <f>'foglio calcoli'!AG73</f>
        <v>155A5</v>
      </c>
      <c r="G61" t="str">
        <f>IF('foglio calcoli'!AJ73="","",'foglio calcoli'!AJ73)</f>
        <v/>
      </c>
    </row>
    <row r="62" spans="2:7" x14ac:dyDescent="0.35">
      <c r="B62">
        <f>'foglio calcoli'!AC74</f>
        <v>144</v>
      </c>
      <c r="C62">
        <f>'foglio calcoli'!AD74</f>
        <v>474</v>
      </c>
      <c r="D62" t="str">
        <f>'foglio calcoli'!AE74</f>
        <v>155</v>
      </c>
      <c r="E62">
        <f>'foglio calcoli'!AF74</f>
        <v>1.8</v>
      </c>
      <c r="F62" t="str">
        <f>'foglio calcoli'!AG74</f>
        <v>155A3</v>
      </c>
      <c r="G62" t="str">
        <f>IF('foglio calcoli'!AJ74="","",'foglio calcoli'!AJ74)</f>
        <v/>
      </c>
    </row>
    <row r="63" spans="2:7" x14ac:dyDescent="0.35">
      <c r="B63">
        <f>'foglio calcoli'!AC75</f>
        <v>62</v>
      </c>
      <c r="C63">
        <f>'foglio calcoli'!AD75</f>
        <v>465</v>
      </c>
      <c r="D63" t="str">
        <f>'foglio calcoli'!AE75</f>
        <v>155</v>
      </c>
      <c r="E63">
        <f>'foglio calcoli'!AF75</f>
        <v>1.8</v>
      </c>
      <c r="F63" t="str">
        <f>'foglio calcoli'!AG75</f>
        <v>155A7</v>
      </c>
      <c r="G63" t="str">
        <f>IF('foglio calcoli'!AJ75="","",'foglio calcoli'!AJ75)</f>
        <v/>
      </c>
    </row>
    <row r="64" spans="2:7" x14ac:dyDescent="0.35">
      <c r="B64">
        <f>'foglio calcoli'!AC76</f>
        <v>156</v>
      </c>
      <c r="C64">
        <f>'foglio calcoli'!AD76</f>
        <v>452</v>
      </c>
      <c r="D64" t="str">
        <f>'foglio calcoli'!AE76</f>
        <v>155</v>
      </c>
      <c r="E64">
        <f>'foglio calcoli'!AF76</f>
        <v>1.8</v>
      </c>
      <c r="F64" t="str">
        <f>'foglio calcoli'!AG76</f>
        <v>155EM3</v>
      </c>
      <c r="G64" t="str">
        <f>IF('foglio calcoli'!AJ76="","",'foglio calcoli'!AJ76)</f>
        <v>non usato</v>
      </c>
    </row>
    <row r="65" spans="2:7" x14ac:dyDescent="0.35">
      <c r="B65">
        <f>'foglio calcoli'!AC77</f>
        <v>154</v>
      </c>
      <c r="C65">
        <f>'foglio calcoli'!AD77</f>
        <v>454</v>
      </c>
      <c r="D65" t="str">
        <f>'foglio calcoli'!AE77</f>
        <v>155</v>
      </c>
      <c r="E65">
        <f>'foglio calcoli'!AF77</f>
        <v>1.8</v>
      </c>
      <c r="F65" t="str">
        <f>'foglio calcoli'!AG77</f>
        <v>155EM2</v>
      </c>
      <c r="G65" t="str">
        <f>IF('foglio calcoli'!AJ77="","",'foglio calcoli'!AJ77)</f>
        <v>non usato</v>
      </c>
    </row>
    <row r="66" spans="2:7" x14ac:dyDescent="0.35">
      <c r="B66">
        <f>'foglio calcoli'!AC78</f>
        <v>100</v>
      </c>
      <c r="C66">
        <f>'foglio calcoli'!AD78</f>
        <v>454</v>
      </c>
      <c r="D66" t="str">
        <f>'foglio calcoli'!AE78</f>
        <v>155</v>
      </c>
      <c r="E66">
        <f>'foglio calcoli'!AF78</f>
        <v>1.2</v>
      </c>
      <c r="F66" t="str">
        <f>'foglio calcoli'!AG78</f>
        <v>155EM1</v>
      </c>
      <c r="G66" t="str">
        <f>IF('foglio calcoli'!AJ78="","",'foglio calcoli'!AJ78)</f>
        <v/>
      </c>
    </row>
    <row r="67" spans="2:7" x14ac:dyDescent="0.35">
      <c r="B67">
        <f>'foglio calcoli'!AC79</f>
        <v>136</v>
      </c>
      <c r="C67">
        <f>'foglio calcoli'!AD79</f>
        <v>454</v>
      </c>
      <c r="D67" t="str">
        <f>'foglio calcoli'!AE79</f>
        <v>155</v>
      </c>
      <c r="E67">
        <f>'foglio calcoli'!AF79</f>
        <v>3</v>
      </c>
      <c r="F67" t="str">
        <f>'foglio calcoli'!AG79</f>
        <v>155U1</v>
      </c>
      <c r="G67" t="str">
        <f>IF('foglio calcoli'!AJ79="","",'foglio calcoli'!AJ79)</f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L3" sqref="L3:L8"/>
    </sheetView>
  </sheetViews>
  <sheetFormatPr defaultRowHeight="14.5" x14ac:dyDescent="0.35"/>
  <cols>
    <col min="11" max="12" width="12.54296875" customWidth="1"/>
  </cols>
  <sheetData>
    <row r="1" spans="2:15" x14ac:dyDescent="0.35">
      <c r="B1" s="65" t="str">
        <f>'foglio calcoli'!AK1</f>
        <v>P1</v>
      </c>
      <c r="C1" s="65"/>
      <c r="D1" s="65"/>
      <c r="E1" s="66"/>
      <c r="F1" s="67" t="str">
        <f>'foglio calcoli'!AP1</f>
        <v>P2</v>
      </c>
      <c r="G1" s="68"/>
      <c r="H1" s="68"/>
      <c r="I1" s="69"/>
      <c r="J1" s="10"/>
      <c r="K1" s="10"/>
      <c r="L1" s="9"/>
      <c r="M1" s="9"/>
      <c r="N1" s="6"/>
      <c r="O1" s="8"/>
    </row>
    <row r="2" spans="2:15" x14ac:dyDescent="0.35">
      <c r="B2" s="6" t="str">
        <f>'foglio calcoli'!AK2</f>
        <v>x</v>
      </c>
      <c r="C2" s="6" t="str">
        <f>'foglio calcoli'!AL2</f>
        <v>y</v>
      </c>
      <c r="D2" s="6" t="str">
        <f>'foglio calcoli'!AN2</f>
        <v>quota</v>
      </c>
      <c r="E2" s="45" t="str">
        <f>'foglio calcoli'!AO2</f>
        <v>codice</v>
      </c>
      <c r="F2" s="9" t="str">
        <f>'foglio calcoli'!AP2</f>
        <v>x</v>
      </c>
      <c r="G2" s="6" t="str">
        <f>'foglio calcoli'!AQ2</f>
        <v>y</v>
      </c>
      <c r="H2" s="6" t="str">
        <f>'foglio calcoli'!AS2</f>
        <v>quota</v>
      </c>
      <c r="I2" s="46" t="str">
        <f>'foglio calcoli'!AT2</f>
        <v>codice</v>
      </c>
      <c r="J2" s="10" t="str">
        <f>'foglio calcoli'!AU2</f>
        <v>scala</v>
      </c>
      <c r="K2" s="10" t="str">
        <f>'foglio calcoli'!AV2</f>
        <v>Lunghezza (m)</v>
      </c>
      <c r="L2" s="9" t="s">
        <v>118</v>
      </c>
      <c r="M2" s="9" t="s">
        <v>14</v>
      </c>
      <c r="N2" s="6" t="s">
        <v>15</v>
      </c>
      <c r="O2" s="8" t="s">
        <v>16</v>
      </c>
    </row>
    <row r="3" spans="2:15" x14ac:dyDescent="0.35">
      <c r="B3" s="6">
        <f>'foglio calcoli'!AK3</f>
        <v>91</v>
      </c>
      <c r="C3" s="6">
        <f>'foglio calcoli'!AL3</f>
        <v>484</v>
      </c>
      <c r="D3" s="6">
        <f>'foglio calcoli'!AN3</f>
        <v>145</v>
      </c>
      <c r="E3" s="45" t="str">
        <f>'foglio calcoli'!AO3</f>
        <v>145A5</v>
      </c>
      <c r="F3" s="9">
        <f>'foglio calcoli'!AP3</f>
        <v>92</v>
      </c>
      <c r="G3" s="6">
        <f>'foglio calcoli'!AQ3</f>
        <v>484</v>
      </c>
      <c r="H3" s="6">
        <f>'foglio calcoli'!AS3</f>
        <v>150</v>
      </c>
      <c r="I3" s="46" t="str">
        <f>'foglio calcoli'!AT3</f>
        <v>150A5</v>
      </c>
      <c r="J3" s="10" t="str">
        <f>'foglio calcoli'!AU3</f>
        <v>A5</v>
      </c>
      <c r="K3" s="10">
        <f>'foglio calcoli'!AV3</f>
        <v>25</v>
      </c>
      <c r="L3" s="9">
        <v>1.8</v>
      </c>
      <c r="M3" s="9"/>
      <c r="N3" s="6"/>
      <c r="O3" s="8"/>
    </row>
    <row r="4" spans="2:15" x14ac:dyDescent="0.35">
      <c r="B4" s="6">
        <f>'foglio calcoli'!AK4</f>
        <v>91</v>
      </c>
      <c r="C4" s="6">
        <f>'foglio calcoli'!AL4</f>
        <v>484</v>
      </c>
      <c r="D4" s="6">
        <f>'foglio calcoli'!AN4</f>
        <v>150</v>
      </c>
      <c r="E4" s="45" t="str">
        <f>'foglio calcoli'!AO4</f>
        <v>150A5</v>
      </c>
      <c r="F4" s="9">
        <f>'foglio calcoli'!AP4</f>
        <v>91</v>
      </c>
      <c r="G4" s="6">
        <f>'foglio calcoli'!AQ4</f>
        <v>484</v>
      </c>
      <c r="H4" s="6">
        <f>'foglio calcoli'!AS4</f>
        <v>155</v>
      </c>
      <c r="I4" s="46" t="str">
        <f>'foglio calcoli'!AT4</f>
        <v>155A5</v>
      </c>
      <c r="J4" s="10" t="str">
        <f>'foglio calcoli'!AU4</f>
        <v>A5</v>
      </c>
      <c r="K4" s="10">
        <f>'foglio calcoli'!AV4</f>
        <v>25</v>
      </c>
      <c r="L4" s="9">
        <v>1.8</v>
      </c>
      <c r="M4" s="9"/>
      <c r="N4" s="6"/>
      <c r="O4" s="8"/>
    </row>
    <row r="5" spans="2:15" x14ac:dyDescent="0.35">
      <c r="B5" s="6">
        <f>'foglio calcoli'!AK5</f>
        <v>144</v>
      </c>
      <c r="C5" s="6">
        <f>'foglio calcoli'!AL5</f>
        <v>474</v>
      </c>
      <c r="D5" s="6">
        <f>'foglio calcoli'!AN5</f>
        <v>145</v>
      </c>
      <c r="E5" s="45" t="str">
        <f>'foglio calcoli'!AO5</f>
        <v>145A3</v>
      </c>
      <c r="F5" s="9">
        <f>'foglio calcoli'!AP5</f>
        <v>144</v>
      </c>
      <c r="G5" s="6">
        <f>'foglio calcoli'!AQ5</f>
        <v>474</v>
      </c>
      <c r="H5" s="6">
        <f>'foglio calcoli'!AS5</f>
        <v>150</v>
      </c>
      <c r="I5" s="46" t="str">
        <f>'foglio calcoli'!AT5</f>
        <v>150A3</v>
      </c>
      <c r="J5" s="10" t="str">
        <f>'foglio calcoli'!AU5</f>
        <v>A3</v>
      </c>
      <c r="K5" s="10">
        <f>'foglio calcoli'!AV5</f>
        <v>25</v>
      </c>
      <c r="L5" s="9">
        <v>1.8</v>
      </c>
      <c r="M5" s="9"/>
      <c r="N5" s="6"/>
      <c r="O5" s="8"/>
    </row>
    <row r="6" spans="2:15" x14ac:dyDescent="0.35">
      <c r="B6" s="6">
        <f>'foglio calcoli'!AK6</f>
        <v>144</v>
      </c>
      <c r="C6" s="6">
        <f>'foglio calcoli'!AL6</f>
        <v>474</v>
      </c>
      <c r="D6" s="6">
        <f>'foglio calcoli'!AN6</f>
        <v>150</v>
      </c>
      <c r="E6" s="45" t="str">
        <f>'foglio calcoli'!AO6</f>
        <v>150A3</v>
      </c>
      <c r="F6" s="9">
        <f>'foglio calcoli'!AP6</f>
        <v>144</v>
      </c>
      <c r="G6" s="6">
        <f>'foglio calcoli'!AQ6</f>
        <v>474</v>
      </c>
      <c r="H6" s="6">
        <f>'foglio calcoli'!AS6</f>
        <v>155</v>
      </c>
      <c r="I6" s="46" t="str">
        <f>'foglio calcoli'!AT6</f>
        <v>155A3</v>
      </c>
      <c r="J6" s="10" t="str">
        <f>'foglio calcoli'!AU6</f>
        <v>A3</v>
      </c>
      <c r="K6" s="10">
        <f>'foglio calcoli'!AV6</f>
        <v>25</v>
      </c>
      <c r="L6" s="9">
        <v>1.8</v>
      </c>
      <c r="M6" s="9"/>
      <c r="N6" s="6"/>
      <c r="O6" s="8"/>
    </row>
    <row r="7" spans="2:15" x14ac:dyDescent="0.35">
      <c r="B7" s="6">
        <f>'foglio calcoli'!AK7</f>
        <v>63</v>
      </c>
      <c r="C7" s="6">
        <f>'foglio calcoli'!AL7</f>
        <v>464</v>
      </c>
      <c r="D7" s="6">
        <f>'foglio calcoli'!AN7</f>
        <v>145</v>
      </c>
      <c r="E7" s="45" t="str">
        <f>'foglio calcoli'!AO7</f>
        <v>145EMA7</v>
      </c>
      <c r="F7" s="9">
        <f>'foglio calcoli'!AP7</f>
        <v>63</v>
      </c>
      <c r="G7" s="6">
        <f>'foglio calcoli'!AQ7</f>
        <v>464</v>
      </c>
      <c r="H7" s="6">
        <f>'foglio calcoli'!AS7</f>
        <v>150</v>
      </c>
      <c r="I7" s="46" t="str">
        <f>'foglio calcoli'!AT7</f>
        <v>150A7</v>
      </c>
      <c r="J7" s="10" t="str">
        <f>'foglio calcoli'!AU7</f>
        <v>A7</v>
      </c>
      <c r="K7" s="10">
        <f>'foglio calcoli'!AV7</f>
        <v>25</v>
      </c>
      <c r="L7" s="9">
        <v>1.8</v>
      </c>
      <c r="M7" s="9"/>
      <c r="N7" s="6"/>
      <c r="O7" s="8"/>
    </row>
    <row r="8" spans="2:15" x14ac:dyDescent="0.35">
      <c r="B8" s="6">
        <f>'foglio calcoli'!AK8</f>
        <v>63</v>
      </c>
      <c r="C8" s="6">
        <f>'foglio calcoli'!AL8</f>
        <v>464</v>
      </c>
      <c r="D8" s="6">
        <f>'foglio calcoli'!AN8</f>
        <v>150</v>
      </c>
      <c r="E8" s="45" t="str">
        <f>'foglio calcoli'!AO8</f>
        <v>150A7</v>
      </c>
      <c r="F8" s="9">
        <f>'foglio calcoli'!AP8</f>
        <v>63</v>
      </c>
      <c r="G8" s="6">
        <f>'foglio calcoli'!AQ8</f>
        <v>464</v>
      </c>
      <c r="H8" s="6">
        <f>'foglio calcoli'!AS8</f>
        <v>155</v>
      </c>
      <c r="I8" s="46" t="str">
        <f>'foglio calcoli'!AT8</f>
        <v>155A7</v>
      </c>
      <c r="J8" s="10" t="str">
        <f>'foglio calcoli'!AU8</f>
        <v>A7</v>
      </c>
      <c r="K8" s="10">
        <f>'foglio calcoli'!AV8</f>
        <v>25</v>
      </c>
      <c r="L8" s="9">
        <v>1.8</v>
      </c>
      <c r="M8" s="9"/>
      <c r="N8" s="6"/>
      <c r="O8" s="8"/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52" workbookViewId="0">
      <selection activeCell="F63" sqref="F63:G63"/>
    </sheetView>
  </sheetViews>
  <sheetFormatPr defaultRowHeight="14.5" x14ac:dyDescent="0.35"/>
  <cols>
    <col min="1" max="3" width="8.90625" style="6"/>
    <col min="4" max="4" width="11.36328125" style="6" bestFit="1" customWidth="1"/>
    <col min="5" max="5" width="10.36328125" style="45" bestFit="1" customWidth="1"/>
    <col min="6" max="6" width="8.90625" style="9"/>
    <col min="7" max="8" width="8.90625" style="6"/>
    <col min="9" max="9" width="11.36328125" style="6" bestFit="1" customWidth="1"/>
    <col min="10" max="10" width="10.36328125" style="46" bestFit="1" customWidth="1"/>
    <col min="11" max="11" width="8.90625" style="9"/>
    <col min="12" max="12" width="8.90625" style="6"/>
    <col min="13" max="13" width="8.90625" style="8"/>
  </cols>
  <sheetData>
    <row r="1" spans="1:13" x14ac:dyDescent="0.35">
      <c r="A1" s="47" t="s">
        <v>5</v>
      </c>
      <c r="B1" s="47"/>
      <c r="C1" s="47"/>
      <c r="D1" s="47"/>
      <c r="E1" s="48"/>
      <c r="F1" s="49" t="s">
        <v>6</v>
      </c>
      <c r="G1" s="50"/>
      <c r="H1" s="50"/>
      <c r="I1" s="50"/>
      <c r="J1" s="51"/>
    </row>
    <row r="2" spans="1:13" x14ac:dyDescent="0.35">
      <c r="A2" s="6" t="s">
        <v>8</v>
      </c>
      <c r="B2" s="6" t="s">
        <v>9</v>
      </c>
      <c r="C2" s="6" t="s">
        <v>17</v>
      </c>
      <c r="D2" s="6" t="s">
        <v>119</v>
      </c>
      <c r="E2" s="45" t="s">
        <v>18</v>
      </c>
      <c r="F2" s="9" t="s">
        <v>8</v>
      </c>
      <c r="G2" s="6" t="s">
        <v>9</v>
      </c>
      <c r="H2" s="6" t="s">
        <v>17</v>
      </c>
      <c r="I2" s="36" t="s">
        <v>119</v>
      </c>
      <c r="J2" s="46" t="s">
        <v>18</v>
      </c>
      <c r="K2" s="9" t="s">
        <v>14</v>
      </c>
      <c r="L2" s="6" t="s">
        <v>15</v>
      </c>
      <c r="M2" s="8" t="s">
        <v>16</v>
      </c>
    </row>
    <row r="3" spans="1:13" x14ac:dyDescent="0.35">
      <c r="A3" s="6">
        <f>'foglio calcoli'!J21</f>
        <v>143</v>
      </c>
      <c r="B3" s="6">
        <f>'foglio calcoli'!K21</f>
        <v>473</v>
      </c>
      <c r="C3" s="6" t="str">
        <f>'foglio calcoli'!S21</f>
        <v>145</v>
      </c>
      <c r="D3" s="6">
        <f>INDEX('elenco nodi'!$E$3:$E$67,MATCH('vie di piano'!E3,'elenco nodi'!$F$3:$F$67,0),1)</f>
        <v>1.8</v>
      </c>
      <c r="E3" s="45" t="str">
        <f>'foglio calcoli'!U21</f>
        <v>145A3</v>
      </c>
      <c r="F3" s="9">
        <f>'foglio calcoli'!M21</f>
        <v>145</v>
      </c>
      <c r="G3" s="6">
        <f>'foglio calcoli'!N21</f>
        <v>475</v>
      </c>
      <c r="H3" s="6" t="str">
        <f>'foglio calcoli'!V21</f>
        <v>145</v>
      </c>
      <c r="I3" s="6">
        <f>INDEX('elenco nodi'!$E$3:$E$67,MATCH('vie di piano'!J3,'elenco nodi'!$F$3:$F$67,0),1)</f>
        <v>1.8</v>
      </c>
      <c r="J3" s="46" t="str">
        <f>'foglio calcoli'!X21</f>
        <v>145EMA3</v>
      </c>
    </row>
    <row r="4" spans="1:13" x14ac:dyDescent="0.35">
      <c r="A4" s="6">
        <f>'foglio calcoli'!J7</f>
        <v>91</v>
      </c>
      <c r="B4" s="6">
        <f>'foglio calcoli'!K7</f>
        <v>484</v>
      </c>
      <c r="C4" s="6" t="str">
        <f>'foglio calcoli'!S7</f>
        <v>145</v>
      </c>
      <c r="D4" s="6">
        <f>INDEX('elenco nodi'!$E$3:$E$67,MATCH('vie di piano'!E4,'elenco nodi'!$F$3:$F$67,0),1)</f>
        <v>1.8</v>
      </c>
      <c r="E4" s="45" t="str">
        <f>'foglio calcoli'!U7</f>
        <v>145A5</v>
      </c>
      <c r="F4" s="9">
        <f>'foglio calcoli'!M7</f>
        <v>90</v>
      </c>
      <c r="G4" s="6">
        <f>'foglio calcoli'!N7</f>
        <v>487</v>
      </c>
      <c r="H4" s="6" t="str">
        <f>'foglio calcoli'!V7</f>
        <v>145</v>
      </c>
      <c r="I4" s="6">
        <f>INDEX('elenco nodi'!$E$3:$E$67,MATCH('vie di piano'!J4,'elenco nodi'!$F$3:$F$67,0),1)</f>
        <v>1.8</v>
      </c>
      <c r="J4" s="46" t="str">
        <f>'foglio calcoli'!X7</f>
        <v>145UA5</v>
      </c>
    </row>
    <row r="5" spans="1:13" x14ac:dyDescent="0.35">
      <c r="A5" s="6">
        <f>'foglio calcoli'!J39</f>
        <v>71</v>
      </c>
      <c r="B5" s="6">
        <f>'foglio calcoli'!K39</f>
        <v>465</v>
      </c>
      <c r="C5" s="6" t="str">
        <f>'foglio calcoli'!S39</f>
        <v>145</v>
      </c>
      <c r="D5" s="6">
        <f>INDEX('elenco nodi'!$E$3:$E$67,MATCH('vie di piano'!E5,'elenco nodi'!$F$3:$F$67,0),1)</f>
        <v>1.8</v>
      </c>
      <c r="E5" s="45" t="str">
        <f>'foglio calcoli'!U39</f>
        <v>145DICEA</v>
      </c>
      <c r="F5" s="9">
        <f>'foglio calcoli'!M39</f>
        <v>87</v>
      </c>
      <c r="G5" s="6">
        <f>'foglio calcoli'!N39</f>
        <v>465</v>
      </c>
      <c r="H5" s="6" t="str">
        <f>'foglio calcoli'!V39</f>
        <v>145</v>
      </c>
      <c r="I5" s="6">
        <f>INDEX('elenco nodi'!$E$3:$E$67,MATCH('vie di piano'!J5,'elenco nodi'!$F$3:$F$67,0),1)</f>
        <v>3</v>
      </c>
      <c r="J5" s="46" t="str">
        <f>'foglio calcoli'!X39</f>
        <v>145S1</v>
      </c>
    </row>
    <row r="6" spans="1:13" x14ac:dyDescent="0.35">
      <c r="A6" s="6">
        <f>'foglio calcoli'!J41</f>
        <v>63</v>
      </c>
      <c r="B6" s="6">
        <f>'foglio calcoli'!K41</f>
        <v>465</v>
      </c>
      <c r="C6" s="6" t="str">
        <f>'foglio calcoli'!S41</f>
        <v>145</v>
      </c>
      <c r="D6" s="6">
        <f>INDEX('elenco nodi'!$E$3:$E$67,MATCH('vie di piano'!E6,'elenco nodi'!$F$3:$F$67,0),1)</f>
        <v>1.8</v>
      </c>
      <c r="E6" s="45" t="str">
        <f>'foglio calcoli'!U41</f>
        <v>145EMA7</v>
      </c>
      <c r="F6" s="9">
        <f>'foglio calcoli'!M41</f>
        <v>71</v>
      </c>
      <c r="G6" s="6">
        <f>'foglio calcoli'!N41</f>
        <v>465</v>
      </c>
      <c r="H6" s="6" t="str">
        <f>'foglio calcoli'!V41</f>
        <v>145</v>
      </c>
      <c r="I6" s="6">
        <f>INDEX('elenco nodi'!$E$3:$E$67,MATCH('vie di piano'!J6,'elenco nodi'!$F$3:$F$67,0),1)</f>
        <v>1.8</v>
      </c>
      <c r="J6" s="46" t="str">
        <f>'foglio calcoli'!X41</f>
        <v>145DICEA</v>
      </c>
    </row>
    <row r="7" spans="1:13" x14ac:dyDescent="0.35">
      <c r="A7" s="6">
        <f>'foglio calcoli'!J49</f>
        <v>109</v>
      </c>
      <c r="B7" s="6">
        <f>'foglio calcoli'!K49</f>
        <v>482</v>
      </c>
      <c r="C7" s="6" t="str">
        <f>'foglio calcoli'!S49</f>
        <v>145</v>
      </c>
      <c r="D7" s="6">
        <f>INDEX('elenco nodi'!$E$3:$E$67,MATCH('vie di piano'!E7,'elenco nodi'!$F$3:$F$67,0),1)</f>
        <v>1.2</v>
      </c>
      <c r="E7" s="45" t="str">
        <f>'foglio calcoli'!U49</f>
        <v>145EMG1</v>
      </c>
      <c r="F7" s="9">
        <f>'foglio calcoli'!M49</f>
        <v>110</v>
      </c>
      <c r="G7" s="6">
        <f>'foglio calcoli'!N49</f>
        <v>465</v>
      </c>
      <c r="H7" s="6" t="str">
        <f>'foglio calcoli'!V49</f>
        <v>150</v>
      </c>
      <c r="I7" s="6">
        <f>INDEX('elenco nodi'!$E$3:$E$67,MATCH('vie di piano'!J7,'elenco nodi'!$F$3:$F$67,0),1)</f>
        <v>1.8</v>
      </c>
      <c r="J7" s="46" t="str">
        <f>'foglio calcoli'!X49</f>
        <v>150G1G2</v>
      </c>
    </row>
    <row r="8" spans="1:13" x14ac:dyDescent="0.35">
      <c r="A8" s="6">
        <f>'foglio calcoli'!J3</f>
        <v>112</v>
      </c>
      <c r="B8" s="6">
        <f>'foglio calcoli'!K3</f>
        <v>482</v>
      </c>
      <c r="C8" s="6" t="str">
        <f>'foglio calcoli'!S3</f>
        <v>145</v>
      </c>
      <c r="D8" s="6">
        <f>INDEX('elenco nodi'!$E$3:$E$67,MATCH('vie di piano'!E8,'elenco nodi'!$F$3:$F$67,0),1)</f>
        <v>1.2</v>
      </c>
      <c r="E8" s="45" t="str">
        <f>'foglio calcoli'!U3</f>
        <v>145EMG2</v>
      </c>
      <c r="F8" s="9">
        <f>'foglio calcoli'!M3</f>
        <v>133</v>
      </c>
      <c r="G8" s="6">
        <f>'foglio calcoli'!N3</f>
        <v>480</v>
      </c>
      <c r="H8" s="6" t="str">
        <f>'foglio calcoli'!V3</f>
        <v>145</v>
      </c>
      <c r="I8" s="6">
        <f>INDEX('elenco nodi'!$E$3:$E$67,MATCH('vie di piano'!J8,'elenco nodi'!$F$3:$F$67,0),1)</f>
        <v>1.8</v>
      </c>
      <c r="J8" s="46" t="str">
        <f>'foglio calcoli'!X3</f>
        <v>145RG2</v>
      </c>
    </row>
    <row r="9" spans="1:13" x14ac:dyDescent="0.35">
      <c r="A9" s="6">
        <f>'foglio calcoli'!J33</f>
        <v>119</v>
      </c>
      <c r="B9" s="6">
        <f>'foglio calcoli'!K33</f>
        <v>465</v>
      </c>
      <c r="C9" s="6" t="str">
        <f>'foglio calcoli'!S33</f>
        <v>145</v>
      </c>
      <c r="D9" s="6">
        <f>INDEX('elenco nodi'!$E$3:$E$67,MATCH('vie di piano'!E9,'elenco nodi'!$F$3:$F$67,0),1)</f>
        <v>1.8</v>
      </c>
      <c r="E9" s="45" t="str">
        <f>'foglio calcoli'!U33</f>
        <v>145R1</v>
      </c>
      <c r="F9" s="9">
        <f>'foglio calcoli'!M33</f>
        <v>133</v>
      </c>
      <c r="G9" s="6">
        <f>'foglio calcoli'!N33</f>
        <v>465</v>
      </c>
      <c r="H9" s="6" t="str">
        <f>'foglio calcoli'!V33</f>
        <v>145</v>
      </c>
      <c r="I9" s="6">
        <f>INDEX('elenco nodi'!$E$3:$E$67,MATCH('vie di piano'!J9,'elenco nodi'!$F$3:$F$67,0),1)</f>
        <v>3</v>
      </c>
      <c r="J9" s="46" t="str">
        <f>'foglio calcoli'!X33</f>
        <v>145WC1</v>
      </c>
    </row>
    <row r="10" spans="1:13" x14ac:dyDescent="0.35">
      <c r="A10" s="6">
        <f>'foglio calcoli'!J35</f>
        <v>100</v>
      </c>
      <c r="B10" s="6">
        <f>'foglio calcoli'!K35</f>
        <v>465</v>
      </c>
      <c r="C10" s="6" t="str">
        <f>'foglio calcoli'!S35</f>
        <v>145</v>
      </c>
      <c r="D10" s="6">
        <f>INDEX('elenco nodi'!$E$3:$E$67,MATCH('vie di piano'!E10,'elenco nodi'!$F$3:$F$67,0),1)</f>
        <v>1.8</v>
      </c>
      <c r="E10" s="45" t="str">
        <f>'foglio calcoli'!U35</f>
        <v>145R3</v>
      </c>
      <c r="F10" s="9">
        <f>'foglio calcoli'!M35</f>
        <v>119</v>
      </c>
      <c r="G10" s="6">
        <f>'foglio calcoli'!N35</f>
        <v>465</v>
      </c>
      <c r="H10" s="6" t="str">
        <f>'foglio calcoli'!V35</f>
        <v>145</v>
      </c>
      <c r="I10" s="6">
        <f>INDEX('elenco nodi'!$E$3:$E$67,MATCH('vie di piano'!J10,'elenco nodi'!$F$3:$F$67,0),1)</f>
        <v>1.8</v>
      </c>
      <c r="J10" s="46" t="str">
        <f>'foglio calcoli'!X35</f>
        <v>145R1</v>
      </c>
    </row>
    <row r="11" spans="1:13" x14ac:dyDescent="0.35">
      <c r="A11" s="6">
        <f>'foglio calcoli'!J5</f>
        <v>90</v>
      </c>
      <c r="B11" s="6">
        <f>'foglio calcoli'!K5</f>
        <v>480</v>
      </c>
      <c r="C11" s="6" t="str">
        <f>'foglio calcoli'!S5</f>
        <v>145</v>
      </c>
      <c r="D11" s="6">
        <f>INDEX('elenco nodi'!$E$3:$E$67,MATCH('vie di piano'!E11,'elenco nodi'!$F$3:$F$67,0),1)</f>
        <v>1.8</v>
      </c>
      <c r="E11" s="45" t="str">
        <f>'foglio calcoli'!U5</f>
        <v>145RG1</v>
      </c>
      <c r="F11" s="9">
        <f>'foglio calcoli'!M5</f>
        <v>109</v>
      </c>
      <c r="G11" s="6">
        <f>'foglio calcoli'!N5</f>
        <v>482</v>
      </c>
      <c r="H11" s="6" t="str">
        <f>'foglio calcoli'!V5</f>
        <v>145</v>
      </c>
      <c r="I11" s="6">
        <f>INDEX('elenco nodi'!$E$3:$E$67,MATCH('vie di piano'!J11,'elenco nodi'!$F$3:$F$67,0),1)</f>
        <v>1.2</v>
      </c>
      <c r="J11" s="46" t="str">
        <f>'foglio calcoli'!X5</f>
        <v>145EMG1</v>
      </c>
    </row>
    <row r="12" spans="1:13" x14ac:dyDescent="0.35">
      <c r="A12" s="6">
        <f>'foglio calcoli'!J9</f>
        <v>90</v>
      </c>
      <c r="B12" s="6">
        <f>'foglio calcoli'!K9</f>
        <v>480</v>
      </c>
      <c r="C12" s="6" t="str">
        <f>'foglio calcoli'!S9</f>
        <v>145</v>
      </c>
      <c r="D12" s="6">
        <f>INDEX('elenco nodi'!$E$3:$E$67,MATCH('vie di piano'!E12,'elenco nodi'!$F$3:$F$67,0),1)</f>
        <v>1.8</v>
      </c>
      <c r="E12" s="45" t="str">
        <f>'foglio calcoli'!U9</f>
        <v>145RG1</v>
      </c>
      <c r="F12" s="9">
        <f>'foglio calcoli'!M9</f>
        <v>91</v>
      </c>
      <c r="G12" s="6">
        <f>'foglio calcoli'!N9</f>
        <v>484</v>
      </c>
      <c r="H12" s="6" t="str">
        <f>'foglio calcoli'!V9</f>
        <v>145</v>
      </c>
      <c r="I12" s="6">
        <f>INDEX('elenco nodi'!$E$3:$E$67,MATCH('vie di piano'!J12,'elenco nodi'!$F$3:$F$67,0),1)</f>
        <v>1.8</v>
      </c>
      <c r="J12" s="46" t="str">
        <f>'foglio calcoli'!X9</f>
        <v>145A5</v>
      </c>
    </row>
    <row r="13" spans="1:13" x14ac:dyDescent="0.35">
      <c r="A13" s="6">
        <f>'foglio calcoli'!J11</f>
        <v>90</v>
      </c>
      <c r="B13" s="6">
        <f>'foglio calcoli'!K11</f>
        <v>480</v>
      </c>
      <c r="C13" s="6" t="str">
        <f>'foglio calcoli'!S11</f>
        <v>145</v>
      </c>
      <c r="D13" s="6">
        <f>INDEX('elenco nodi'!$E$3:$E$67,MATCH('vie di piano'!E13,'elenco nodi'!$F$3:$F$67,0),1)</f>
        <v>1.8</v>
      </c>
      <c r="E13" s="45" t="str">
        <f>'foglio calcoli'!U11</f>
        <v>145RG1</v>
      </c>
      <c r="F13" s="9">
        <f>'foglio calcoli'!M11</f>
        <v>87</v>
      </c>
      <c r="G13" s="6">
        <f>'foglio calcoli'!N11</f>
        <v>482</v>
      </c>
      <c r="H13" s="6" t="str">
        <f>'foglio calcoli'!V11</f>
        <v>145</v>
      </c>
      <c r="I13" s="6">
        <f>INDEX('elenco nodi'!$E$3:$E$67,MATCH('vie di piano'!J13,'elenco nodi'!$F$3:$F$67,0),1)</f>
        <v>1.8</v>
      </c>
      <c r="J13" s="46" t="str">
        <f>'foglio calcoli'!X11</f>
        <v>145U1</v>
      </c>
    </row>
    <row r="14" spans="1:13" x14ac:dyDescent="0.35">
      <c r="A14" s="6">
        <f>'foglio calcoli'!J27</f>
        <v>133</v>
      </c>
      <c r="B14" s="6">
        <f>'foglio calcoli'!K27</f>
        <v>480</v>
      </c>
      <c r="C14" s="6" t="str">
        <f>'foglio calcoli'!S27</f>
        <v>145</v>
      </c>
      <c r="D14" s="6">
        <f>INDEX('elenco nodi'!$E$3:$E$67,MATCH('vie di piano'!E14,'elenco nodi'!$F$3:$F$67,0),1)</f>
        <v>1.8</v>
      </c>
      <c r="E14" s="45" t="str">
        <f>'foglio calcoli'!U27</f>
        <v>145RG2</v>
      </c>
      <c r="F14" s="9">
        <f>'foglio calcoli'!M27</f>
        <v>133</v>
      </c>
      <c r="G14" s="6">
        <f>'foglio calcoli'!N27</f>
        <v>482</v>
      </c>
      <c r="H14" s="6" t="str">
        <f>'foglio calcoli'!V27</f>
        <v>145</v>
      </c>
      <c r="I14" s="6">
        <f>INDEX('elenco nodi'!$E$3:$E$67,MATCH('vie di piano'!J14,'elenco nodi'!$F$3:$F$67,0),1)</f>
        <v>3</v>
      </c>
      <c r="J14" s="46" t="str">
        <f>'foglio calcoli'!X27</f>
        <v>145U2</v>
      </c>
    </row>
    <row r="15" spans="1:13" x14ac:dyDescent="0.35">
      <c r="A15" s="6">
        <f>'foglio calcoli'!J13</f>
        <v>87</v>
      </c>
      <c r="B15" s="6">
        <f>'foglio calcoli'!K13</f>
        <v>465</v>
      </c>
      <c r="C15" s="6" t="str">
        <f>'foglio calcoli'!S13</f>
        <v>145</v>
      </c>
      <c r="D15" s="6">
        <f>INDEX('elenco nodi'!$E$3:$E$67,MATCH('vie di piano'!E15,'elenco nodi'!$F$3:$F$67,0),1)</f>
        <v>3</v>
      </c>
      <c r="E15" s="45" t="str">
        <f>'foglio calcoli'!U13</f>
        <v>145S1</v>
      </c>
      <c r="F15" s="9">
        <f>'foglio calcoli'!M13</f>
        <v>90</v>
      </c>
      <c r="G15" s="6">
        <f>'foglio calcoli'!N13</f>
        <v>480</v>
      </c>
      <c r="H15" s="6" t="str">
        <f>'foglio calcoli'!V13</f>
        <v>145</v>
      </c>
      <c r="I15" s="6">
        <f>INDEX('elenco nodi'!$E$3:$E$67,MATCH('vie di piano'!J15,'elenco nodi'!$F$3:$F$67,0),1)</f>
        <v>1.8</v>
      </c>
      <c r="J15" s="46" t="str">
        <f>'foglio calcoli'!X13</f>
        <v>145RG1</v>
      </c>
    </row>
    <row r="16" spans="1:13" x14ac:dyDescent="0.35">
      <c r="A16" s="6">
        <f>'foglio calcoli'!J15</f>
        <v>87</v>
      </c>
      <c r="B16" s="6">
        <f>'foglio calcoli'!K15</f>
        <v>465</v>
      </c>
      <c r="C16" s="6" t="str">
        <f>'foglio calcoli'!S15</f>
        <v>145</v>
      </c>
      <c r="D16" s="6">
        <f>INDEX('elenco nodi'!$E$3:$E$67,MATCH('vie di piano'!E16,'elenco nodi'!$F$3:$F$67,0),1)</f>
        <v>3</v>
      </c>
      <c r="E16" s="45" t="str">
        <f>'foglio calcoli'!U15</f>
        <v>145S1</v>
      </c>
      <c r="F16" s="9">
        <f>'foglio calcoli'!M15</f>
        <v>85</v>
      </c>
      <c r="G16" s="6">
        <f>'foglio calcoli'!N15</f>
        <v>454</v>
      </c>
      <c r="H16" s="6" t="str">
        <f>'foglio calcoli'!V15</f>
        <v>145</v>
      </c>
      <c r="I16" s="6">
        <f>INDEX('elenco nodi'!$E$3:$E$67,MATCH('vie di piano'!J16,'elenco nodi'!$F$3:$F$67,0),1)</f>
        <v>3</v>
      </c>
      <c r="J16" s="46" t="str">
        <f>'foglio calcoli'!X15</f>
        <v>145EM1</v>
      </c>
    </row>
    <row r="17" spans="1:10" x14ac:dyDescent="0.35">
      <c r="A17" s="6">
        <f>'foglio calcoli'!J37</f>
        <v>87</v>
      </c>
      <c r="B17" s="6">
        <f>'foglio calcoli'!K37</f>
        <v>465</v>
      </c>
      <c r="C17" s="6" t="str">
        <f>'foglio calcoli'!S37</f>
        <v>145</v>
      </c>
      <c r="D17" s="6">
        <f>INDEX('elenco nodi'!$E$3:$E$67,MATCH('vie di piano'!E17,'elenco nodi'!$F$3:$F$67,0),1)</f>
        <v>3</v>
      </c>
      <c r="E17" s="45" t="str">
        <f>'foglio calcoli'!U37</f>
        <v>145S1</v>
      </c>
      <c r="F17" s="9">
        <f>'foglio calcoli'!M37</f>
        <v>100</v>
      </c>
      <c r="G17" s="6">
        <f>'foglio calcoli'!N37</f>
        <v>465</v>
      </c>
      <c r="H17" s="6" t="str">
        <f>'foglio calcoli'!V37</f>
        <v>145</v>
      </c>
      <c r="I17" s="6">
        <f>INDEX('elenco nodi'!$E$3:$E$67,MATCH('vie di piano'!J17,'elenco nodi'!$F$3:$F$67,0),1)</f>
        <v>1.8</v>
      </c>
      <c r="J17" s="46" t="str">
        <f>'foglio calcoli'!X37</f>
        <v>145R3</v>
      </c>
    </row>
    <row r="18" spans="1:10" x14ac:dyDescent="0.35">
      <c r="A18" s="6">
        <f>'foglio calcoli'!J25</f>
        <v>133</v>
      </c>
      <c r="B18" s="6">
        <f>'foglio calcoli'!K25</f>
        <v>471</v>
      </c>
      <c r="C18" s="6" t="str">
        <f>'foglio calcoli'!S25</f>
        <v>145</v>
      </c>
      <c r="D18" s="6">
        <f>INDEX('elenco nodi'!$E$3:$E$67,MATCH('vie di piano'!E18,'elenco nodi'!$F$3:$F$67,0),1)</f>
        <v>3</v>
      </c>
      <c r="E18" s="45" t="str">
        <f>'foglio calcoli'!U25</f>
        <v>145S2</v>
      </c>
      <c r="F18" s="9">
        <f>'foglio calcoli'!M25</f>
        <v>145</v>
      </c>
      <c r="G18" s="6">
        <f>'foglio calcoli'!N25</f>
        <v>471</v>
      </c>
      <c r="H18" s="6" t="str">
        <f>'foglio calcoli'!V25</f>
        <v>145</v>
      </c>
      <c r="I18" s="6">
        <f>INDEX('elenco nodi'!$E$3:$E$67,MATCH('vie di piano'!J18,'elenco nodi'!$F$3:$F$67,0),1)</f>
        <v>1.8</v>
      </c>
      <c r="J18" s="46" t="str">
        <f>'foglio calcoli'!X25</f>
        <v>145S3</v>
      </c>
    </row>
    <row r="19" spans="1:10" x14ac:dyDescent="0.35">
      <c r="A19" s="6">
        <f>'foglio calcoli'!J29</f>
        <v>133</v>
      </c>
      <c r="B19" s="6">
        <f>'foglio calcoli'!K29</f>
        <v>471</v>
      </c>
      <c r="C19" s="6" t="str">
        <f>'foglio calcoli'!S29</f>
        <v>145</v>
      </c>
      <c r="D19" s="6">
        <f>INDEX('elenco nodi'!$E$3:$E$67,MATCH('vie di piano'!E19,'elenco nodi'!$F$3:$F$67,0),1)</f>
        <v>3</v>
      </c>
      <c r="E19" s="45" t="str">
        <f>'foglio calcoli'!U29</f>
        <v>145S2</v>
      </c>
      <c r="F19" s="9">
        <f>'foglio calcoli'!M29</f>
        <v>133</v>
      </c>
      <c r="G19" s="6">
        <f>'foglio calcoli'!N29</f>
        <v>480</v>
      </c>
      <c r="H19" s="6" t="str">
        <f>'foglio calcoli'!V29</f>
        <v>145</v>
      </c>
      <c r="I19" s="6">
        <f>INDEX('elenco nodi'!$E$3:$E$67,MATCH('vie di piano'!J19,'elenco nodi'!$F$3:$F$67,0),1)</f>
        <v>1.8</v>
      </c>
      <c r="J19" s="46" t="str">
        <f>'foglio calcoli'!X29</f>
        <v>145RG2</v>
      </c>
    </row>
    <row r="20" spans="1:10" x14ac:dyDescent="0.35">
      <c r="A20" s="6">
        <f>'foglio calcoli'!J23</f>
        <v>145</v>
      </c>
      <c r="B20" s="6">
        <f>'foglio calcoli'!K23</f>
        <v>471</v>
      </c>
      <c r="C20" s="6" t="str">
        <f>'foglio calcoli'!S23</f>
        <v>145</v>
      </c>
      <c r="D20" s="6">
        <f>INDEX('elenco nodi'!$E$3:$E$67,MATCH('vie di piano'!E20,'elenco nodi'!$F$3:$F$67,0),1)</f>
        <v>1.8</v>
      </c>
      <c r="E20" s="45" t="str">
        <f>'foglio calcoli'!U23</f>
        <v>145S3</v>
      </c>
      <c r="F20" s="9">
        <f>'foglio calcoli'!M23</f>
        <v>143</v>
      </c>
      <c r="G20" s="6">
        <f>'foglio calcoli'!N23</f>
        <v>473</v>
      </c>
      <c r="H20" s="6" t="str">
        <f>'foglio calcoli'!V23</f>
        <v>145</v>
      </c>
      <c r="I20" s="6">
        <f>INDEX('elenco nodi'!$E$3:$E$67,MATCH('vie di piano'!J20,'elenco nodi'!$F$3:$F$67,0),1)</f>
        <v>1.8</v>
      </c>
      <c r="J20" s="46" t="str">
        <f>'foglio calcoli'!X23</f>
        <v>145A3</v>
      </c>
    </row>
    <row r="21" spans="1:10" x14ac:dyDescent="0.35">
      <c r="A21" s="6">
        <f>'foglio calcoli'!J17</f>
        <v>133</v>
      </c>
      <c r="B21" s="6">
        <f>'foglio calcoli'!K17</f>
        <v>465</v>
      </c>
      <c r="C21" s="6" t="str">
        <f>'foglio calcoli'!S17</f>
        <v>145</v>
      </c>
      <c r="D21" s="6">
        <f>INDEX('elenco nodi'!$E$3:$E$67,MATCH('vie di piano'!E21,'elenco nodi'!$F$3:$F$67,0),1)</f>
        <v>3</v>
      </c>
      <c r="E21" s="45" t="str">
        <f>'foglio calcoli'!U17</f>
        <v>145WC1</v>
      </c>
      <c r="F21" s="9">
        <f>'foglio calcoli'!M17</f>
        <v>135</v>
      </c>
      <c r="G21" s="6">
        <f>'foglio calcoli'!N17</f>
        <v>454</v>
      </c>
      <c r="H21" s="6" t="str">
        <f>'foglio calcoli'!V17</f>
        <v>145</v>
      </c>
      <c r="I21" s="6">
        <f>INDEX('elenco nodi'!$E$3:$E$67,MATCH('vie di piano'!J21,'elenco nodi'!$F$3:$F$67,0),1)</f>
        <v>1.8</v>
      </c>
      <c r="J21" s="46" t="str">
        <f>'foglio calcoli'!X17</f>
        <v>145RAM</v>
      </c>
    </row>
    <row r="22" spans="1:10" x14ac:dyDescent="0.35">
      <c r="A22" s="6">
        <f>'foglio calcoli'!J19</f>
        <v>133</v>
      </c>
      <c r="B22" s="6">
        <f>'foglio calcoli'!K19</f>
        <v>465</v>
      </c>
      <c r="C22" s="6" t="str">
        <f>'foglio calcoli'!S19</f>
        <v>145</v>
      </c>
      <c r="D22" s="6">
        <f>INDEX('elenco nodi'!$E$3:$E$67,MATCH('vie di piano'!E22,'elenco nodi'!$F$3:$F$67,0),1)</f>
        <v>3</v>
      </c>
      <c r="E22" s="45" t="str">
        <f>'foglio calcoli'!U19</f>
        <v>145WC1</v>
      </c>
      <c r="F22" s="9">
        <f>'foglio calcoli'!M19</f>
        <v>130</v>
      </c>
      <c r="G22" s="6">
        <f>'foglio calcoli'!N19</f>
        <v>454</v>
      </c>
      <c r="H22" s="6" t="str">
        <f>'foglio calcoli'!V19</f>
        <v>145</v>
      </c>
      <c r="I22" s="6">
        <f>INDEX('elenco nodi'!$E$3:$E$67,MATCH('vie di piano'!J22,'elenco nodi'!$F$3:$F$67,0),1)</f>
        <v>1.8</v>
      </c>
      <c r="J22" s="46" t="str">
        <f>'foglio calcoli'!X19</f>
        <v>145U3</v>
      </c>
    </row>
    <row r="23" spans="1:10" x14ac:dyDescent="0.35">
      <c r="A23" s="6">
        <f>'foglio calcoli'!J31</f>
        <v>133</v>
      </c>
      <c r="B23" s="6">
        <f>'foglio calcoli'!K31</f>
        <v>465</v>
      </c>
      <c r="C23" s="6" t="str">
        <f>'foglio calcoli'!S31</f>
        <v>145</v>
      </c>
      <c r="D23" s="6">
        <f>INDEX('elenco nodi'!$E$3:$E$67,MATCH('vie di piano'!E23,'elenco nodi'!$F$3:$F$67,0),1)</f>
        <v>3</v>
      </c>
      <c r="E23" s="45" t="str">
        <f>'foglio calcoli'!U31</f>
        <v>145WC1</v>
      </c>
      <c r="F23" s="9">
        <f>'foglio calcoli'!M31</f>
        <v>133</v>
      </c>
      <c r="G23" s="6">
        <f>'foglio calcoli'!N31</f>
        <v>471</v>
      </c>
      <c r="H23" s="6" t="str">
        <f>'foglio calcoli'!V31</f>
        <v>145</v>
      </c>
      <c r="I23" s="6">
        <f>INDEX('elenco nodi'!$E$3:$E$67,MATCH('vie di piano'!J23,'elenco nodi'!$F$3:$F$67,0),1)</f>
        <v>3</v>
      </c>
      <c r="J23" s="46" t="str">
        <f>'foglio calcoli'!X31</f>
        <v>145S2</v>
      </c>
    </row>
    <row r="24" spans="1:10" x14ac:dyDescent="0.35">
      <c r="A24" s="6">
        <f>'foglio calcoli'!J69</f>
        <v>144</v>
      </c>
      <c r="B24" s="6">
        <f>'foglio calcoli'!K69</f>
        <v>474</v>
      </c>
      <c r="C24" s="6" t="str">
        <f>'foglio calcoli'!S69</f>
        <v>150</v>
      </c>
      <c r="D24" s="6">
        <f>INDEX('elenco nodi'!$E$3:$E$67,MATCH('vie di piano'!E24,'elenco nodi'!$F$3:$F$67,0),1)</f>
        <v>1.8</v>
      </c>
      <c r="E24" s="45" t="str">
        <f>'foglio calcoli'!U69</f>
        <v>150A3</v>
      </c>
      <c r="F24" s="9">
        <f>'foglio calcoli'!M69</f>
        <v>135</v>
      </c>
      <c r="G24" s="6">
        <f>'foglio calcoli'!N69</f>
        <v>470</v>
      </c>
      <c r="H24" s="6" t="str">
        <f>'foglio calcoli'!V69</f>
        <v>150</v>
      </c>
      <c r="I24" s="6">
        <f>INDEX('elenco nodi'!$E$3:$E$67,MATCH('vie di piano'!J24,'elenco nodi'!$F$3:$F$67,0),1)</f>
        <v>1.8</v>
      </c>
      <c r="J24" s="46" t="str">
        <f>'foglio calcoli'!X69</f>
        <v>150R2</v>
      </c>
    </row>
    <row r="25" spans="1:10" x14ac:dyDescent="0.35">
      <c r="A25" s="6">
        <f>'foglio calcoli'!J85</f>
        <v>63</v>
      </c>
      <c r="B25" s="6">
        <f>'foglio calcoli'!K85</f>
        <v>464</v>
      </c>
      <c r="C25" s="6" t="str">
        <f>'foglio calcoli'!S85</f>
        <v>150</v>
      </c>
      <c r="D25" s="6">
        <f>INDEX('elenco nodi'!$E$3:$E$67,MATCH('vie di piano'!E25,'elenco nodi'!$F$3:$F$67,0),1)</f>
        <v>1.8</v>
      </c>
      <c r="E25" s="45" t="str">
        <f>'foglio calcoli'!U85</f>
        <v>150A7</v>
      </c>
      <c r="F25" s="9">
        <f>'foglio calcoli'!M85</f>
        <v>69</v>
      </c>
      <c r="G25" s="6">
        <f>'foglio calcoli'!N85</f>
        <v>464</v>
      </c>
      <c r="H25" s="6" t="str">
        <f>'foglio calcoli'!V85</f>
        <v>150</v>
      </c>
      <c r="I25" s="6">
        <f>INDEX('elenco nodi'!$E$3:$E$67,MATCH('vie di piano'!J25,'elenco nodi'!$F$3:$F$67,0),1)</f>
        <v>1.8</v>
      </c>
      <c r="J25" s="46" t="str">
        <f>'foglio calcoli'!X85</f>
        <v>150DICEA1</v>
      </c>
    </row>
    <row r="26" spans="1:10" x14ac:dyDescent="0.35">
      <c r="A26" s="6">
        <f>'foglio calcoli'!J51</f>
        <v>90</v>
      </c>
      <c r="B26" s="6">
        <f>'foglio calcoli'!K51</f>
        <v>472</v>
      </c>
      <c r="C26" s="6" t="str">
        <f>'foglio calcoli'!S51</f>
        <v>150</v>
      </c>
      <c r="D26" s="6">
        <f>INDEX('elenco nodi'!$E$3:$E$67,MATCH('vie di piano'!E26,'elenco nodi'!$F$3:$F$67,0),1)</f>
        <v>1.8</v>
      </c>
      <c r="E26" s="45" t="str">
        <f>'foglio calcoli'!U51</f>
        <v>150DICEA</v>
      </c>
      <c r="F26" s="9">
        <f>'foglio calcoli'!M51</f>
        <v>92</v>
      </c>
      <c r="G26" s="6">
        <f>'foglio calcoli'!N51</f>
        <v>484</v>
      </c>
      <c r="H26" s="6" t="str">
        <f>'foglio calcoli'!V51</f>
        <v>150</v>
      </c>
      <c r="I26" s="6">
        <f>INDEX('elenco nodi'!$E$3:$E$67,MATCH('vie di piano'!J26,'elenco nodi'!$F$3:$F$67,0),1)</f>
        <v>1.8</v>
      </c>
      <c r="J26" s="46" t="str">
        <f>'foglio calcoli'!X51</f>
        <v>150A5</v>
      </c>
    </row>
    <row r="27" spans="1:10" x14ac:dyDescent="0.35">
      <c r="A27" s="6">
        <f>'foglio calcoli'!J83</f>
        <v>69</v>
      </c>
      <c r="B27" s="6">
        <f>'foglio calcoli'!K83</f>
        <v>464</v>
      </c>
      <c r="C27" s="6" t="str">
        <f>'foglio calcoli'!S83</f>
        <v>150</v>
      </c>
      <c r="D27" s="6">
        <f>INDEX('elenco nodi'!$E$3:$E$67,MATCH('vie di piano'!E27,'elenco nodi'!$F$3:$F$67,0),1)</f>
        <v>1.8</v>
      </c>
      <c r="E27" s="45" t="str">
        <f>'foglio calcoli'!U83</f>
        <v>150DICEA1</v>
      </c>
      <c r="F27" s="9">
        <f>'foglio calcoli'!M83</f>
        <v>87</v>
      </c>
      <c r="G27" s="6">
        <f>'foglio calcoli'!N83</f>
        <v>465</v>
      </c>
      <c r="H27" s="6" t="str">
        <f>'foglio calcoli'!V83</f>
        <v>150</v>
      </c>
      <c r="I27" s="6">
        <f>INDEX('elenco nodi'!$E$3:$E$67,MATCH('vie di piano'!J27,'elenco nodi'!$F$3:$F$67,0),1)</f>
        <v>1.8</v>
      </c>
      <c r="J27" s="46" t="str">
        <f>'foglio calcoli'!X83</f>
        <v>150G1</v>
      </c>
    </row>
    <row r="28" spans="1:10" x14ac:dyDescent="0.35">
      <c r="A28" s="6">
        <f>'foglio calcoli'!J77</f>
        <v>100</v>
      </c>
      <c r="B28" s="6">
        <f>'foglio calcoli'!K77</f>
        <v>456</v>
      </c>
      <c r="C28" s="6" t="str">
        <f>'foglio calcoli'!S77</f>
        <v>150</v>
      </c>
      <c r="D28" s="6">
        <f>INDEX('elenco nodi'!$E$3:$E$67,MATCH('vie di piano'!E28,'elenco nodi'!$F$3:$F$67,0),1)</f>
        <v>1.8</v>
      </c>
      <c r="E28" s="45" t="str">
        <f>'foglio calcoli'!U77</f>
        <v>150EMA7</v>
      </c>
      <c r="F28" s="9">
        <f>'foglio calcoli'!M77</f>
        <v>135</v>
      </c>
      <c r="G28" s="6">
        <f>'foglio calcoli'!N77</f>
        <v>456</v>
      </c>
      <c r="H28" s="6" t="str">
        <f>'foglio calcoli'!V77</f>
        <v>150</v>
      </c>
      <c r="I28" s="6">
        <f>INDEX('elenco nodi'!$E$3:$E$67,MATCH('vie di piano'!J28,'elenco nodi'!$F$3:$F$67,0),1)</f>
        <v>1.8</v>
      </c>
      <c r="J28" s="46" t="str">
        <f>'foglio calcoli'!X77</f>
        <v>150WC1</v>
      </c>
    </row>
    <row r="29" spans="1:10" x14ac:dyDescent="0.35">
      <c r="A29" s="6">
        <f>'foglio calcoli'!J53</f>
        <v>87</v>
      </c>
      <c r="B29" s="6">
        <f>'foglio calcoli'!K53</f>
        <v>465</v>
      </c>
      <c r="C29" s="6" t="str">
        <f>'foglio calcoli'!S53</f>
        <v>150</v>
      </c>
      <c r="D29" s="6">
        <f>INDEX('elenco nodi'!$E$3:$E$67,MATCH('vie di piano'!E29,'elenco nodi'!$F$3:$F$67,0),1)</f>
        <v>1.8</v>
      </c>
      <c r="E29" s="45" t="str">
        <f>'foglio calcoli'!U53</f>
        <v>150G1</v>
      </c>
      <c r="F29" s="9">
        <f>'foglio calcoli'!M53</f>
        <v>90</v>
      </c>
      <c r="G29" s="6">
        <f>'foglio calcoli'!N53</f>
        <v>472</v>
      </c>
      <c r="H29" s="6" t="str">
        <f>'foglio calcoli'!V53</f>
        <v>150</v>
      </c>
      <c r="I29" s="6">
        <f>INDEX('elenco nodi'!$E$3:$E$67,MATCH('vie di piano'!J29,'elenco nodi'!$F$3:$F$67,0),1)</f>
        <v>1.8</v>
      </c>
      <c r="J29" s="46" t="str">
        <f>'foglio calcoli'!X53</f>
        <v>150DICEA</v>
      </c>
    </row>
    <row r="30" spans="1:10" x14ac:dyDescent="0.35">
      <c r="A30" s="6">
        <f>'foglio calcoli'!J81</f>
        <v>87</v>
      </c>
      <c r="B30" s="6">
        <f>'foglio calcoli'!K81</f>
        <v>465</v>
      </c>
      <c r="C30" s="6" t="str">
        <f>'foglio calcoli'!S81</f>
        <v>150</v>
      </c>
      <c r="D30" s="6">
        <f>INDEX('elenco nodi'!$E$3:$E$67,MATCH('vie di piano'!E30,'elenco nodi'!$F$3:$F$67,0),1)</f>
        <v>1.8</v>
      </c>
      <c r="E30" s="45" t="str">
        <f>'foglio calcoli'!U81</f>
        <v>150G1</v>
      </c>
      <c r="F30" s="9">
        <f>'foglio calcoli'!M81</f>
        <v>87</v>
      </c>
      <c r="G30" s="6">
        <f>'foglio calcoli'!N81</f>
        <v>456</v>
      </c>
      <c r="H30" s="6" t="str">
        <f>'foglio calcoli'!V81</f>
        <v>150</v>
      </c>
      <c r="I30" s="6">
        <f>INDEX('elenco nodi'!$E$3:$E$67,MATCH('vie di piano'!J30,'elenco nodi'!$F$3:$F$67,0),1)</f>
        <v>3</v>
      </c>
      <c r="J30" s="46" t="str">
        <f>'foglio calcoli'!X81</f>
        <v>150STRADE</v>
      </c>
    </row>
    <row r="31" spans="1:10" x14ac:dyDescent="0.35">
      <c r="A31" s="6">
        <f>'foglio calcoli'!J43</f>
        <v>110</v>
      </c>
      <c r="B31" s="6">
        <f>'foglio calcoli'!K43</f>
        <v>465</v>
      </c>
      <c r="C31" s="6" t="str">
        <f>'foglio calcoli'!S43</f>
        <v>150</v>
      </c>
      <c r="D31" s="6">
        <f>INDEX('elenco nodi'!$E$3:$E$67,MATCH('vie di piano'!E31,'elenco nodi'!$F$3:$F$67,0),1)</f>
        <v>1.8</v>
      </c>
      <c r="E31" s="45" t="str">
        <f>'foglio calcoli'!U43</f>
        <v>150G1G2</v>
      </c>
      <c r="F31" s="9">
        <f>'foglio calcoli'!M43</f>
        <v>129</v>
      </c>
      <c r="G31" s="6">
        <f>'foglio calcoli'!N43</f>
        <v>465</v>
      </c>
      <c r="H31" s="6" t="str">
        <f>'foglio calcoli'!V43</f>
        <v>150</v>
      </c>
      <c r="I31" s="6">
        <f>INDEX('elenco nodi'!$E$3:$E$67,MATCH('vie di piano'!J31,'elenco nodi'!$F$3:$F$67,0),1)</f>
        <v>1.8</v>
      </c>
      <c r="J31" s="46" t="str">
        <f>'foglio calcoli'!X43</f>
        <v>150G2</v>
      </c>
    </row>
    <row r="32" spans="1:10" x14ac:dyDescent="0.35">
      <c r="A32" s="6">
        <f>'foglio calcoli'!J45</f>
        <v>110</v>
      </c>
      <c r="B32" s="6">
        <f>'foglio calcoli'!K45</f>
        <v>465</v>
      </c>
      <c r="C32" s="6" t="str">
        <f>'foglio calcoli'!S45</f>
        <v>150</v>
      </c>
      <c r="D32" s="6">
        <f>INDEX('elenco nodi'!$E$3:$E$67,MATCH('vie di piano'!E32,'elenco nodi'!$F$3:$F$67,0),1)</f>
        <v>1.8</v>
      </c>
      <c r="E32" s="45" t="str">
        <f>'foglio calcoli'!U45</f>
        <v>150G1G2</v>
      </c>
      <c r="F32" s="9">
        <f>'foglio calcoli'!M45</f>
        <v>112</v>
      </c>
      <c r="G32" s="6">
        <f>'foglio calcoli'!N45</f>
        <v>482</v>
      </c>
      <c r="H32" s="6" t="str">
        <f>'foglio calcoli'!V45</f>
        <v>145</v>
      </c>
      <c r="I32" s="6">
        <f>INDEX('elenco nodi'!$E$3:$E$67,MATCH('vie di piano'!J32,'elenco nodi'!$F$3:$F$67,0),1)</f>
        <v>1.2</v>
      </c>
      <c r="J32" s="46" t="str">
        <f>'foglio calcoli'!X45</f>
        <v>145EMG2</v>
      </c>
    </row>
    <row r="33" spans="1:10" x14ac:dyDescent="0.35">
      <c r="A33" s="6">
        <f>'foglio calcoli'!J47</f>
        <v>110</v>
      </c>
      <c r="B33" s="6">
        <f>'foglio calcoli'!K47</f>
        <v>465</v>
      </c>
      <c r="C33" s="6" t="str">
        <f>'foglio calcoli'!S47</f>
        <v>150</v>
      </c>
      <c r="D33" s="6">
        <f>INDEX('elenco nodi'!$E$3:$E$67,MATCH('vie di piano'!E33,'elenco nodi'!$F$3:$F$67,0),1)</f>
        <v>1.8</v>
      </c>
      <c r="E33" s="45" t="str">
        <f>'foglio calcoli'!U47</f>
        <v>150G1G2</v>
      </c>
      <c r="F33" s="9">
        <f>'foglio calcoli'!M47</f>
        <v>87</v>
      </c>
      <c r="G33" s="6">
        <f>'foglio calcoli'!N47</f>
        <v>465</v>
      </c>
      <c r="H33" s="6" t="str">
        <f>'foglio calcoli'!V47</f>
        <v>150</v>
      </c>
      <c r="I33" s="6">
        <f>INDEX('elenco nodi'!$E$3:$E$67,MATCH('vie di piano'!J33,'elenco nodi'!$F$3:$F$67,0),1)</f>
        <v>1.8</v>
      </c>
      <c r="J33" s="46" t="str">
        <f>'foglio calcoli'!X47</f>
        <v>150G1</v>
      </c>
    </row>
    <row r="34" spans="1:10" x14ac:dyDescent="0.35">
      <c r="A34" s="6">
        <f>'foglio calcoli'!J57</f>
        <v>157</v>
      </c>
      <c r="B34" s="6">
        <f>'foglio calcoli'!K57</f>
        <v>485</v>
      </c>
      <c r="C34" s="6" t="str">
        <f>'foglio calcoli'!S57</f>
        <v>150</v>
      </c>
      <c r="D34" s="6">
        <f>INDEX('elenco nodi'!$E$3:$E$67,MATCH('vie di piano'!E34,'elenco nodi'!$F$3:$F$67,0),1)</f>
        <v>1.8</v>
      </c>
      <c r="E34" s="45" t="str">
        <f>'foglio calcoli'!U57</f>
        <v>150R1</v>
      </c>
      <c r="F34" s="9">
        <f>'foglio calcoli'!M57</f>
        <v>151</v>
      </c>
      <c r="G34" s="6">
        <f>'foglio calcoli'!N57</f>
        <v>485</v>
      </c>
      <c r="H34" s="6" t="str">
        <f>'foglio calcoli'!V57</f>
        <v>150</v>
      </c>
      <c r="I34" s="6">
        <f>INDEX('elenco nodi'!$E$3:$E$67,MATCH('vie di piano'!J34,'elenco nodi'!$F$3:$F$67,0),1)</f>
        <v>1.8</v>
      </c>
      <c r="J34" s="46" t="str">
        <f>'foglio calcoli'!X57</f>
        <v>150RL</v>
      </c>
    </row>
    <row r="35" spans="1:10" x14ac:dyDescent="0.35">
      <c r="A35" s="6">
        <f>'foglio calcoli'!J59</f>
        <v>157</v>
      </c>
      <c r="B35" s="6">
        <f>'foglio calcoli'!K59</f>
        <v>485</v>
      </c>
      <c r="C35" s="6" t="str">
        <f>'foglio calcoli'!S59</f>
        <v>150</v>
      </c>
      <c r="D35" s="6">
        <f>INDEX('elenco nodi'!$E$3:$E$67,MATCH('vie di piano'!E35,'elenco nodi'!$F$3:$F$67,0),1)</f>
        <v>1.8</v>
      </c>
      <c r="E35" s="45" t="str">
        <f>'foglio calcoli'!U59</f>
        <v>150R1</v>
      </c>
      <c r="F35" s="9">
        <f>'foglio calcoli'!M59</f>
        <v>150</v>
      </c>
      <c r="G35" s="6">
        <f>'foglio calcoli'!N59</f>
        <v>500</v>
      </c>
      <c r="H35" s="6" t="str">
        <f>'foglio calcoli'!V59</f>
        <v>150</v>
      </c>
      <c r="I35" s="6">
        <f>INDEX('elenco nodi'!$E$3:$E$67,MATCH('vie di piano'!J35,'elenco nodi'!$F$3:$F$67,0),1)</f>
        <v>1.8</v>
      </c>
      <c r="J35" s="46" t="str">
        <f>'foglio calcoli'!X59</f>
        <v>150EMRL</v>
      </c>
    </row>
    <row r="36" spans="1:10" x14ac:dyDescent="0.35">
      <c r="A36" s="6">
        <f>'foglio calcoli'!J65</f>
        <v>135</v>
      </c>
      <c r="B36" s="6">
        <f>'foglio calcoli'!K65</f>
        <v>470</v>
      </c>
      <c r="C36" s="6" t="str">
        <f>'foglio calcoli'!S65</f>
        <v>150</v>
      </c>
      <c r="D36" s="6">
        <f>INDEX('elenco nodi'!$E$3:$E$67,MATCH('vie di piano'!E36,'elenco nodi'!$F$3:$F$67,0),1)</f>
        <v>1.8</v>
      </c>
      <c r="E36" s="45" t="str">
        <f>'foglio calcoli'!U65</f>
        <v>150R2</v>
      </c>
      <c r="F36" s="9">
        <f>'foglio calcoli'!M65</f>
        <v>135</v>
      </c>
      <c r="G36" s="6">
        <f>'foglio calcoli'!N65</f>
        <v>456</v>
      </c>
      <c r="H36" s="6" t="str">
        <f>'foglio calcoli'!V65</f>
        <v>150</v>
      </c>
      <c r="I36" s="6">
        <f>INDEX('elenco nodi'!$E$3:$E$67,MATCH('vie di piano'!J36,'elenco nodi'!$F$3:$F$67,0),1)</f>
        <v>1.8</v>
      </c>
      <c r="J36" s="46" t="str">
        <f>'foglio calcoli'!X65</f>
        <v>150WC1</v>
      </c>
    </row>
    <row r="37" spans="1:10" x14ac:dyDescent="0.35">
      <c r="A37" s="6">
        <f>'foglio calcoli'!J67</f>
        <v>135</v>
      </c>
      <c r="B37" s="6">
        <f>'foglio calcoli'!K67</f>
        <v>470</v>
      </c>
      <c r="C37" s="6" t="str">
        <f>'foglio calcoli'!S67</f>
        <v>150</v>
      </c>
      <c r="D37" s="6">
        <f>INDEX('elenco nodi'!$E$3:$E$67,MATCH('vie di piano'!E37,'elenco nodi'!$F$3:$F$67,0),1)</f>
        <v>1.8</v>
      </c>
      <c r="E37" s="45" t="str">
        <f>'foglio calcoli'!U67</f>
        <v>150R2</v>
      </c>
      <c r="F37" s="9">
        <f>'foglio calcoli'!M67</f>
        <v>129</v>
      </c>
      <c r="G37" s="6">
        <f>'foglio calcoli'!N67</f>
        <v>465</v>
      </c>
      <c r="H37" s="6" t="str">
        <f>'foglio calcoli'!V67</f>
        <v>150</v>
      </c>
      <c r="I37" s="6">
        <f>INDEX('elenco nodi'!$E$3:$E$67,MATCH('vie di piano'!J37,'elenco nodi'!$F$3:$F$67,0),1)</f>
        <v>1.8</v>
      </c>
      <c r="J37" s="46" t="str">
        <f>'foglio calcoli'!X67</f>
        <v>150G2</v>
      </c>
    </row>
    <row r="38" spans="1:10" x14ac:dyDescent="0.35">
      <c r="A38" s="6">
        <f>'foglio calcoli'!J63</f>
        <v>152</v>
      </c>
      <c r="B38" s="6">
        <f>'foglio calcoli'!K63</f>
        <v>456</v>
      </c>
      <c r="C38" s="6" t="str">
        <f>'foglio calcoli'!S63</f>
        <v>150</v>
      </c>
      <c r="D38" s="6">
        <f>INDEX('elenco nodi'!$E$3:$E$67,MATCH('vie di piano'!E38,'elenco nodi'!$F$3:$F$67,0),1)</f>
        <v>3</v>
      </c>
      <c r="E38" s="45" t="str">
        <f>'foglio calcoli'!U63</f>
        <v>150RAM</v>
      </c>
      <c r="F38" s="9">
        <f>'foglio calcoli'!M63</f>
        <v>163</v>
      </c>
      <c r="G38" s="6">
        <f>'foglio calcoli'!N63</f>
        <v>445</v>
      </c>
      <c r="H38" s="6" t="str">
        <f>'foglio calcoli'!V63</f>
        <v>150</v>
      </c>
      <c r="I38" s="6">
        <f>INDEX('elenco nodi'!$E$3:$E$67,MATCH('vie di piano'!J38,'elenco nodi'!$F$3:$F$67,0),1)</f>
        <v>1.8</v>
      </c>
      <c r="J38" s="46" t="str">
        <f>'foglio calcoli'!X63</f>
        <v>150BIB</v>
      </c>
    </row>
    <row r="39" spans="1:10" x14ac:dyDescent="0.35">
      <c r="A39" s="6">
        <f>'foglio calcoli'!J73</f>
        <v>152</v>
      </c>
      <c r="B39" s="6">
        <f>'foglio calcoli'!K73</f>
        <v>456</v>
      </c>
      <c r="C39" s="6" t="str">
        <f>'foglio calcoli'!S73</f>
        <v>150</v>
      </c>
      <c r="D39" s="6">
        <f>INDEX('elenco nodi'!$E$3:$E$67,MATCH('vie di piano'!E39,'elenco nodi'!$F$3:$F$67,0),1)</f>
        <v>3</v>
      </c>
      <c r="E39" s="45" t="str">
        <f>'foglio calcoli'!U73</f>
        <v>150RAM</v>
      </c>
      <c r="F39" s="9">
        <f>'foglio calcoli'!M73</f>
        <v>154</v>
      </c>
      <c r="G39" s="6">
        <f>'foglio calcoli'!N73</f>
        <v>474</v>
      </c>
      <c r="H39" s="6" t="str">
        <f>'foglio calcoli'!V73</f>
        <v>150</v>
      </c>
      <c r="I39" s="6">
        <f>INDEX('elenco nodi'!$E$3:$E$67,MATCH('vie di piano'!J39,'elenco nodi'!$F$3:$F$67,0),1)</f>
        <v>3</v>
      </c>
      <c r="J39" s="46" t="str">
        <f>'foglio calcoli'!X73</f>
        <v>150S1</v>
      </c>
    </row>
    <row r="40" spans="1:10" x14ac:dyDescent="0.35">
      <c r="A40" s="6">
        <f>'foglio calcoli'!J55</f>
        <v>151</v>
      </c>
      <c r="B40" s="6">
        <f>'foglio calcoli'!K55</f>
        <v>485</v>
      </c>
      <c r="C40" s="6" t="str">
        <f>'foglio calcoli'!S55</f>
        <v>150</v>
      </c>
      <c r="D40" s="6">
        <f>INDEX('elenco nodi'!$E$3:$E$67,MATCH('vie di piano'!E40,'elenco nodi'!$F$3:$F$67,0),1)</f>
        <v>1.8</v>
      </c>
      <c r="E40" s="45" t="str">
        <f>'foglio calcoli'!U55</f>
        <v>150RL</v>
      </c>
      <c r="F40" s="9">
        <f>'foglio calcoli'!M55</f>
        <v>147</v>
      </c>
      <c r="G40" s="6">
        <f>'foglio calcoli'!N55</f>
        <v>500</v>
      </c>
      <c r="H40" s="6" t="str">
        <f>'foglio calcoli'!V55</f>
        <v>150</v>
      </c>
      <c r="I40" s="6">
        <f>INDEX('elenco nodi'!$E$3:$E$67,MATCH('vie di piano'!J40,'elenco nodi'!$F$3:$F$67,0),1)</f>
        <v>3</v>
      </c>
      <c r="J40" s="46" t="str">
        <f>'foglio calcoli'!X55</f>
        <v>150EMR1</v>
      </c>
    </row>
    <row r="41" spans="1:10" x14ac:dyDescent="0.35">
      <c r="A41" s="6">
        <f>'foglio calcoli'!J61</f>
        <v>154</v>
      </c>
      <c r="B41" s="6">
        <f>'foglio calcoli'!K61</f>
        <v>474</v>
      </c>
      <c r="C41" s="6" t="str">
        <f>'foglio calcoli'!S61</f>
        <v>150</v>
      </c>
      <c r="D41" s="6">
        <f>INDEX('elenco nodi'!$E$3:$E$67,MATCH('vie di piano'!E41,'elenco nodi'!$F$3:$F$67,0),1)</f>
        <v>3</v>
      </c>
      <c r="E41" s="45" t="str">
        <f>'foglio calcoli'!U61</f>
        <v>150S1</v>
      </c>
      <c r="F41" s="9">
        <f>'foglio calcoli'!M61</f>
        <v>157</v>
      </c>
      <c r="G41" s="6">
        <f>'foglio calcoli'!N61</f>
        <v>485</v>
      </c>
      <c r="H41" s="6" t="str">
        <f>'foglio calcoli'!V61</f>
        <v>150</v>
      </c>
      <c r="I41" s="6">
        <f>INDEX('elenco nodi'!$E$3:$E$67,MATCH('vie di piano'!J41,'elenco nodi'!$F$3:$F$67,0),1)</f>
        <v>1.8</v>
      </c>
      <c r="J41" s="46" t="str">
        <f>'foglio calcoli'!X61</f>
        <v>150R1</v>
      </c>
    </row>
    <row r="42" spans="1:10" x14ac:dyDescent="0.35">
      <c r="A42" s="6">
        <f>'foglio calcoli'!J71</f>
        <v>154</v>
      </c>
      <c r="B42" s="6">
        <f>'foglio calcoli'!K71</f>
        <v>474</v>
      </c>
      <c r="C42" s="6" t="str">
        <f>'foglio calcoli'!S71</f>
        <v>150</v>
      </c>
      <c r="D42" s="6">
        <f>INDEX('elenco nodi'!$E$3:$E$67,MATCH('vie di piano'!E42,'elenco nodi'!$F$3:$F$67,0),1)</f>
        <v>3</v>
      </c>
      <c r="E42" s="45" t="str">
        <f>'foglio calcoli'!U71</f>
        <v>150S1</v>
      </c>
      <c r="F42" s="9">
        <f>'foglio calcoli'!M71</f>
        <v>144</v>
      </c>
      <c r="G42" s="6">
        <f>'foglio calcoli'!N71</f>
        <v>474</v>
      </c>
      <c r="H42" s="6" t="str">
        <f>'foglio calcoli'!V71</f>
        <v>150</v>
      </c>
      <c r="I42" s="6">
        <f>INDEX('elenco nodi'!$E$3:$E$67,MATCH('vie di piano'!J42,'elenco nodi'!$F$3:$F$67,0),1)</f>
        <v>1.8</v>
      </c>
      <c r="J42" s="46" t="str">
        <f>'foglio calcoli'!X71</f>
        <v>150A3</v>
      </c>
    </row>
    <row r="43" spans="1:10" x14ac:dyDescent="0.35">
      <c r="A43" s="6">
        <f>'foglio calcoli'!J79</f>
        <v>87</v>
      </c>
      <c r="B43" s="6">
        <f>'foglio calcoli'!K79</f>
        <v>456</v>
      </c>
      <c r="C43" s="6" t="str">
        <f>'foglio calcoli'!S79</f>
        <v>150</v>
      </c>
      <c r="D43" s="6">
        <f>INDEX('elenco nodi'!$E$3:$E$67,MATCH('vie di piano'!E43,'elenco nodi'!$F$3:$F$67,0),1)</f>
        <v>3</v>
      </c>
      <c r="E43" s="45" t="str">
        <f>'foglio calcoli'!U79</f>
        <v>150STRADE</v>
      </c>
      <c r="F43" s="9">
        <f>'foglio calcoli'!M79</f>
        <v>100</v>
      </c>
      <c r="G43" s="6">
        <f>'foglio calcoli'!N79</f>
        <v>456</v>
      </c>
      <c r="H43" s="6" t="str">
        <f>'foglio calcoli'!V79</f>
        <v>150</v>
      </c>
      <c r="I43" s="6">
        <f>INDEX('elenco nodi'!$E$3:$E$67,MATCH('vie di piano'!J43,'elenco nodi'!$F$3:$F$67,0),1)</f>
        <v>1.8</v>
      </c>
      <c r="J43" s="46" t="str">
        <f>'foglio calcoli'!X79</f>
        <v>150EMA7</v>
      </c>
    </row>
    <row r="44" spans="1:10" x14ac:dyDescent="0.35">
      <c r="A44" s="6">
        <f>'foglio calcoli'!J75</f>
        <v>135</v>
      </c>
      <c r="B44" s="6">
        <f>'foglio calcoli'!K75</f>
        <v>456</v>
      </c>
      <c r="C44" s="6" t="str">
        <f>'foglio calcoli'!S75</f>
        <v>150</v>
      </c>
      <c r="D44" s="6">
        <f>INDEX('elenco nodi'!$E$3:$E$67,MATCH('vie di piano'!E44,'elenco nodi'!$F$3:$F$67,0),1)</f>
        <v>1.8</v>
      </c>
      <c r="E44" s="45" t="str">
        <f>'foglio calcoli'!U75</f>
        <v>150WC1</v>
      </c>
      <c r="F44" s="9">
        <f>'foglio calcoli'!M75</f>
        <v>152</v>
      </c>
      <c r="G44" s="6">
        <f>'foglio calcoli'!N75</f>
        <v>456</v>
      </c>
      <c r="H44" s="6" t="str">
        <f>'foglio calcoli'!V75</f>
        <v>150</v>
      </c>
      <c r="I44" s="6">
        <f>INDEX('elenco nodi'!$E$3:$E$67,MATCH('vie di piano'!J44,'elenco nodi'!$F$3:$F$67,0),1)</f>
        <v>3</v>
      </c>
      <c r="J44" s="46" t="str">
        <f>'foglio calcoli'!X75</f>
        <v>150RAM</v>
      </c>
    </row>
    <row r="45" spans="1:10" x14ac:dyDescent="0.35">
      <c r="A45" s="6">
        <f>'foglio calcoli'!J129</f>
        <v>62</v>
      </c>
      <c r="B45" s="6">
        <f>'foglio calcoli'!K129</f>
        <v>465</v>
      </c>
      <c r="C45" s="6" t="str">
        <f>'foglio calcoli'!S129</f>
        <v>155</v>
      </c>
      <c r="D45" s="6">
        <f>INDEX('elenco nodi'!$E$3:$E$67,MATCH('vie di piano'!E45,'elenco nodi'!$F$3:$F$67,0),1)</f>
        <v>1.8</v>
      </c>
      <c r="E45" s="45" t="str">
        <f>'foglio calcoli'!U129</f>
        <v>155A7</v>
      </c>
      <c r="F45" s="9">
        <f>'foglio calcoli'!M129</f>
        <v>86</v>
      </c>
      <c r="G45" s="6">
        <f>'foglio calcoli'!N129</f>
        <v>465</v>
      </c>
      <c r="H45" s="6" t="str">
        <f>'foglio calcoli'!V129</f>
        <v>155</v>
      </c>
      <c r="I45" s="6">
        <f>INDEX('elenco nodi'!$E$3:$E$67,MATCH('vie di piano'!J45,'elenco nodi'!$F$3:$F$67,0),1)</f>
        <v>1.8</v>
      </c>
      <c r="J45" s="46" t="str">
        <f>'foglio calcoli'!X129</f>
        <v>155DICEA</v>
      </c>
    </row>
    <row r="46" spans="1:10" x14ac:dyDescent="0.35">
      <c r="A46" s="6">
        <f>'foglio calcoli'!J93</f>
        <v>159</v>
      </c>
      <c r="B46" s="6">
        <f>'foglio calcoli'!K93</f>
        <v>456</v>
      </c>
      <c r="C46" s="6" t="str">
        <f>'foglio calcoli'!S93</f>
        <v>155</v>
      </c>
      <c r="D46" s="6">
        <f>INDEX('elenco nodi'!$E$3:$E$67,MATCH('vie di piano'!E46,'elenco nodi'!$F$3:$F$67,0),1)</f>
        <v>3</v>
      </c>
      <c r="E46" s="45" t="str">
        <f>'foglio calcoli'!U93</f>
        <v>155ACQ</v>
      </c>
      <c r="F46" s="9">
        <f>'foglio calcoli'!M93</f>
        <v>160</v>
      </c>
      <c r="G46" s="6">
        <f>'foglio calcoli'!N93</f>
        <v>450</v>
      </c>
      <c r="H46" s="6" t="str">
        <f>'foglio calcoli'!V93</f>
        <v>155</v>
      </c>
      <c r="I46" s="6">
        <f>INDEX('elenco nodi'!$E$3:$E$67,MATCH('vie di piano'!J46,'elenco nodi'!$F$3:$F$67,0),1)</f>
        <v>3</v>
      </c>
      <c r="J46" s="46" t="str">
        <f>'foglio calcoli'!X93</f>
        <v>155EM4</v>
      </c>
    </row>
    <row r="47" spans="1:10" x14ac:dyDescent="0.35">
      <c r="A47" s="6">
        <f>'foglio calcoli'!J107</f>
        <v>159</v>
      </c>
      <c r="B47" s="6">
        <f>'foglio calcoli'!K107</f>
        <v>456</v>
      </c>
      <c r="C47" s="6" t="str">
        <f>'foglio calcoli'!S107</f>
        <v>155</v>
      </c>
      <c r="D47" s="6">
        <f>INDEX('elenco nodi'!$E$3:$E$67,MATCH('vie di piano'!E47,'elenco nodi'!$F$3:$F$67,0),1)</f>
        <v>3</v>
      </c>
      <c r="E47" s="45" t="str">
        <f>'foglio calcoli'!U107</f>
        <v>155ACQ</v>
      </c>
      <c r="F47" s="9">
        <f>'foglio calcoli'!M107</f>
        <v>159</v>
      </c>
      <c r="G47" s="6">
        <f>'foglio calcoli'!N107</f>
        <v>472</v>
      </c>
      <c r="H47" s="6" t="str">
        <f>'foglio calcoli'!V107</f>
        <v>155</v>
      </c>
      <c r="I47" s="6">
        <f>INDEX('elenco nodi'!$E$3:$E$67,MATCH('vie di piano'!J47,'elenco nodi'!$F$3:$F$67,0),1)</f>
        <v>3</v>
      </c>
      <c r="J47" s="46" t="str">
        <f>'foglio calcoli'!X107</f>
        <v>155CESMI</v>
      </c>
    </row>
    <row r="48" spans="1:10" x14ac:dyDescent="0.35">
      <c r="A48" s="6">
        <f>'foglio calcoli'!J103</f>
        <v>159</v>
      </c>
      <c r="B48" s="6">
        <f>'foglio calcoli'!K103</f>
        <v>472</v>
      </c>
      <c r="C48" s="6" t="str">
        <f>'foglio calcoli'!S103</f>
        <v>155</v>
      </c>
      <c r="D48" s="6">
        <f>INDEX('elenco nodi'!$E$3:$E$67,MATCH('vie di piano'!E48,'elenco nodi'!$F$3:$F$67,0),1)</f>
        <v>3</v>
      </c>
      <c r="E48" s="45" t="str">
        <f>'foglio calcoli'!U103</f>
        <v>155CESMI</v>
      </c>
      <c r="F48" s="9">
        <f>'foglio calcoli'!M103</f>
        <v>149</v>
      </c>
      <c r="G48" s="6">
        <f>'foglio calcoli'!N103</f>
        <v>472</v>
      </c>
      <c r="H48" s="6" t="str">
        <f>'foglio calcoli'!V103</f>
        <v>155</v>
      </c>
      <c r="I48" s="6">
        <f>INDEX('elenco nodi'!$E$3:$E$67,MATCH('vie di piano'!J48,'elenco nodi'!$F$3:$F$67,0),1)</f>
        <v>3</v>
      </c>
      <c r="J48" s="46" t="str">
        <f>'foglio calcoli'!X103</f>
        <v>155WC2</v>
      </c>
    </row>
    <row r="49" spans="1:10" x14ac:dyDescent="0.35">
      <c r="A49" s="6">
        <f>'foglio calcoli'!J105</f>
        <v>159</v>
      </c>
      <c r="B49" s="6">
        <f>'foglio calcoli'!K105</f>
        <v>472</v>
      </c>
      <c r="C49" s="6" t="str">
        <f>'foglio calcoli'!S105</f>
        <v>155</v>
      </c>
      <c r="D49" s="6">
        <f>INDEX('elenco nodi'!$E$3:$E$67,MATCH('vie di piano'!E49,'elenco nodi'!$F$3:$F$67,0),1)</f>
        <v>3</v>
      </c>
      <c r="E49" s="45" t="str">
        <f>'foglio calcoli'!U105</f>
        <v>155CESMI</v>
      </c>
      <c r="F49" s="9">
        <f>'foglio calcoli'!M105</f>
        <v>158</v>
      </c>
      <c r="G49" s="6">
        <f>'foglio calcoli'!N105</f>
        <v>482</v>
      </c>
      <c r="H49" s="6" t="str">
        <f>'foglio calcoli'!V105</f>
        <v>155</v>
      </c>
      <c r="I49" s="6">
        <f>INDEX('elenco nodi'!$E$3:$E$67,MATCH('vie di piano'!J49,'elenco nodi'!$F$3:$F$67,0),1)</f>
        <v>1.8</v>
      </c>
      <c r="J49" s="46" t="str">
        <f>'foglio calcoli'!X105</f>
        <v>155BAR</v>
      </c>
    </row>
    <row r="50" spans="1:10" x14ac:dyDescent="0.35">
      <c r="A50" s="6">
        <f>'foglio calcoli'!J127</f>
        <v>86</v>
      </c>
      <c r="B50" s="6">
        <f>'foglio calcoli'!K127</f>
        <v>465</v>
      </c>
      <c r="C50" s="6" t="str">
        <f>'foglio calcoli'!S127</f>
        <v>155</v>
      </c>
      <c r="D50" s="6">
        <f>INDEX('elenco nodi'!$E$3:$E$67,MATCH('vie di piano'!E50,'elenco nodi'!$F$3:$F$67,0),1)</f>
        <v>1.8</v>
      </c>
      <c r="E50" s="45" t="str">
        <f>'foglio calcoli'!U127</f>
        <v>155DICEA</v>
      </c>
      <c r="F50" s="9">
        <f>'foglio calcoli'!M127</f>
        <v>91</v>
      </c>
      <c r="G50" s="6">
        <f>'foglio calcoli'!N127</f>
        <v>467</v>
      </c>
      <c r="H50" s="6" t="str">
        <f>'foglio calcoli'!V127</f>
        <v>155</v>
      </c>
      <c r="I50" s="6">
        <f>INDEX('elenco nodi'!$E$3:$E$67,MATCH('vie di piano'!J50,'elenco nodi'!$F$3:$F$67,0),1)</f>
        <v>1.8</v>
      </c>
      <c r="J50" s="46" t="str">
        <f>'foglio calcoli'!X127</f>
        <v>155R567</v>
      </c>
    </row>
    <row r="51" spans="1:10" x14ac:dyDescent="0.35">
      <c r="A51" s="6">
        <f>'foglio calcoli'!J97</f>
        <v>140</v>
      </c>
      <c r="B51" s="6">
        <f>'foglio calcoli'!K97</f>
        <v>471</v>
      </c>
      <c r="C51" s="6" t="str">
        <f>'foglio calcoli'!S97</f>
        <v>155</v>
      </c>
      <c r="D51" s="6">
        <f>INDEX('elenco nodi'!$E$3:$E$67,MATCH('vie di piano'!E51,'elenco nodi'!$F$3:$F$67,0),1)</f>
        <v>1.8</v>
      </c>
      <c r="E51" s="45" t="str">
        <f>'foglio calcoli'!U97</f>
        <v>155ECDL</v>
      </c>
      <c r="F51" s="9">
        <f>'foglio calcoli'!M97</f>
        <v>149</v>
      </c>
      <c r="G51" s="6">
        <f>'foglio calcoli'!N97</f>
        <v>472</v>
      </c>
      <c r="H51" s="6" t="str">
        <f>'foglio calcoli'!V97</f>
        <v>155</v>
      </c>
      <c r="I51" s="6">
        <f>INDEX('elenco nodi'!$E$3:$E$67,MATCH('vie di piano'!J51,'elenco nodi'!$F$3:$F$67,0),1)</f>
        <v>3</v>
      </c>
      <c r="J51" s="46" t="str">
        <f>'foglio calcoli'!X97</f>
        <v>155WC2</v>
      </c>
    </row>
    <row r="52" spans="1:10" x14ac:dyDescent="0.35">
      <c r="A52" s="6">
        <f>'foglio calcoli'!J113</f>
        <v>136</v>
      </c>
      <c r="B52" s="6">
        <f>'foglio calcoli'!K113</f>
        <v>456</v>
      </c>
      <c r="C52" s="6" t="str">
        <f>'foglio calcoli'!S113</f>
        <v>155</v>
      </c>
      <c r="D52" s="6">
        <f>INDEX('elenco nodi'!$E$3:$E$67,MATCH('vie di piano'!E52,'elenco nodi'!$F$3:$F$67,0),1)</f>
        <v>1.8</v>
      </c>
      <c r="E52" s="45" t="str">
        <f>'foglio calcoli'!U113</f>
        <v>155EM1</v>
      </c>
      <c r="F52" s="9">
        <f>'foglio calcoli'!M113</f>
        <v>147</v>
      </c>
      <c r="G52" s="6">
        <f>'foglio calcoli'!N113</f>
        <v>456</v>
      </c>
      <c r="H52" s="6" t="str">
        <f>'foglio calcoli'!V113</f>
        <v>155</v>
      </c>
      <c r="I52" s="6">
        <f>INDEX('elenco nodi'!$E$3:$E$67,MATCH('vie di piano'!J52,'elenco nodi'!$F$3:$F$67,0),1)</f>
        <v>1.8</v>
      </c>
      <c r="J52" s="46" t="str">
        <f>'foglio calcoli'!X113</f>
        <v>155S1</v>
      </c>
    </row>
    <row r="53" spans="1:10" x14ac:dyDescent="0.35">
      <c r="A53" s="6">
        <f>'foglio calcoli'!J109</f>
        <v>154</v>
      </c>
      <c r="B53" s="6">
        <f>'foglio calcoli'!K109</f>
        <v>456</v>
      </c>
      <c r="C53" s="6" t="str">
        <f>'foglio calcoli'!S109</f>
        <v>155</v>
      </c>
      <c r="D53" s="6">
        <f>INDEX('elenco nodi'!$E$3:$E$67,MATCH('vie di piano'!E53,'elenco nodi'!$F$3:$F$67,0),1)</f>
        <v>3</v>
      </c>
      <c r="E53" s="45" t="str">
        <f>'foglio calcoli'!U109</f>
        <v>155EM3</v>
      </c>
      <c r="F53" s="9">
        <f>'foglio calcoli'!M109</f>
        <v>159</v>
      </c>
      <c r="G53" s="6">
        <f>'foglio calcoli'!N109</f>
        <v>456</v>
      </c>
      <c r="H53" s="6" t="str">
        <f>'foglio calcoli'!V109</f>
        <v>155</v>
      </c>
      <c r="I53" s="6">
        <f>INDEX('elenco nodi'!$E$3:$E$67,MATCH('vie di piano'!J53,'elenco nodi'!$F$3:$F$67,0),1)</f>
        <v>3</v>
      </c>
      <c r="J53" s="46" t="str">
        <f>'foglio calcoli'!X109</f>
        <v>155ACQ</v>
      </c>
    </row>
    <row r="54" spans="1:10" x14ac:dyDescent="0.35">
      <c r="A54" s="6">
        <f>'foglio calcoli'!J91</f>
        <v>160</v>
      </c>
      <c r="B54" s="6">
        <f>'foglio calcoli'!K91</f>
        <v>450</v>
      </c>
      <c r="C54" s="6" t="str">
        <f>'foglio calcoli'!S91</f>
        <v>155</v>
      </c>
      <c r="D54" s="6">
        <f>INDEX('elenco nodi'!$E$3:$E$67,MATCH('vie di piano'!E54,'elenco nodi'!$F$3:$F$67,0),1)</f>
        <v>3</v>
      </c>
      <c r="E54" s="45" t="str">
        <f>'foglio calcoli'!U91</f>
        <v>155EM4</v>
      </c>
      <c r="F54" s="9">
        <f>'foglio calcoli'!M91</f>
        <v>160</v>
      </c>
      <c r="G54" s="6">
        <f>'foglio calcoli'!N91</f>
        <v>445</v>
      </c>
      <c r="H54" s="6" t="str">
        <f>'foglio calcoli'!V91</f>
        <v>155</v>
      </c>
      <c r="I54" s="6">
        <f>INDEX('elenco nodi'!$E$3:$E$67,MATCH('vie di piano'!J54,'elenco nodi'!$F$3:$F$67,0),1)</f>
        <v>3</v>
      </c>
      <c r="J54" s="46" t="str">
        <f>'foglio calcoli'!X91</f>
        <v>155UP</v>
      </c>
    </row>
    <row r="55" spans="1:10" x14ac:dyDescent="0.35">
      <c r="A55" s="6">
        <f>'foglio calcoli'!J119</f>
        <v>117</v>
      </c>
      <c r="B55" s="6">
        <f>'foglio calcoli'!K119</f>
        <v>467</v>
      </c>
      <c r="C55" s="6" t="str">
        <f>'foglio calcoli'!S119</f>
        <v>155</v>
      </c>
      <c r="D55" s="6">
        <f>INDEX('elenco nodi'!$E$3:$E$67,MATCH('vie di piano'!E55,'elenco nodi'!$F$3:$F$67,0),1)</f>
        <v>1.8</v>
      </c>
      <c r="E55" s="45" t="str">
        <f>'foglio calcoli'!U119</f>
        <v>155R23D2</v>
      </c>
      <c r="F55" s="9">
        <f>'foglio calcoli'!M119</f>
        <v>125</v>
      </c>
      <c r="G55" s="6">
        <f>'foglio calcoli'!N119</f>
        <v>467</v>
      </c>
      <c r="H55" s="6" t="str">
        <f>'foglio calcoli'!V119</f>
        <v>155</v>
      </c>
      <c r="I55" s="6">
        <f>INDEX('elenco nodi'!$E$3:$E$67,MATCH('vie di piano'!J55,'elenco nodi'!$F$3:$F$67,0),1)</f>
        <v>1.8</v>
      </c>
      <c r="J55" s="46" t="str">
        <f>'foglio calcoli'!X119</f>
        <v>155RD1</v>
      </c>
    </row>
    <row r="56" spans="1:10" x14ac:dyDescent="0.35">
      <c r="A56" s="6">
        <f>'foglio calcoli'!J89</f>
        <v>100</v>
      </c>
      <c r="B56" s="6">
        <f>'foglio calcoli'!K89</f>
        <v>467</v>
      </c>
      <c r="C56" s="6" t="str">
        <f>'foglio calcoli'!S89</f>
        <v>155</v>
      </c>
      <c r="D56" s="6">
        <f>INDEX('elenco nodi'!$E$3:$E$67,MATCH('vie di piano'!E56,'elenco nodi'!$F$3:$F$67,0),1)</f>
        <v>1.8</v>
      </c>
      <c r="E56" s="45" t="str">
        <f>'foglio calcoli'!U89</f>
        <v>155R4</v>
      </c>
      <c r="F56" s="9">
        <f>'foglio calcoli'!M89</f>
        <v>100</v>
      </c>
      <c r="G56" s="6">
        <f>'foglio calcoli'!N89</f>
        <v>454</v>
      </c>
      <c r="H56" s="6" t="str">
        <f>'foglio calcoli'!V89</f>
        <v>155</v>
      </c>
      <c r="I56" s="6">
        <f>INDEX('elenco nodi'!$E$3:$E$67,MATCH('vie di piano'!J56,'elenco nodi'!$F$3:$F$67,0),1)</f>
        <v>1.8</v>
      </c>
      <c r="J56" s="46" t="str">
        <f>'foglio calcoli'!X89</f>
        <v>155EM1</v>
      </c>
    </row>
    <row r="57" spans="1:10" x14ac:dyDescent="0.35">
      <c r="A57" s="6">
        <f>'foglio calcoli'!J123</f>
        <v>100</v>
      </c>
      <c r="B57" s="6">
        <f>'foglio calcoli'!K123</f>
        <v>467</v>
      </c>
      <c r="C57" s="6" t="str">
        <f>'foglio calcoli'!S123</f>
        <v>155</v>
      </c>
      <c r="D57" s="6">
        <f>INDEX('elenco nodi'!$E$3:$E$67,MATCH('vie di piano'!E57,'elenco nodi'!$F$3:$F$67,0),1)</f>
        <v>1.8</v>
      </c>
      <c r="E57" s="45" t="str">
        <f>'foglio calcoli'!U123</f>
        <v>155R4</v>
      </c>
      <c r="F57" s="9">
        <f>'foglio calcoli'!M123</f>
        <v>107</v>
      </c>
      <c r="G57" s="6">
        <f>'foglio calcoli'!N123</f>
        <v>467</v>
      </c>
      <c r="H57" s="6" t="str">
        <f>'foglio calcoli'!V123</f>
        <v>155</v>
      </c>
      <c r="I57" s="6">
        <f>INDEX('elenco nodi'!$E$3:$E$67,MATCH('vie di piano'!J57,'elenco nodi'!$F$3:$F$67,0),1)</f>
        <v>1.8</v>
      </c>
      <c r="J57" s="46" t="str">
        <f>'foglio calcoli'!X123</f>
        <v>155R4D3</v>
      </c>
    </row>
    <row r="58" spans="1:10" x14ac:dyDescent="0.35">
      <c r="A58" s="6">
        <f>'foglio calcoli'!J121</f>
        <v>107</v>
      </c>
      <c r="B58" s="6">
        <f>'foglio calcoli'!K121</f>
        <v>467</v>
      </c>
      <c r="C58" s="6" t="str">
        <f>'foglio calcoli'!S121</f>
        <v>155</v>
      </c>
      <c r="D58" s="6">
        <f>INDEX('elenco nodi'!$E$3:$E$67,MATCH('vie di piano'!E58,'elenco nodi'!$F$3:$F$67,0),1)</f>
        <v>1.8</v>
      </c>
      <c r="E58" s="45" t="str">
        <f>'foglio calcoli'!U121</f>
        <v>155R4D3</v>
      </c>
      <c r="F58" s="9">
        <f>'foglio calcoli'!M121</f>
        <v>117</v>
      </c>
      <c r="G58" s="6">
        <f>'foglio calcoli'!N121</f>
        <v>467</v>
      </c>
      <c r="H58" s="6" t="str">
        <f>'foglio calcoli'!V121</f>
        <v>155</v>
      </c>
      <c r="I58" s="6">
        <f>INDEX('elenco nodi'!$E$3:$E$67,MATCH('vie di piano'!J58,'elenco nodi'!$F$3:$F$67,0),1)</f>
        <v>1.8</v>
      </c>
      <c r="J58" s="46" t="str">
        <f>'foglio calcoli'!X121</f>
        <v>155R23D2</v>
      </c>
    </row>
    <row r="59" spans="1:10" x14ac:dyDescent="0.35">
      <c r="A59" s="6">
        <f>'foglio calcoli'!J87</f>
        <v>91</v>
      </c>
      <c r="B59" s="6">
        <f>'foglio calcoli'!K87</f>
        <v>467</v>
      </c>
      <c r="C59" s="6" t="str">
        <f>'foglio calcoli'!S87</f>
        <v>155</v>
      </c>
      <c r="D59" s="6">
        <f>INDEX('elenco nodi'!$E$3:$E$67,MATCH('vie di piano'!E59,'elenco nodi'!$F$3:$F$67,0),1)</f>
        <v>1.8</v>
      </c>
      <c r="E59" s="45" t="str">
        <f>'foglio calcoli'!U87</f>
        <v>155R567</v>
      </c>
      <c r="F59" s="9">
        <f>'foglio calcoli'!M87</f>
        <v>91</v>
      </c>
      <c r="G59" s="6">
        <f>'foglio calcoli'!N87</f>
        <v>484</v>
      </c>
      <c r="H59" s="6" t="str">
        <f>'foglio calcoli'!V87</f>
        <v>155</v>
      </c>
      <c r="I59" s="6">
        <f>INDEX('elenco nodi'!$E$3:$E$67,MATCH('vie di piano'!J59,'elenco nodi'!$F$3:$F$67,0),1)</f>
        <v>1.8</v>
      </c>
      <c r="J59" s="46" t="str">
        <f>'foglio calcoli'!X87</f>
        <v>155A5</v>
      </c>
    </row>
    <row r="60" spans="1:10" x14ac:dyDescent="0.35">
      <c r="A60" s="6">
        <f>'foglio calcoli'!J125</f>
        <v>91</v>
      </c>
      <c r="B60" s="6">
        <f>'foglio calcoli'!K125</f>
        <v>467</v>
      </c>
      <c r="C60" s="6" t="str">
        <f>'foglio calcoli'!S125</f>
        <v>155</v>
      </c>
      <c r="D60" s="6">
        <f>INDEX('elenco nodi'!$E$3:$E$67,MATCH('vie di piano'!E60,'elenco nodi'!$F$3:$F$67,0),1)</f>
        <v>1.8</v>
      </c>
      <c r="E60" s="45" t="str">
        <f>'foglio calcoli'!U125</f>
        <v>155R567</v>
      </c>
      <c r="F60" s="9">
        <f>'foglio calcoli'!M125</f>
        <v>100</v>
      </c>
      <c r="G60" s="6">
        <f>'foglio calcoli'!N125</f>
        <v>467</v>
      </c>
      <c r="H60" s="6" t="str">
        <f>'foglio calcoli'!V125</f>
        <v>155</v>
      </c>
      <c r="I60" s="6">
        <f>INDEX('elenco nodi'!$E$3:$E$67,MATCH('vie di piano'!J60,'elenco nodi'!$F$3:$F$67,0),1)</f>
        <v>1.8</v>
      </c>
      <c r="J60" s="46" t="str">
        <f>'foglio calcoli'!X125</f>
        <v>155R4</v>
      </c>
    </row>
    <row r="61" spans="1:10" x14ac:dyDescent="0.35">
      <c r="A61" s="6">
        <f>'foglio calcoli'!J117</f>
        <v>125</v>
      </c>
      <c r="B61" s="6">
        <f>'foglio calcoli'!K117</f>
        <v>467</v>
      </c>
      <c r="C61" s="6" t="str">
        <f>'foglio calcoli'!S117</f>
        <v>155</v>
      </c>
      <c r="D61" s="6">
        <f>INDEX('elenco nodi'!$E$3:$E$67,MATCH('vie di piano'!E61,'elenco nodi'!$F$3:$F$67,0),1)</f>
        <v>1.8</v>
      </c>
      <c r="E61" s="45" t="str">
        <f>'foglio calcoli'!U117</f>
        <v>155RD1</v>
      </c>
      <c r="F61" s="9">
        <f>'foglio calcoli'!M117</f>
        <v>133</v>
      </c>
      <c r="G61" s="6">
        <f>'foglio calcoli'!N117</f>
        <v>467</v>
      </c>
      <c r="H61" s="6" t="str">
        <f>'foglio calcoli'!V117</f>
        <v>155</v>
      </c>
      <c r="I61" s="6">
        <f>INDEX('elenco nodi'!$E$3:$E$67,MATCH('vie di piano'!J61,'elenco nodi'!$F$3:$F$67,0),1)</f>
        <v>1.8</v>
      </c>
      <c r="J61" s="46" t="str">
        <f>'foglio calcoli'!X117</f>
        <v>155WC1</v>
      </c>
    </row>
    <row r="62" spans="1:10" x14ac:dyDescent="0.35">
      <c r="A62" s="6">
        <f>'foglio calcoli'!J95</f>
        <v>147</v>
      </c>
      <c r="B62" s="6">
        <f>'foglio calcoli'!K95</f>
        <v>456</v>
      </c>
      <c r="C62" s="6" t="str">
        <f>'foglio calcoli'!S95</f>
        <v>155</v>
      </c>
      <c r="D62" s="6">
        <f>INDEX('elenco nodi'!$E$3:$E$67,MATCH('vie di piano'!E62,'elenco nodi'!$F$3:$F$67,0),1)</f>
        <v>1.8</v>
      </c>
      <c r="E62" s="45" t="str">
        <f>'foglio calcoli'!U95</f>
        <v>155S1</v>
      </c>
      <c r="F62" s="9">
        <f>'foglio calcoli'!M95</f>
        <v>149</v>
      </c>
      <c r="G62" s="6">
        <f>'foglio calcoli'!N95</f>
        <v>472</v>
      </c>
      <c r="H62" s="6" t="str">
        <f>'foglio calcoli'!V95</f>
        <v>155</v>
      </c>
      <c r="I62" s="6">
        <f>INDEX('elenco nodi'!$E$3:$E$67,MATCH('vie di piano'!J62,'elenco nodi'!$F$3:$F$67,0),1)</f>
        <v>3</v>
      </c>
      <c r="J62" s="46" t="str">
        <f>'foglio calcoli'!X95</f>
        <v>155WC2</v>
      </c>
    </row>
    <row r="63" spans="1:10" x14ac:dyDescent="0.35">
      <c r="A63" s="6">
        <f>'foglio calcoli'!J111</f>
        <v>147</v>
      </c>
      <c r="B63" s="6">
        <f>'foglio calcoli'!K111</f>
        <v>456</v>
      </c>
      <c r="C63" s="6" t="str">
        <f>'foglio calcoli'!S111</f>
        <v>155</v>
      </c>
      <c r="D63" s="6">
        <f>INDEX('elenco nodi'!$E$3:$E$67,MATCH('vie di piano'!E63,'elenco nodi'!$F$3:$F$67,0),1)</f>
        <v>1.8</v>
      </c>
      <c r="E63" s="45" t="str">
        <f>'foglio calcoli'!U111</f>
        <v>155S1</v>
      </c>
      <c r="F63" s="9">
        <v>136</v>
      </c>
      <c r="G63" s="6">
        <v>456</v>
      </c>
      <c r="H63" s="6" t="str">
        <f>'foglio calcoli'!V111</f>
        <v>155</v>
      </c>
      <c r="I63" s="6">
        <f>INDEX('elenco nodi'!$E$3:$E$67,MATCH('vie di piano'!J63,'elenco nodi'!$F$3:$F$67,0),1)</f>
        <v>3</v>
      </c>
      <c r="J63" s="46" t="str">
        <f>'foglio calcoli'!X111</f>
        <v>155U1</v>
      </c>
    </row>
    <row r="64" spans="1:10" x14ac:dyDescent="0.35">
      <c r="A64" s="6">
        <f>'foglio calcoli'!J99</f>
        <v>133</v>
      </c>
      <c r="B64" s="6">
        <f>'foglio calcoli'!K99</f>
        <v>467</v>
      </c>
      <c r="C64" s="6" t="str">
        <f>'foglio calcoli'!S99</f>
        <v>155</v>
      </c>
      <c r="D64" s="6">
        <f>INDEX('elenco nodi'!$E$3:$E$67,MATCH('vie di piano'!E64,'elenco nodi'!$F$3:$F$67,0),1)</f>
        <v>1.8</v>
      </c>
      <c r="E64" s="45" t="str">
        <f>'foglio calcoli'!U99</f>
        <v>155WC1</v>
      </c>
      <c r="F64" s="9">
        <f>'foglio calcoli'!M99</f>
        <v>140</v>
      </c>
      <c r="G64" s="6">
        <f>'foglio calcoli'!N99</f>
        <v>471</v>
      </c>
      <c r="H64" s="6" t="str">
        <f>'foglio calcoli'!V99</f>
        <v>155</v>
      </c>
      <c r="I64" s="6">
        <f>INDEX('elenco nodi'!$E$3:$E$67,MATCH('vie di piano'!J64,'elenco nodi'!$F$3:$F$67,0),1)</f>
        <v>1.8</v>
      </c>
      <c r="J64" s="46" t="str">
        <f>'foglio calcoli'!X99</f>
        <v>155ECDL</v>
      </c>
    </row>
    <row r="65" spans="1:10" x14ac:dyDescent="0.35">
      <c r="A65" s="6">
        <f>'foglio calcoli'!J115</f>
        <v>133</v>
      </c>
      <c r="B65" s="6">
        <f>'foglio calcoli'!K115</f>
        <v>467</v>
      </c>
      <c r="C65" s="6" t="str">
        <f>'foglio calcoli'!S115</f>
        <v>155</v>
      </c>
      <c r="D65" s="6">
        <f>INDEX('elenco nodi'!$E$3:$E$67,MATCH('vie di piano'!E65,'elenco nodi'!$F$3:$F$67,0),1)</f>
        <v>1.8</v>
      </c>
      <c r="E65" s="45" t="str">
        <f>'foglio calcoli'!U115</f>
        <v>155WC1</v>
      </c>
      <c r="F65" s="9">
        <f>'foglio calcoli'!M115</f>
        <v>136</v>
      </c>
      <c r="G65" s="6">
        <f>'foglio calcoli'!N115</f>
        <v>456</v>
      </c>
      <c r="H65" s="6" t="str">
        <f>'foglio calcoli'!V115</f>
        <v>155</v>
      </c>
      <c r="I65" s="6">
        <f>INDEX('elenco nodi'!$E$3:$E$67,MATCH('vie di piano'!J65,'elenco nodi'!$F$3:$F$67,0),1)</f>
        <v>3</v>
      </c>
      <c r="J65" s="46" t="str">
        <f>'foglio calcoli'!X115</f>
        <v>155U1</v>
      </c>
    </row>
    <row r="66" spans="1:10" x14ac:dyDescent="0.35">
      <c r="A66" s="6">
        <f>'foglio calcoli'!J101</f>
        <v>149</v>
      </c>
      <c r="B66" s="6">
        <f>'foglio calcoli'!K101</f>
        <v>472</v>
      </c>
      <c r="C66" s="6" t="str">
        <f>'foglio calcoli'!S101</f>
        <v>155</v>
      </c>
      <c r="D66" s="6">
        <f>INDEX('elenco nodi'!$E$3:$E$67,MATCH('vie di piano'!E66,'elenco nodi'!$F$3:$F$67,0),1)</f>
        <v>3</v>
      </c>
      <c r="E66" s="45" t="str">
        <f>'foglio calcoli'!U101</f>
        <v>155WC2</v>
      </c>
      <c r="F66" s="9">
        <f>'foglio calcoli'!M101</f>
        <v>144</v>
      </c>
      <c r="G66" s="6">
        <f>'foglio calcoli'!N101</f>
        <v>474</v>
      </c>
      <c r="H66" s="6" t="str">
        <f>'foglio calcoli'!V101</f>
        <v>155</v>
      </c>
      <c r="I66" s="6">
        <f>INDEX('elenco nodi'!$E$3:$E$67,MATCH('vie di piano'!J66,'elenco nodi'!$F$3:$F$67,0),1)</f>
        <v>1.8</v>
      </c>
      <c r="J66" s="46" t="str">
        <f>'foglio calcoli'!X101</f>
        <v>155A3</v>
      </c>
    </row>
  </sheetData>
  <sortState ref="A3:I142">
    <sortCondition ref="E3:E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 calcoli</vt:lpstr>
      <vt:lpstr>elenco nodi</vt:lpstr>
      <vt:lpstr>scale</vt:lpstr>
      <vt:lpstr>vie di piano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2016-02-19T10:53:21Z</dcterms:created>
  <dcterms:modified xsi:type="dcterms:W3CDTF">2016-04-27T09:51:36Z</dcterms:modified>
</cp:coreProperties>
</file>