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净值" sheetId="1" r:id="rId1"/>
    <sheet name="成交记录" sheetId="2" r:id="rId2"/>
    <sheet name="持仓" sheetId="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25" i="1" l="1"/>
  <c r="J132" i="2" l="1"/>
  <c r="K132" i="2" s="1"/>
  <c r="J141" i="2"/>
  <c r="K141" i="2" s="1"/>
  <c r="J140" i="2"/>
  <c r="J139" i="2"/>
  <c r="K139" i="2" s="1"/>
  <c r="J138" i="2"/>
  <c r="K138" i="2" s="1"/>
  <c r="J137" i="2"/>
  <c r="K137" i="2" s="1"/>
  <c r="J136" i="2"/>
  <c r="K136" i="2" s="1"/>
  <c r="J135" i="2"/>
  <c r="K135" i="2" s="1"/>
  <c r="J134" i="2"/>
  <c r="K134" i="2" s="1"/>
  <c r="J133" i="2"/>
  <c r="K133" i="2" s="1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K140" i="2" l="1"/>
  <c r="L138" i="2"/>
  <c r="M138" i="2" s="1"/>
  <c r="N138" i="2" s="1"/>
  <c r="L141" i="2"/>
  <c r="M141" i="2" s="1"/>
  <c r="N141" i="2" s="1"/>
  <c r="L133" i="2"/>
  <c r="M133" i="2" s="1"/>
  <c r="N133" i="2" s="1"/>
  <c r="L139" i="2"/>
  <c r="M139" i="2" s="1"/>
  <c r="N139" i="2" s="1"/>
  <c r="L135" i="2"/>
  <c r="M135" i="2" s="1"/>
  <c r="N135" i="2" s="1"/>
  <c r="L134" i="2"/>
  <c r="M134" i="2" s="1"/>
  <c r="N134" i="2" s="1"/>
  <c r="L137" i="2"/>
  <c r="M137" i="2" s="1"/>
  <c r="N137" i="2" s="1"/>
  <c r="L140" i="2"/>
  <c r="M140" i="2" s="1"/>
  <c r="N140" i="2" s="1"/>
  <c r="L136" i="2"/>
  <c r="M136" i="2" s="1"/>
  <c r="N136" i="2" s="1"/>
  <c r="L132" i="2"/>
  <c r="M132" i="2" s="1"/>
  <c r="N132" i="2" s="1"/>
  <c r="C24" i="1"/>
  <c r="J131" i="2" l="1"/>
  <c r="J130" i="2"/>
  <c r="J129" i="2"/>
  <c r="J128" i="2"/>
  <c r="J127" i="2"/>
  <c r="J126" i="2"/>
  <c r="J125" i="2"/>
  <c r="J124" i="2"/>
  <c r="J123" i="2"/>
  <c r="J122" i="2"/>
  <c r="K125" i="2" l="1"/>
  <c r="K124" i="2"/>
  <c r="L124" i="2" s="1"/>
  <c r="M124" i="2" s="1"/>
  <c r="N124" i="2" s="1"/>
  <c r="K128" i="2"/>
  <c r="K126" i="2"/>
  <c r="L126" i="2" s="1"/>
  <c r="M126" i="2" s="1"/>
  <c r="N126" i="2" s="1"/>
  <c r="K123" i="2"/>
  <c r="K127" i="2"/>
  <c r="K131" i="2"/>
  <c r="K129" i="2"/>
  <c r="L129" i="2" s="1"/>
  <c r="M129" i="2" s="1"/>
  <c r="N129" i="2" s="1"/>
  <c r="K130" i="2"/>
  <c r="K122" i="2"/>
  <c r="L122" i="2" s="1"/>
  <c r="M122" i="2" s="1"/>
  <c r="N122" i="2" s="1"/>
  <c r="L123" i="2"/>
  <c r="M123" i="2" s="1"/>
  <c r="N123" i="2" s="1"/>
  <c r="L125" i="2"/>
  <c r="M125" i="2" s="1"/>
  <c r="N125" i="2" s="1"/>
  <c r="L127" i="2"/>
  <c r="M127" i="2" s="1"/>
  <c r="N127" i="2" s="1"/>
  <c r="L130" i="2"/>
  <c r="M130" i="2" s="1"/>
  <c r="N130" i="2" s="1"/>
  <c r="L128" i="2"/>
  <c r="M128" i="2" s="1"/>
  <c r="N128" i="2" s="1"/>
  <c r="L131" i="2"/>
  <c r="M131" i="2" s="1"/>
  <c r="N131" i="2" s="1"/>
  <c r="C23" i="1"/>
  <c r="J121" i="2" l="1"/>
  <c r="J120" i="2"/>
  <c r="J119" i="2"/>
  <c r="J118" i="2"/>
  <c r="J117" i="2"/>
  <c r="J116" i="2"/>
  <c r="J115" i="2"/>
  <c r="J114" i="2"/>
  <c r="J113" i="2"/>
  <c r="J112" i="2"/>
  <c r="K115" i="2" l="1"/>
  <c r="K120" i="2"/>
  <c r="L120" i="2" s="1"/>
  <c r="M120" i="2" s="1"/>
  <c r="N120" i="2" s="1"/>
  <c r="K116" i="2"/>
  <c r="K117" i="2"/>
  <c r="K121" i="2"/>
  <c r="K114" i="2"/>
  <c r="L114" i="2" s="1"/>
  <c r="M114" i="2" s="1"/>
  <c r="N114" i="2" s="1"/>
  <c r="K118" i="2"/>
  <c r="L118" i="2" s="1"/>
  <c r="M118" i="2" s="1"/>
  <c r="N118" i="2" s="1"/>
  <c r="K113" i="2"/>
  <c r="L113" i="2" s="1"/>
  <c r="M113" i="2" s="1"/>
  <c r="N113" i="2" s="1"/>
  <c r="K112" i="2"/>
  <c r="K119" i="2"/>
  <c r="L119" i="2" s="1"/>
  <c r="M119" i="2" s="1"/>
  <c r="N119" i="2" s="1"/>
  <c r="L112" i="2"/>
  <c r="M112" i="2" s="1"/>
  <c r="N112" i="2" s="1"/>
  <c r="L116" i="2"/>
  <c r="M116" i="2" s="1"/>
  <c r="N116" i="2" s="1"/>
  <c r="L117" i="2"/>
  <c r="M117" i="2" s="1"/>
  <c r="N117" i="2" s="1"/>
  <c r="L115" i="2"/>
  <c r="M115" i="2" s="1"/>
  <c r="N115" i="2" s="1"/>
  <c r="L121" i="2"/>
  <c r="M121" i="2" s="1"/>
  <c r="N121" i="2" s="1"/>
  <c r="C22" i="1"/>
  <c r="C21" i="1" l="1"/>
  <c r="C20" i="1" l="1"/>
  <c r="C19" i="1"/>
  <c r="J111" i="2"/>
  <c r="J110" i="2"/>
  <c r="J109" i="2"/>
  <c r="J108" i="2"/>
  <c r="J107" i="2"/>
  <c r="J106" i="2"/>
  <c r="J105" i="2"/>
  <c r="J104" i="2"/>
  <c r="J103" i="2"/>
  <c r="J102" i="2"/>
  <c r="K110" i="2" l="1"/>
  <c r="L110" i="2" s="1"/>
  <c r="M110" i="2" s="1"/>
  <c r="N110" i="2" s="1"/>
  <c r="K111" i="2"/>
  <c r="L111" i="2" s="1"/>
  <c r="M111" i="2" s="1"/>
  <c r="N111" i="2" s="1"/>
  <c r="K104" i="2"/>
  <c r="L104" i="2" s="1"/>
  <c r="M104" i="2" s="1"/>
  <c r="N104" i="2" s="1"/>
  <c r="K108" i="2"/>
  <c r="K105" i="2"/>
  <c r="L105" i="2" s="1"/>
  <c r="M105" i="2" s="1"/>
  <c r="N105" i="2" s="1"/>
  <c r="K106" i="2"/>
  <c r="L106" i="2" s="1"/>
  <c r="M106" i="2" s="1"/>
  <c r="N106" i="2" s="1"/>
  <c r="K102" i="2"/>
  <c r="L102" i="2" s="1"/>
  <c r="M102" i="2" s="1"/>
  <c r="N102" i="2" s="1"/>
  <c r="K103" i="2"/>
  <c r="K109" i="2"/>
  <c r="L109" i="2" s="1"/>
  <c r="M109" i="2" s="1"/>
  <c r="N109" i="2" s="1"/>
  <c r="K107" i="2"/>
  <c r="L107" i="2" s="1"/>
  <c r="M107" i="2" s="1"/>
  <c r="N107" i="2" s="1"/>
  <c r="L108" i="2"/>
  <c r="M108" i="2" s="1"/>
  <c r="N108" i="2" s="1"/>
  <c r="L103" i="2"/>
  <c r="M103" i="2" s="1"/>
  <c r="N103" i="2" s="1"/>
  <c r="C17" i="1"/>
  <c r="C18" i="1"/>
  <c r="C16" i="1"/>
  <c r="J101" i="2" l="1"/>
  <c r="J100" i="2"/>
  <c r="J99" i="2"/>
  <c r="J98" i="2"/>
  <c r="J97" i="2"/>
  <c r="J96" i="2"/>
  <c r="J95" i="2"/>
  <c r="J94" i="2"/>
  <c r="J93" i="2"/>
  <c r="J92" i="2"/>
  <c r="K94" i="2" l="1"/>
  <c r="K101" i="2"/>
  <c r="L101" i="2" s="1"/>
  <c r="M101" i="2" s="1"/>
  <c r="N101" i="2" s="1"/>
  <c r="K97" i="2"/>
  <c r="L97" i="2" s="1"/>
  <c r="M97" i="2" s="1"/>
  <c r="N97" i="2" s="1"/>
  <c r="K98" i="2"/>
  <c r="K95" i="2"/>
  <c r="L95" i="2" s="1"/>
  <c r="M95" i="2" s="1"/>
  <c r="N95" i="2" s="1"/>
  <c r="K99" i="2"/>
  <c r="L99" i="2" s="1"/>
  <c r="M99" i="2" s="1"/>
  <c r="N99" i="2" s="1"/>
  <c r="K92" i="2"/>
  <c r="L92" i="2" s="1"/>
  <c r="M92" i="2" s="1"/>
  <c r="N92" i="2" s="1"/>
  <c r="K96" i="2"/>
  <c r="L96" i="2" s="1"/>
  <c r="M96" i="2" s="1"/>
  <c r="N96" i="2" s="1"/>
  <c r="K100" i="2"/>
  <c r="L100" i="2" s="1"/>
  <c r="M100" i="2" s="1"/>
  <c r="N100" i="2" s="1"/>
  <c r="K93" i="2"/>
  <c r="L93" i="2" s="1"/>
  <c r="M93" i="2" s="1"/>
  <c r="N93" i="2" s="1"/>
  <c r="L94" i="2"/>
  <c r="M94" i="2" s="1"/>
  <c r="N94" i="2" s="1"/>
  <c r="L98" i="2"/>
  <c r="M98" i="2" s="1"/>
  <c r="N98" i="2" s="1"/>
  <c r="Y100" i="2"/>
  <c r="Y94" i="2"/>
  <c r="Y101" i="2"/>
  <c r="Y99" i="2"/>
  <c r="Y97" i="2"/>
  <c r="Y93" i="2"/>
  <c r="Y98" i="2"/>
  <c r="Y96" i="2"/>
  <c r="Y95" i="2"/>
  <c r="Y92" i="2"/>
  <c r="J91" i="2"/>
  <c r="J90" i="2"/>
  <c r="J89" i="2"/>
  <c r="J88" i="2"/>
  <c r="J87" i="2"/>
  <c r="J86" i="2"/>
  <c r="J85" i="2"/>
  <c r="J84" i="2"/>
  <c r="J83" i="2"/>
  <c r="J82" i="2"/>
  <c r="K83" i="2" l="1"/>
  <c r="K87" i="2"/>
  <c r="L87" i="2" s="1"/>
  <c r="M87" i="2" s="1"/>
  <c r="N87" i="2" s="1"/>
  <c r="K88" i="2"/>
  <c r="K85" i="2"/>
  <c r="K82" i="2"/>
  <c r="L82" i="2" s="1"/>
  <c r="M82" i="2" s="1"/>
  <c r="N82" i="2" s="1"/>
  <c r="K86" i="2"/>
  <c r="K91" i="2"/>
  <c r="K89" i="2"/>
  <c r="K90" i="2"/>
  <c r="K84" i="2"/>
  <c r="L84" i="2" s="1"/>
  <c r="M84" i="2" s="1"/>
  <c r="N84" i="2" s="1"/>
  <c r="Y82" i="2"/>
  <c r="Y87" i="2"/>
  <c r="L83" i="2"/>
  <c r="M83" i="2" s="1"/>
  <c r="N83" i="2" s="1"/>
  <c r="L86" i="2"/>
  <c r="M86" i="2" s="1"/>
  <c r="N86" i="2" s="1"/>
  <c r="L85" i="2"/>
  <c r="M85" i="2" s="1"/>
  <c r="N85" i="2" s="1"/>
  <c r="Y91" i="2"/>
  <c r="C15" i="1"/>
  <c r="C14" i="1"/>
  <c r="C13" i="1"/>
  <c r="Y89" i="2" l="1"/>
  <c r="Y85" i="2"/>
  <c r="Y83" i="2"/>
  <c r="Y90" i="2"/>
  <c r="Y88" i="2"/>
  <c r="Y86" i="2"/>
  <c r="Y84" i="2"/>
  <c r="J81" i="2"/>
  <c r="J80" i="2"/>
  <c r="J79" i="2"/>
  <c r="J78" i="2"/>
  <c r="J77" i="2"/>
  <c r="J76" i="2"/>
  <c r="J75" i="2"/>
  <c r="J74" i="2"/>
  <c r="J73" i="2"/>
  <c r="J72" i="2"/>
  <c r="L89" i="2" l="1"/>
  <c r="M89" i="2" s="1"/>
  <c r="N89" i="2" s="1"/>
  <c r="L88" i="2"/>
  <c r="M88" i="2" s="1"/>
  <c r="N88" i="2" s="1"/>
  <c r="L91" i="2"/>
  <c r="M91" i="2" s="1"/>
  <c r="N91" i="2" s="1"/>
  <c r="L90" i="2"/>
  <c r="M90" i="2" s="1"/>
  <c r="N90" i="2" s="1"/>
  <c r="K73" i="2"/>
  <c r="K77" i="2"/>
  <c r="L77" i="2" s="1"/>
  <c r="M77" i="2" s="1"/>
  <c r="N77" i="2" s="1"/>
  <c r="K81" i="2"/>
  <c r="L81" i="2" s="1"/>
  <c r="M81" i="2" s="1"/>
  <c r="N81" i="2" s="1"/>
  <c r="K78" i="2"/>
  <c r="L78" i="2" s="1"/>
  <c r="M78" i="2" s="1"/>
  <c r="N78" i="2" s="1"/>
  <c r="K75" i="2"/>
  <c r="K79" i="2"/>
  <c r="L79" i="2" s="1"/>
  <c r="M79" i="2" s="1"/>
  <c r="N79" i="2" s="1"/>
  <c r="K74" i="2"/>
  <c r="L74" i="2" s="1"/>
  <c r="M74" i="2" s="1"/>
  <c r="N74" i="2" s="1"/>
  <c r="K76" i="2"/>
  <c r="L76" i="2" s="1"/>
  <c r="M76" i="2" s="1"/>
  <c r="N76" i="2" s="1"/>
  <c r="K80" i="2"/>
  <c r="K72" i="2"/>
  <c r="L72" i="2" s="1"/>
  <c r="M72" i="2" s="1"/>
  <c r="N72" i="2" s="1"/>
  <c r="Y80" i="2"/>
  <c r="Y76" i="2"/>
  <c r="Y74" i="2"/>
  <c r="Y72" i="2"/>
  <c r="Y79" i="2"/>
  <c r="Y77" i="2"/>
  <c r="Y73" i="2"/>
  <c r="Y78" i="2"/>
  <c r="Y81" i="2"/>
  <c r="Y75" i="2"/>
  <c r="L80" i="2"/>
  <c r="M80" i="2" s="1"/>
  <c r="N80" i="2" s="1"/>
  <c r="L75" i="2"/>
  <c r="M75" i="2" s="1"/>
  <c r="N75" i="2" s="1"/>
  <c r="L73" i="2"/>
  <c r="M73" i="2" s="1"/>
  <c r="N73" i="2" s="1"/>
  <c r="C5" i="1"/>
  <c r="C6" i="1"/>
  <c r="C7" i="1"/>
  <c r="C8" i="1"/>
  <c r="C9" i="1"/>
  <c r="C10" i="1"/>
  <c r="C11" i="1"/>
  <c r="C12" i="1"/>
  <c r="J71" i="2" l="1"/>
  <c r="J70" i="2"/>
  <c r="J69" i="2"/>
  <c r="J68" i="2"/>
  <c r="J67" i="2"/>
  <c r="J66" i="2"/>
  <c r="J65" i="2"/>
  <c r="J64" i="2"/>
  <c r="J63" i="2"/>
  <c r="J62" i="2"/>
  <c r="K62" i="2" l="1"/>
  <c r="K65" i="2"/>
  <c r="L65" i="2" s="1"/>
  <c r="M65" i="2" s="1"/>
  <c r="N65" i="2" s="1"/>
  <c r="K66" i="2"/>
  <c r="L66" i="2" s="1"/>
  <c r="M66" i="2" s="1"/>
  <c r="N66" i="2" s="1"/>
  <c r="K63" i="2"/>
  <c r="L63" i="2" s="1"/>
  <c r="K68" i="2"/>
  <c r="K64" i="2"/>
  <c r="L64" i="2" s="1"/>
  <c r="M64" i="2" s="1"/>
  <c r="N64" i="2" s="1"/>
  <c r="K69" i="2"/>
  <c r="L69" i="2" s="1"/>
  <c r="M69" i="2" s="1"/>
  <c r="N69" i="2" s="1"/>
  <c r="K71" i="2"/>
  <c r="L71" i="2" s="1"/>
  <c r="M71" i="2" s="1"/>
  <c r="N71" i="2" s="1"/>
  <c r="K70" i="2"/>
  <c r="L70" i="2" s="1"/>
  <c r="M70" i="2" s="1"/>
  <c r="N70" i="2" s="1"/>
  <c r="K67" i="2"/>
  <c r="L67" i="2" s="1"/>
  <c r="M67" i="2" s="1"/>
  <c r="N67" i="2" s="1"/>
  <c r="Y63" i="2"/>
  <c r="Y71" i="2"/>
  <c r="Y69" i="2"/>
  <c r="Y67" i="2"/>
  <c r="Y65" i="2"/>
  <c r="Y70" i="2"/>
  <c r="Y68" i="2"/>
  <c r="Y66" i="2"/>
  <c r="Y64" i="2"/>
  <c r="Y62" i="2"/>
  <c r="L62" i="2"/>
  <c r="M62" i="2" s="1"/>
  <c r="N62" i="2" s="1"/>
  <c r="L68" i="2"/>
  <c r="M68" i="2" s="1"/>
  <c r="N68" i="2" s="1"/>
  <c r="J57" i="2"/>
  <c r="J55" i="2"/>
  <c r="J53" i="2"/>
  <c r="J54" i="2"/>
  <c r="J56" i="2"/>
  <c r="J52" i="2"/>
  <c r="J61" i="2"/>
  <c r="J60" i="2"/>
  <c r="J59" i="2"/>
  <c r="J58" i="2"/>
  <c r="K61" i="2" l="1"/>
  <c r="L61" i="2" s="1"/>
  <c r="K60" i="2"/>
  <c r="L60" i="2" s="1"/>
  <c r="M60" i="2" s="1"/>
  <c r="N60" i="2" s="1"/>
  <c r="K53" i="2"/>
  <c r="L53" i="2" s="1"/>
  <c r="K58" i="2"/>
  <c r="L58" i="2" s="1"/>
  <c r="M58" i="2" s="1"/>
  <c r="N58" i="2" s="1"/>
  <c r="K55" i="2"/>
  <c r="L55" i="2" s="1"/>
  <c r="M55" i="2" s="1"/>
  <c r="N55" i="2" s="1"/>
  <c r="K59" i="2"/>
  <c r="K56" i="2"/>
  <c r="L56" i="2" s="1"/>
  <c r="M56" i="2" s="1"/>
  <c r="N56" i="2" s="1"/>
  <c r="K57" i="2"/>
  <c r="L57" i="2" s="1"/>
  <c r="M57" i="2" s="1"/>
  <c r="N57" i="2" s="1"/>
  <c r="M63" i="2"/>
  <c r="N63" i="2" s="1"/>
  <c r="K52" i="2"/>
  <c r="L52" i="2" s="1"/>
  <c r="M52" i="2" s="1"/>
  <c r="N52" i="2" s="1"/>
  <c r="K54" i="2"/>
  <c r="L54" i="2" s="1"/>
  <c r="M54" i="2" s="1"/>
  <c r="N54" i="2" s="1"/>
  <c r="Y59" i="2"/>
  <c r="Y55" i="2"/>
  <c r="Y60" i="2"/>
  <c r="Y56" i="2"/>
  <c r="Y52" i="2"/>
  <c r="Y61" i="2"/>
  <c r="Y57" i="2"/>
  <c r="Y53" i="2"/>
  <c r="Y58" i="2"/>
  <c r="Y54" i="2"/>
  <c r="L59" i="2"/>
  <c r="J42" i="2"/>
  <c r="J51" i="2"/>
  <c r="J50" i="2"/>
  <c r="J49" i="2"/>
  <c r="J48" i="2"/>
  <c r="J47" i="2"/>
  <c r="J46" i="2"/>
  <c r="J45" i="2"/>
  <c r="J44" i="2"/>
  <c r="J43" i="2"/>
  <c r="M59" i="2" l="1"/>
  <c r="N59" i="2" s="1"/>
  <c r="M61" i="2"/>
  <c r="N61" i="2" s="1"/>
  <c r="M53" i="2"/>
  <c r="N53" i="2" s="1"/>
  <c r="K51" i="2"/>
  <c r="L51" i="2" s="1"/>
  <c r="M51" i="2" s="1"/>
  <c r="N51" i="2" s="1"/>
  <c r="K49" i="2"/>
  <c r="L49" i="2" s="1"/>
  <c r="M49" i="2" s="1"/>
  <c r="N49" i="2" s="1"/>
  <c r="K42" i="2"/>
  <c r="L42" i="2" s="1"/>
  <c r="M42" i="2" s="1"/>
  <c r="N42" i="2" s="1"/>
  <c r="K50" i="2"/>
  <c r="L50" i="2" s="1"/>
  <c r="M50" i="2" s="1"/>
  <c r="N50" i="2" s="1"/>
  <c r="K47" i="2"/>
  <c r="L47" i="2" s="1"/>
  <c r="M47" i="2" s="1"/>
  <c r="N47" i="2" s="1"/>
  <c r="K48" i="2"/>
  <c r="L48" i="2" s="1"/>
  <c r="M48" i="2" s="1"/>
  <c r="N48" i="2" s="1"/>
  <c r="K43" i="2"/>
  <c r="L43" i="2" s="1"/>
  <c r="M43" i="2" s="1"/>
  <c r="N43" i="2" s="1"/>
  <c r="K44" i="2"/>
  <c r="L44" i="2" s="1"/>
  <c r="M44" i="2" s="1"/>
  <c r="N44" i="2" s="1"/>
  <c r="K46" i="2"/>
  <c r="L46" i="2" s="1"/>
  <c r="M46" i="2" s="1"/>
  <c r="N46" i="2" s="1"/>
  <c r="K45" i="2"/>
  <c r="L45" i="2" s="1"/>
  <c r="M45" i="2" s="1"/>
  <c r="N45" i="2" s="1"/>
  <c r="Y51" i="2"/>
  <c r="Y47" i="2"/>
  <c r="Y43" i="2"/>
  <c r="Y50" i="2"/>
  <c r="Y46" i="2"/>
  <c r="Y42" i="2"/>
  <c r="Y49" i="2"/>
  <c r="Y45" i="2"/>
  <c r="Y48" i="2"/>
  <c r="Y44" i="2"/>
  <c r="J38" i="2"/>
  <c r="J39" i="2"/>
  <c r="J40" i="2"/>
  <c r="J41" i="2"/>
  <c r="J37" i="2"/>
  <c r="J33" i="2"/>
  <c r="J34" i="2"/>
  <c r="J35" i="2"/>
  <c r="J36" i="2"/>
  <c r="J32" i="2"/>
  <c r="K38" i="2" l="1"/>
  <c r="Y32" i="2"/>
  <c r="Y33" i="2"/>
  <c r="Y34" i="2"/>
  <c r="Y35" i="2"/>
  <c r="Y36" i="2"/>
  <c r="Y38" i="2"/>
  <c r="Y39" i="2"/>
  <c r="Y40" i="2"/>
  <c r="Y41" i="2"/>
  <c r="Y37" i="2"/>
  <c r="K40" i="2"/>
  <c r="L40" i="2" s="1"/>
  <c r="M40" i="2" s="1"/>
  <c r="N40" i="2" s="1"/>
  <c r="K37" i="2"/>
  <c r="L37" i="2" s="1"/>
  <c r="M37" i="2" s="1"/>
  <c r="N37" i="2" s="1"/>
  <c r="K41" i="2"/>
  <c r="K39" i="2"/>
  <c r="L39" i="2" s="1"/>
  <c r="M39" i="2" s="1"/>
  <c r="N39" i="2" s="1"/>
  <c r="K36" i="2"/>
  <c r="L36" i="2" s="1"/>
  <c r="M36" i="2" s="1"/>
  <c r="N36" i="2" s="1"/>
  <c r="K35" i="2"/>
  <c r="L35" i="2" s="1"/>
  <c r="M35" i="2" s="1"/>
  <c r="N35" i="2" s="1"/>
  <c r="K34" i="2"/>
  <c r="L34" i="2" s="1"/>
  <c r="M34" i="2" s="1"/>
  <c r="N34" i="2" s="1"/>
  <c r="K32" i="2"/>
  <c r="L32" i="2" s="1"/>
  <c r="M32" i="2" s="1"/>
  <c r="N32" i="2" s="1"/>
  <c r="K33" i="2"/>
  <c r="L33" i="2" s="1"/>
  <c r="M33" i="2" s="1"/>
  <c r="N33" i="2" s="1"/>
  <c r="L38" i="2"/>
  <c r="M38" i="2" s="1"/>
  <c r="N38" i="2" s="1"/>
  <c r="L41" i="2"/>
  <c r="M41" i="2" s="1"/>
  <c r="N41" i="2" s="1"/>
  <c r="G26" i="2" l="1"/>
  <c r="T31" i="2"/>
  <c r="T30" i="2"/>
  <c r="T29" i="2"/>
  <c r="T28" i="2"/>
  <c r="T27" i="2"/>
  <c r="T26" i="2"/>
  <c r="T25" i="2"/>
  <c r="T24" i="2"/>
  <c r="T23" i="2"/>
  <c r="T22" i="2"/>
  <c r="Y29" i="2" l="1"/>
  <c r="Y24" i="2"/>
  <c r="Y28" i="2"/>
  <c r="Y26" i="2"/>
  <c r="Y25" i="2"/>
  <c r="Y23" i="2"/>
  <c r="Y27" i="2"/>
  <c r="Y31" i="2"/>
  <c r="Y22" i="2"/>
  <c r="Y3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2" i="2"/>
  <c r="T4" i="2"/>
  <c r="C2" i="1" l="1"/>
  <c r="T5" i="2" l="1"/>
  <c r="T3" i="2"/>
  <c r="T6" i="2"/>
  <c r="Y14" i="2"/>
  <c r="Y18" i="2"/>
  <c r="Y15" i="2"/>
  <c r="Y19" i="2"/>
  <c r="Y12" i="2"/>
  <c r="Y16" i="2"/>
  <c r="Y20" i="2"/>
  <c r="Y13" i="2"/>
  <c r="Y17" i="2"/>
  <c r="Y21" i="2"/>
  <c r="Y4" i="2"/>
  <c r="Y11" i="2"/>
  <c r="Y10" i="2"/>
  <c r="Y9" i="2"/>
  <c r="Y8" i="2"/>
  <c r="Y7" i="2"/>
  <c r="Y6" i="2"/>
  <c r="Y5" i="2"/>
  <c r="Y3" i="2"/>
  <c r="Y2" i="2"/>
  <c r="AD1" i="2" l="1"/>
  <c r="AC1" i="2"/>
  <c r="AA1" i="2"/>
  <c r="Z1" i="2"/>
  <c r="AB1" i="2"/>
</calcChain>
</file>

<file path=xl/sharedStrings.xml><?xml version="1.0" encoding="utf-8"?>
<sst xmlns="http://schemas.openxmlformats.org/spreadsheetml/2006/main" count="549" uniqueCount="123">
  <si>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</si>
  <si>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</si>
  <si>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</si>
  <si>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</si>
  <si>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</si>
  <si>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</si>
  <si>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</si>
  <si>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</si>
  <si>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</si>
  <si>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</si>
  <si>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</si>
  <si>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</si>
  <si>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</si>
  <si>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</si>
  <si>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</si>
  <si>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</si>
  <si>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</si>
  <si>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</si>
  <si>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</si>
  <si>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</si>
  <si>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</si>
  <si>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</si>
  <si>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</si>
  <si>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</si>
  <si>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</si>
  <si>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</si>
  <si>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</si>
  <si>
    <t>RU1805</t>
    <phoneticPr fontId="2" type="noConversion"/>
  </si>
  <si>
    <t>新仓位</t>
    <phoneticPr fontId="2" type="noConversion"/>
  </si>
  <si>
    <t>趋势</t>
    <phoneticPr fontId="2" type="noConversion"/>
  </si>
  <si>
    <t>S</t>
    <phoneticPr fontId="2" type="noConversion"/>
  </si>
  <si>
    <t>N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</si>
  <si>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</si>
  <si>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</si>
  <si>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</si>
  <si>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</si>
  <si>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S</t>
    <phoneticPr fontId="2" type="noConversion"/>
  </si>
  <si>
    <t>L</t>
    <phoneticPr fontId="2" type="noConversion"/>
  </si>
  <si>
    <t>方向</t>
    <phoneticPr fontId="2" type="noConversion"/>
  </si>
  <si>
    <t>L</t>
    <phoneticPr fontId="2" type="noConversion"/>
  </si>
  <si>
    <t>S</t>
    <phoneticPr fontId="2" type="noConversion"/>
  </si>
  <si>
    <t>新持仓数</t>
    <phoneticPr fontId="2" type="noConversion"/>
  </si>
  <si>
    <t>新持仓数（整数）</t>
    <phoneticPr fontId="2" type="noConversion"/>
  </si>
  <si>
    <t>新开仓</t>
    <phoneticPr fontId="2" type="noConversion"/>
  </si>
  <si>
    <t>N</t>
    <phoneticPr fontId="2" type="noConversion"/>
  </si>
  <si>
    <t>L</t>
    <phoneticPr fontId="2" type="noConversion"/>
  </si>
  <si>
    <t>调整单位</t>
    <phoneticPr fontId="2" type="noConversion"/>
  </si>
  <si>
    <t>RM805</t>
    <phoneticPr fontId="2" type="noConversion"/>
  </si>
  <si>
    <t>I1805</t>
    <phoneticPr fontId="2" type="noConversion"/>
  </si>
  <si>
    <t>L</t>
    <phoneticPr fontId="2" type="noConversion"/>
  </si>
  <si>
    <t>L</t>
    <phoneticPr fontId="2" type="noConversion"/>
  </si>
  <si>
    <t>Y1805</t>
    <phoneticPr fontId="2" type="noConversion"/>
  </si>
  <si>
    <t>I1805</t>
    <phoneticPr fontId="2" type="noConversion"/>
  </si>
  <si>
    <t>N</t>
    <phoneticPr fontId="2" type="noConversion"/>
  </si>
  <si>
    <t>多</t>
    <phoneticPr fontId="2" type="noConversion"/>
  </si>
  <si>
    <t>空</t>
    <phoneticPr fontId="2" type="noConversion"/>
  </si>
  <si>
    <t>MA 13</t>
    <phoneticPr fontId="2" type="noConversion"/>
  </si>
  <si>
    <t>C 21</t>
    <phoneticPr fontId="2" type="noConversion"/>
  </si>
  <si>
    <t>ZC 6</t>
    <phoneticPr fontId="2" type="noConversion"/>
  </si>
  <si>
    <t>A 10</t>
    <phoneticPr fontId="2" type="noConversion"/>
  </si>
  <si>
    <t>RU 5</t>
    <phoneticPr fontId="2" type="noConversion"/>
  </si>
  <si>
    <t>J 2</t>
    <phoneticPr fontId="2" type="noConversion"/>
  </si>
  <si>
    <t>RB 9</t>
    <phoneticPr fontId="2" type="noConversion"/>
  </si>
  <si>
    <t>Y 6</t>
    <phoneticPr fontId="2" type="noConversion"/>
  </si>
  <si>
    <t>BU 13</t>
    <phoneticPr fontId="2" type="noConversion"/>
  </si>
  <si>
    <t>JM 5</t>
    <phoneticPr fontId="2" type="noConversion"/>
  </si>
  <si>
    <t>A 11</t>
    <phoneticPr fontId="2" type="noConversion"/>
  </si>
  <si>
    <t>MA 7</t>
    <phoneticPr fontId="2" type="noConversion"/>
  </si>
  <si>
    <t>ZC 11</t>
    <phoneticPr fontId="2" type="noConversion"/>
  </si>
  <si>
    <t>RU 1</t>
    <phoneticPr fontId="2" type="noConversion"/>
  </si>
  <si>
    <t>J 1</t>
    <phoneticPr fontId="2" type="noConversion"/>
  </si>
  <si>
    <t>RB 12</t>
    <phoneticPr fontId="2" type="noConversion"/>
  </si>
  <si>
    <t>Y 8</t>
    <phoneticPr fontId="2" type="noConversion"/>
  </si>
  <si>
    <t>BU 16</t>
    <phoneticPr fontId="2" type="noConversion"/>
  </si>
  <si>
    <t>JM 3</t>
    <phoneticPr fontId="2" type="noConversion"/>
  </si>
  <si>
    <t>MA 12</t>
    <phoneticPr fontId="2" type="noConversion"/>
  </si>
  <si>
    <t>C 18</t>
    <phoneticPr fontId="2" type="noConversion"/>
  </si>
  <si>
    <t>ZC 10</t>
    <phoneticPr fontId="2" type="noConversion"/>
  </si>
  <si>
    <t xml:space="preserve">A 9 </t>
    <phoneticPr fontId="2" type="noConversion"/>
  </si>
  <si>
    <t>RB 7</t>
    <phoneticPr fontId="2" type="noConversion"/>
  </si>
  <si>
    <t>Y 9</t>
    <phoneticPr fontId="2" type="noConversion"/>
  </si>
  <si>
    <t>BU 18</t>
    <phoneticPr fontId="2" type="noConversion"/>
  </si>
  <si>
    <t>MA 6</t>
    <phoneticPr fontId="2" type="noConversion"/>
  </si>
  <si>
    <t>RM 13</t>
    <phoneticPr fontId="2" type="noConversion"/>
  </si>
  <si>
    <t>I 7</t>
    <phoneticPr fontId="2" type="noConversion"/>
  </si>
  <si>
    <t>C 19</t>
    <phoneticPr fontId="2" type="noConversion"/>
  </si>
  <si>
    <t xml:space="preserve">ZC 11 </t>
    <phoneticPr fontId="2" type="noConversion"/>
  </si>
  <si>
    <t>RB 8</t>
    <phoneticPr fontId="2" type="noConversion"/>
  </si>
  <si>
    <t>RM 11</t>
    <phoneticPr fontId="2" type="noConversion"/>
  </si>
  <si>
    <t>Y 10</t>
    <phoneticPr fontId="2" type="noConversion"/>
  </si>
  <si>
    <t>RB 15</t>
    <phoneticPr fontId="2" type="noConversion"/>
  </si>
  <si>
    <t>I 6</t>
    <phoneticPr fontId="2" type="noConversion"/>
  </si>
  <si>
    <t>ZC805</t>
    <phoneticPr fontId="2" type="noConversion"/>
  </si>
  <si>
    <t>C1805</t>
    <phoneticPr fontId="2" type="noConversion"/>
  </si>
  <si>
    <t>RU1805</t>
    <phoneticPr fontId="2" type="noConversion"/>
  </si>
  <si>
    <t>TA805</t>
    <phoneticPr fontId="2" type="noConversion"/>
  </si>
  <si>
    <t>CU1804</t>
    <phoneticPr fontId="2" type="noConversion"/>
  </si>
  <si>
    <t>P1805</t>
    <phoneticPr fontId="2" type="noConversion"/>
  </si>
  <si>
    <t>I1805</t>
    <phoneticPr fontId="2" type="noConversion"/>
  </si>
  <si>
    <t>RB1805</t>
    <phoneticPr fontId="2" type="noConversion"/>
  </si>
  <si>
    <t>J1805</t>
    <phoneticPr fontId="2" type="noConversion"/>
  </si>
  <si>
    <t>JM1805</t>
    <phoneticPr fontId="2" type="noConversion"/>
  </si>
  <si>
    <t>L</t>
    <phoneticPr fontId="2" type="noConversion"/>
  </si>
  <si>
    <t>L</t>
    <phoneticPr fontId="2" type="noConversion"/>
  </si>
  <si>
    <t>理论开盘仓位</t>
    <phoneticPr fontId="2" type="noConversion"/>
  </si>
  <si>
    <t>实际开盘仓位</t>
    <phoneticPr fontId="2" type="noConversion"/>
  </si>
  <si>
    <t>新仓位</t>
    <phoneticPr fontId="2" type="noConversion"/>
  </si>
  <si>
    <t>MA805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</si>
  <si>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</si>
  <si>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</si>
  <si>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</si>
  <si>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</si>
  <si>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BU1806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</si>
  <si>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</si>
  <si>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</si>
  <si>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</si>
  <si>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Y1805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</si>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</sst>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0.0000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3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" borderId="0" xfId="2" applyNumberFormat="1" applyFont="1" applyFill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0" borderId="0" xfId="2" applyNumberFormat="1" applyFont="1" applyFill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1" xfId="1" applyNumberFormat="1" applyFont="1" applyBorder="1" applyAlignment="1"/>
    <xf numFmtId="177" fontId="0" fillId="0" borderId="1" xfId="0" applyNumberFormat="1" applyBorder="1" applyAlignment="1">
      <alignment horizontal="center"/>
    </xf>
    <xf numFmtId="14" fontId="0" fillId="0" borderId="1" xfId="0" applyNumberFormat="1" applyBorder="1"/>
    <xf numFmtId="177" fontId="0" fillId="0" borderId="0" xfId="0" applyNumberFormat="1" applyFill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20" fontId="0" fillId="0" borderId="0" xfId="0" applyNumberFormat="1"/>
    <xf numFmtId="0" fontId="0" fillId="0" borderId="2" xfId="0" applyBorder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基差策略权益曲线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净值!$A$5:$A$25</c:f>
              <c:numCache>
                <c:formatCode>m/d/yyyy</c:formatCode>
                <c:ptCount val="21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43143</c:v>
                </c:pt>
                <c:pt idx="9">
                  <c:v>43144</c:v>
                </c:pt>
                <c:pt idx="10">
                  <c:v>43145</c:v>
                </c:pt>
                <c:pt idx="11">
                  <c:v>43153</c:v>
                </c:pt>
                <c:pt idx="12">
                  <c:v>43154</c:v>
                </c:pt>
                <c:pt idx="13">
                  <c:v>43157</c:v>
                </c:pt>
                <c:pt idx="14">
                  <c:v>43158</c:v>
                </c:pt>
                <c:pt idx="15">
                  <c:v>43159</c:v>
                </c:pt>
                <c:pt idx="16">
                  <c:v>43160</c:v>
                </c:pt>
                <c:pt idx="17">
                  <c:v>43161</c:v>
                </c:pt>
                <c:pt idx="18">
                  <c:v>43164</c:v>
                </c:pt>
                <c:pt idx="19">
                  <c:v>43165</c:v>
                </c:pt>
                <c:pt idx="20">
                  <c:v>43166</c:v>
                </c:pt>
              </c:numCache>
            </c:numRef>
          </c:cat>
          <c:val>
            <c:numRef>
              <c:f>净值!$B$5:$B$25</c:f>
              <c:numCache>
                <c:formatCode>_ * #,##0_ ;_ * \-#,##0_ ;_ * "-"??_ ;_ @_ </c:formatCode>
                <c:ptCount val="21"/>
                <c:pt idx="0">
                  <c:v>5589832</c:v>
                </c:pt>
                <c:pt idx="1">
                  <c:v>5579241</c:v>
                </c:pt>
                <c:pt idx="2">
                  <c:v>5557681</c:v>
                </c:pt>
                <c:pt idx="3">
                  <c:v>5558068</c:v>
                </c:pt>
                <c:pt idx="4">
                  <c:v>5556305</c:v>
                </c:pt>
                <c:pt idx="5">
                  <c:v>5551055</c:v>
                </c:pt>
                <c:pt idx="6">
                  <c:v>5546532</c:v>
                </c:pt>
                <c:pt idx="7">
                  <c:v>5554791</c:v>
                </c:pt>
                <c:pt idx="8">
                  <c:v>5550851</c:v>
                </c:pt>
                <c:pt idx="9">
                  <c:v>5537479</c:v>
                </c:pt>
                <c:pt idx="10">
                  <c:v>5517289</c:v>
                </c:pt>
                <c:pt idx="11">
                  <c:v>5511469</c:v>
                </c:pt>
                <c:pt idx="12">
                  <c:v>5519409</c:v>
                </c:pt>
                <c:pt idx="13">
                  <c:v>5512178</c:v>
                </c:pt>
                <c:pt idx="14">
                  <c:v>5493539</c:v>
                </c:pt>
                <c:pt idx="15">
                  <c:v>5502709</c:v>
                </c:pt>
                <c:pt idx="16">
                  <c:v>5455160</c:v>
                </c:pt>
                <c:pt idx="17">
                  <c:v>5528341</c:v>
                </c:pt>
                <c:pt idx="18">
                  <c:v>5594705</c:v>
                </c:pt>
                <c:pt idx="19">
                  <c:v>5574198</c:v>
                </c:pt>
                <c:pt idx="20">
                  <c:v>5604871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696528"/>
        <c:axId val="640697088"/>
      </c:lineChart>
      <c:dateAx>
        <c:axId val="640696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697088"/>
        <c:crosses val="autoZero"/>
        <c:auto val="1"/>
        <c:lblOffset val="100"/>
        <c:baseTimeUnit val="days"/>
      </c:dateAx>
      <c:valAx>
        <c:axId val="64069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69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523876</xdr:colOff>
      <xdr:row>2</xdr:row>
      <xdr:rowOff>161924</xdr:rowOff>
    </xdr:from>
    <xdr:to>
      <xdr:col>15</xdr:col>
      <xdr:colOff>609600</xdr:colOff>
      <xdr:row>27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7"/>
  <sheetViews>
    <sheetView tabSelected="1" workbookViewId="0">
      <selection activeCell="B25" sqref="B25"/>
    </sheetView>
  </sheetViews>
  <sheetFormatPr defaultRowHeight="13.5" x14ac:dyDescent="0.15"/>
  <cols>
    <col min="1" max="1" width="10.5" bestFit="1" customWidth="1"/>
    <col min="2" max="2" width="17.25" style="4" bestFit="1" customWidth="1"/>
    <col min="3" max="3" width="10.5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43128</v>
      </c>
      <c r="B2" s="4">
        <v>5604431</v>
      </c>
      <c r="C2" s="5">
        <f>B2/$B$2</f>
        <v>1</v>
      </c>
    </row>
    <row r="3" spans="1:3" x14ac:dyDescent="0.15">
      <c r="A3" s="3">
        <v>43129</v>
      </c>
      <c r="C3" s="5"/>
    </row>
    <row r="4" spans="1:3" x14ac:dyDescent="0.15">
      <c r="A4" s="3">
        <v>43130</v>
      </c>
      <c r="C4" s="5"/>
    </row>
    <row r="5" spans="1:3" x14ac:dyDescent="0.15">
      <c r="A5" s="3">
        <v>43131</v>
      </c>
      <c r="B5" s="4">
        <v>5589832</v>
      </c>
      <c r="C5" s="5">
        <f t="shared" ref="C5:C25" si="0">B5/$B$2</f>
        <v>0.99739509684390792</v>
      </c>
    </row>
    <row r="6" spans="1:3" x14ac:dyDescent="0.15">
      <c r="A6" s="3">
        <v>43132</v>
      </c>
      <c r="B6" s="4">
        <v>5579241</v>
      </c>
      <c r="C6" s="5">
        <f t="shared" si="0"/>
        <v>0.99550534211233932</v>
      </c>
    </row>
    <row r="7" spans="1:3" x14ac:dyDescent="0.15">
      <c r="A7" s="14">
        <v>43133</v>
      </c>
      <c r="B7" s="48">
        <v>5557681</v>
      </c>
      <c r="C7" s="5">
        <f t="shared" si="0"/>
        <v>0.99165838601635026</v>
      </c>
    </row>
    <row r="8" spans="1:3" x14ac:dyDescent="0.15">
      <c r="A8" s="3">
        <v>43136</v>
      </c>
      <c r="B8" s="4">
        <v>5558068</v>
      </c>
      <c r="C8" s="5">
        <f t="shared" si="0"/>
        <v>0.99172743852141276</v>
      </c>
    </row>
    <row r="9" spans="1:3" x14ac:dyDescent="0.15">
      <c r="A9" s="3">
        <v>43137</v>
      </c>
      <c r="B9" s="4">
        <v>5556305</v>
      </c>
      <c r="C9" s="5">
        <f t="shared" si="0"/>
        <v>0.99141286599835021</v>
      </c>
    </row>
    <row r="10" spans="1:3" x14ac:dyDescent="0.15">
      <c r="A10" s="3">
        <v>43138</v>
      </c>
      <c r="B10" s="4">
        <v>5551055</v>
      </c>
      <c r="C10" s="5">
        <f t="shared" si="0"/>
        <v>0.99047610720874246</v>
      </c>
    </row>
    <row r="11" spans="1:3" x14ac:dyDescent="0.15">
      <c r="A11" s="3">
        <v>43139</v>
      </c>
      <c r="B11" s="4">
        <v>5546532</v>
      </c>
      <c r="C11" s="5">
        <f t="shared" si="0"/>
        <v>0.98966906720771475</v>
      </c>
    </row>
    <row r="12" spans="1:3" x14ac:dyDescent="0.15">
      <c r="A12" s="14">
        <v>43140</v>
      </c>
      <c r="B12" s="48">
        <v>5554791</v>
      </c>
      <c r="C12" s="49">
        <f t="shared" si="0"/>
        <v>0.99114272260645198</v>
      </c>
    </row>
    <row r="13" spans="1:3" x14ac:dyDescent="0.15">
      <c r="A13" s="27">
        <v>43143</v>
      </c>
      <c r="B13" s="4">
        <v>5550851</v>
      </c>
      <c r="C13" s="51">
        <f t="shared" si="0"/>
        <v>0.99043970743863208</v>
      </c>
    </row>
    <row r="14" spans="1:3" x14ac:dyDescent="0.15">
      <c r="A14" s="27">
        <v>43144</v>
      </c>
      <c r="B14" s="4">
        <v>5537479</v>
      </c>
      <c r="C14" s="51">
        <f t="shared" si="0"/>
        <v>0.98805373819393971</v>
      </c>
    </row>
    <row r="15" spans="1:3" x14ac:dyDescent="0.15">
      <c r="A15" s="50">
        <v>43145</v>
      </c>
      <c r="B15" s="48">
        <v>5517289</v>
      </c>
      <c r="C15" s="49">
        <f t="shared" si="0"/>
        <v>0.98445123153447689</v>
      </c>
    </row>
    <row r="16" spans="1:3" x14ac:dyDescent="0.15">
      <c r="A16" s="27">
        <v>43153</v>
      </c>
      <c r="B16" s="4">
        <v>5511469</v>
      </c>
      <c r="C16" s="51">
        <f t="shared" si="0"/>
        <v>0.98341276750485462</v>
      </c>
    </row>
    <row r="17" spans="1:3" x14ac:dyDescent="0.15">
      <c r="A17" s="50">
        <v>43154</v>
      </c>
      <c r="B17" s="48">
        <v>5519409</v>
      </c>
      <c r="C17" s="60">
        <f t="shared" si="0"/>
        <v>0.98482950365523281</v>
      </c>
    </row>
    <row r="18" spans="1:3" x14ac:dyDescent="0.15">
      <c r="A18" s="27">
        <v>43157</v>
      </c>
      <c r="B18" s="4">
        <v>5512178</v>
      </c>
      <c r="C18" s="51">
        <f t="shared" si="0"/>
        <v>0.98353927454901313</v>
      </c>
    </row>
    <row r="19" spans="1:3" x14ac:dyDescent="0.15">
      <c r="A19" s="27">
        <v>43158</v>
      </c>
      <c r="B19" s="4">
        <v>5493539</v>
      </c>
      <c r="C19" s="51">
        <f t="shared" si="0"/>
        <v>0.98021351320053718</v>
      </c>
    </row>
    <row r="20" spans="1:3" x14ac:dyDescent="0.15">
      <c r="A20" s="27">
        <v>43159</v>
      </c>
      <c r="B20" s="4">
        <v>5502709</v>
      </c>
      <c r="C20" s="51">
        <f t="shared" si="0"/>
        <v>0.98184971855305203</v>
      </c>
    </row>
    <row r="21" spans="1:3" x14ac:dyDescent="0.15">
      <c r="A21" s="3">
        <v>43160</v>
      </c>
      <c r="B21" s="4">
        <v>5455160</v>
      </c>
      <c r="C21" s="51">
        <f t="shared" si="0"/>
        <v>0.97336553880313625</v>
      </c>
    </row>
    <row r="22" spans="1:3" x14ac:dyDescent="0.15">
      <c r="A22" s="14">
        <v>43161</v>
      </c>
      <c r="B22" s="48">
        <v>5528341</v>
      </c>
      <c r="C22" s="28">
        <f t="shared" si="0"/>
        <v>0.98642324260928538</v>
      </c>
    </row>
    <row r="23" spans="1:3" x14ac:dyDescent="0.15">
      <c r="A23" s="3">
        <v>43164</v>
      </c>
      <c r="B23" s="4">
        <v>5594705</v>
      </c>
      <c r="C23" s="51">
        <f t="shared" si="0"/>
        <v>0.99826458743090962</v>
      </c>
    </row>
    <row r="24" spans="1:3" x14ac:dyDescent="0.15">
      <c r="A24" s="3">
        <v>43165</v>
      </c>
      <c r="B24" s="4">
        <v>5574198</v>
      </c>
      <c r="C24" s="51">
        <f t="shared" si="0"/>
        <v>0.99460551838357902</v>
      </c>
    </row>
    <row r="25" spans="1:3" x14ac:dyDescent="0.15">
      <c r="A25" s="3">
        <v>43166</v>
      </c>
      <c r="B25" s="4">
        <v>5604871</v>
      </c>
      <c r="C25" s="51">
        <f t="shared" si="0"/>
        <v>1.0000785093080815</v>
      </c>
    </row>
    <row r="26" spans="1:3" x14ac:dyDescent="0.15">
      <c r="A26" s="3">
        <v>43167</v>
      </c>
    </row>
    <row r="27" spans="1:3" x14ac:dyDescent="0.15">
      <c r="A27" s="14">
        <v>43168</v>
      </c>
    </row>
    <row r="28" spans="1:3" x14ac:dyDescent="0.15">
      <c r="A28" s="3">
        <v>43171</v>
      </c>
    </row>
    <row r="29" spans="1:3" x14ac:dyDescent="0.15">
      <c r="A29" s="3">
        <v>43172</v>
      </c>
    </row>
    <row r="30" spans="1:3" x14ac:dyDescent="0.15">
      <c r="A30" s="3">
        <v>43173</v>
      </c>
    </row>
    <row r="31" spans="1:3" x14ac:dyDescent="0.15">
      <c r="A31" s="3">
        <v>43174</v>
      </c>
    </row>
    <row r="32" spans="1:3" x14ac:dyDescent="0.15">
      <c r="A32" s="14">
        <v>43175</v>
      </c>
    </row>
    <row r="33" spans="1:1" x14ac:dyDescent="0.15">
      <c r="A33" s="3">
        <v>43178</v>
      </c>
    </row>
    <row r="34" spans="1:1" x14ac:dyDescent="0.15">
      <c r="A34" s="3">
        <v>43179</v>
      </c>
    </row>
    <row r="35" spans="1:1" x14ac:dyDescent="0.15">
      <c r="A35" s="3">
        <v>43180</v>
      </c>
    </row>
    <row r="36" spans="1:1" x14ac:dyDescent="0.15">
      <c r="A36" s="3">
        <v>43181</v>
      </c>
    </row>
    <row r="37" spans="1:1" x14ac:dyDescent="0.15">
      <c r="A37" s="3">
        <v>43182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6644"/>
  <sheetViews>
    <sheetView workbookViewId="0">
      <pane ySplit="1" topLeftCell="A113" activePane="bottomLeft" state="frozen"/>
      <selection pane="bottomLeft" activeCell="P134" sqref="P134"/>
    </sheetView>
  </sheetViews>
  <sheetFormatPr defaultRowHeight="13.5" x14ac:dyDescent="0.15"/>
  <cols>
    <col min="1" max="1" width="11.625" bestFit="1" customWidth="1"/>
    <col min="2" max="2" width="9" style="1"/>
    <col min="3" max="3" width="5.875" style="1" customWidth="1"/>
    <col min="4" max="4" width="9" style="1"/>
    <col min="5" max="5" width="12.5" style="36" customWidth="1"/>
    <col min="6" max="6" width="11.875" style="36" customWidth="1"/>
    <col min="7" max="7" width="9" style="1"/>
    <col min="8" max="8" width="10.5" style="1" bestFit="1" customWidth="1"/>
    <col min="9" max="9" width="5.125" style="1" customWidth="1"/>
    <col min="10" max="10" width="7.375" style="42" customWidth="1"/>
    <col min="11" max="11" width="9" style="47"/>
    <col min="12" max="12" width="10.5" style="55" bestFit="1" customWidth="1"/>
    <col min="13" max="13" width="14.625" style="47" customWidth="1"/>
    <col min="14" max="14" width="8" style="47" customWidth="1"/>
    <col min="15" max="16" width="10.5" style="47" customWidth="1"/>
    <col min="17" max="17" width="9" style="1"/>
    <col min="18" max="18" width="11.625" style="1" bestFit="1" customWidth="1"/>
    <col min="19" max="21" width="9" style="1"/>
    <col min="22" max="22" width="2.5" style="1" customWidth="1"/>
    <col min="23" max="25" width="9" style="1"/>
  </cols>
  <sheetData>
    <row r="1" spans="1:33" x14ac:dyDescent="0.15">
      <c r="A1" s="6" t="s">
        <v>3</v>
      </c>
      <c r="B1" s="6" t="s">
        <v>4</v>
      </c>
      <c r="C1" s="6" t="s">
        <v>38</v>
      </c>
      <c r="D1" s="6" t="s">
        <v>5</v>
      </c>
      <c r="E1" s="35" t="s">
        <v>104</v>
      </c>
      <c r="F1" s="35" t="s">
        <v>105</v>
      </c>
      <c r="G1" s="6" t="s">
        <v>6</v>
      </c>
      <c r="H1" s="6" t="s">
        <v>7</v>
      </c>
      <c r="I1" s="6" t="s">
        <v>29</v>
      </c>
      <c r="J1" s="41" t="s">
        <v>46</v>
      </c>
      <c r="K1" s="35" t="s">
        <v>28</v>
      </c>
      <c r="L1" s="41" t="s">
        <v>41</v>
      </c>
      <c r="M1" s="35" t="s">
        <v>42</v>
      </c>
      <c r="N1" s="35" t="s">
        <v>43</v>
      </c>
      <c r="O1" s="35" t="s">
        <v>106</v>
      </c>
      <c r="P1" s="35" t="s">
        <v>106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/>
      <c r="W1" s="7" t="s">
        <v>13</v>
      </c>
      <c r="X1" s="7"/>
      <c r="Y1" s="7"/>
      <c r="Z1" s="7">
        <f>COUNT(T2:T9988)</f>
        <v>4</v>
      </c>
      <c r="AA1" s="8">
        <f>COUNTIF(T2:T9988,"&gt;0")</f>
        <v>2</v>
      </c>
      <c r="AB1" s="8">
        <f>COUNTIF(T2:T9988,"&lt;0")</f>
        <v>2</v>
      </c>
      <c r="AC1" s="8">
        <f>SUMIF(T2:T9988,"&gt;0")</f>
        <v>1919.9999999997908</v>
      </c>
      <c r="AD1" s="8">
        <f>ABS(SUMIF(T2:T9988,"&lt;0"))</f>
        <v>18699.749999999978</v>
      </c>
      <c r="AE1" s="8"/>
      <c r="AF1" t="s">
        <v>37</v>
      </c>
      <c r="AG1">
        <v>2</v>
      </c>
    </row>
    <row r="2" spans="1:33" ht="14.25" x14ac:dyDescent="0.2">
      <c r="A2" s="3">
        <v>43129</v>
      </c>
      <c r="B2" s="1" t="s">
        <v>14</v>
      </c>
      <c r="D2" s="1">
        <v>13</v>
      </c>
      <c r="G2" s="1">
        <v>2844</v>
      </c>
      <c r="H2" s="3">
        <v>43129</v>
      </c>
      <c r="I2" s="13"/>
      <c r="K2" s="36">
        <v>0.01</v>
      </c>
      <c r="L2" s="42"/>
      <c r="M2" s="36"/>
      <c r="N2" s="36"/>
      <c r="O2" s="36"/>
      <c r="P2" s="36"/>
      <c r="R2" s="3"/>
      <c r="S2" s="3"/>
      <c r="T2" s="9" t="str">
        <f t="shared" ref="T2:T65" si="0">IF(Q2="","",D2*(Q2-G2)*W2)</f>
        <v/>
      </c>
      <c r="W2" s="18">
        <f>[1]!WSD($B2,"contractmultiplier",$A$2,$A$2,"TradingCalendar=SSE","rptType=1","ShowCodes=N","ShowDates=N","ShowParams=Y","cols=1;rows=1")</f>
        <v>10</v>
      </c>
      <c r="X2" s="1">
        <v>5604431</v>
      </c>
      <c r="Y2" s="1">
        <f t="shared" ref="Y2:Y31" si="1">X2*K2/(G2*W2*0.15)</f>
        <v>13.137437880918894</v>
      </c>
      <c r="Z2" s="10"/>
      <c r="AA2" s="12"/>
      <c r="AB2" s="12"/>
      <c r="AC2" s="12"/>
      <c r="AD2" s="12"/>
      <c r="AE2" s="12"/>
      <c r="AF2" t="s">
        <v>37</v>
      </c>
    </row>
    <row r="3" spans="1:33" ht="14.25" x14ac:dyDescent="0.2">
      <c r="A3" s="3"/>
      <c r="B3" s="1" t="s">
        <v>15</v>
      </c>
      <c r="D3" s="1">
        <v>18</v>
      </c>
      <c r="G3" s="1">
        <v>2089</v>
      </c>
      <c r="H3" s="3">
        <v>43130</v>
      </c>
      <c r="I3" s="13"/>
      <c r="K3" s="36">
        <v>0.01</v>
      </c>
      <c r="L3" s="42"/>
      <c r="M3" s="36"/>
      <c r="N3" s="36"/>
      <c r="O3" s="36"/>
      <c r="P3" s="36"/>
      <c r="Q3" s="1">
        <v>2092</v>
      </c>
      <c r="R3" s="3">
        <v>43131</v>
      </c>
      <c r="S3" s="13">
        <v>0.37847222222222227</v>
      </c>
      <c r="T3" s="9">
        <f t="shared" si="0"/>
        <v>540</v>
      </c>
      <c r="W3" s="18">
        <f>[1]!WSD($B3,"contractmultiplier",$A$2,$A$2,"TradingCalendar=SSE","rptType=1","ShowCodes=N","ShowDates=N","ShowParams=Y","cols=1;rows=1")</f>
        <v>10</v>
      </c>
      <c r="X3" s="1">
        <v>5604432</v>
      </c>
      <c r="Y3" s="1">
        <f t="shared" si="1"/>
        <v>17.885533748204882</v>
      </c>
    </row>
    <row r="4" spans="1:33" ht="14.25" x14ac:dyDescent="0.2">
      <c r="A4" s="1"/>
      <c r="B4" s="1" t="s">
        <v>16</v>
      </c>
      <c r="D4" s="1">
        <v>6</v>
      </c>
      <c r="G4" s="1">
        <v>677.8</v>
      </c>
      <c r="H4" s="3">
        <v>43129</v>
      </c>
      <c r="I4" s="13"/>
      <c r="K4" s="36">
        <v>0.01</v>
      </c>
      <c r="L4" s="42"/>
      <c r="M4" s="36"/>
      <c r="N4" s="36"/>
      <c r="O4" s="36"/>
      <c r="P4" s="36"/>
      <c r="T4" s="9" t="str">
        <f t="shared" si="0"/>
        <v/>
      </c>
      <c r="W4" s="18">
        <f>[1]!WSD($B4,"contractmultiplier",$A$2,$A$2,"TradingCalendar=SSE","rptType=1","ShowCodes=N","ShowDates=N","ShowParams=Y","cols=1;rows=1")</f>
        <v>100</v>
      </c>
      <c r="X4" s="1">
        <v>5604433</v>
      </c>
      <c r="Y4" s="1">
        <f t="shared" si="1"/>
        <v>5.5123763155306387</v>
      </c>
      <c r="Z4" s="10"/>
    </row>
    <row r="5" spans="1:33" ht="14.25" x14ac:dyDescent="0.2">
      <c r="A5" s="3"/>
      <c r="B5" s="1" t="s">
        <v>17</v>
      </c>
      <c r="D5" s="1">
        <v>13</v>
      </c>
      <c r="G5" s="1">
        <v>5734.15</v>
      </c>
      <c r="H5" s="3">
        <v>43129</v>
      </c>
      <c r="I5" s="13"/>
      <c r="K5" s="36">
        <v>0.01</v>
      </c>
      <c r="L5" s="42"/>
      <c r="M5" s="36"/>
      <c r="N5" s="36"/>
      <c r="O5" s="36"/>
      <c r="P5" s="36"/>
      <c r="Q5" s="1">
        <v>5698</v>
      </c>
      <c r="R5" s="3">
        <v>43131</v>
      </c>
      <c r="S5" s="13">
        <v>0.37847222222222227</v>
      </c>
      <c r="T5" s="9">
        <f t="shared" si="0"/>
        <v>-2349.7499999999764</v>
      </c>
      <c r="W5" s="18">
        <f>[1]!WSD($B5,"contractmultiplier",$A$2,$A$2,"TradingCalendar=SSE","rptType=1","ShowCodes=N","ShowDates=N","ShowParams=Y","cols=1;rows=1")</f>
        <v>5</v>
      </c>
      <c r="X5" s="1">
        <v>5604434</v>
      </c>
      <c r="Y5" s="1">
        <f t="shared" si="1"/>
        <v>13.031711180674845</v>
      </c>
      <c r="Z5" s="10"/>
    </row>
    <row r="6" spans="1:33" ht="14.25" x14ac:dyDescent="0.2">
      <c r="A6" s="3"/>
      <c r="B6" s="1" t="s">
        <v>18</v>
      </c>
      <c r="D6" s="1">
        <v>3</v>
      </c>
      <c r="G6" s="1">
        <v>13785</v>
      </c>
      <c r="H6" s="3">
        <v>43129</v>
      </c>
      <c r="I6" s="13"/>
      <c r="K6" s="36">
        <v>0.01</v>
      </c>
      <c r="L6" s="42"/>
      <c r="M6" s="36"/>
      <c r="N6" s="36"/>
      <c r="O6" s="36"/>
      <c r="P6" s="36"/>
      <c r="Q6" s="1">
        <v>13240</v>
      </c>
      <c r="R6" s="3">
        <v>43131</v>
      </c>
      <c r="S6" s="13">
        <v>0.37847222222222227</v>
      </c>
      <c r="T6" s="9">
        <f t="shared" si="0"/>
        <v>-16350</v>
      </c>
      <c r="W6" s="18">
        <f>[1]!WSD($B6,"contractmultiplier",$A$2,$A$2,"TradingCalendar=SSE","rptType=1","ShowCodes=N","ShowDates=N","ShowParams=Y","cols=1;rows=1")</f>
        <v>10</v>
      </c>
      <c r="X6" s="1">
        <v>5604435</v>
      </c>
      <c r="Y6" s="1">
        <f t="shared" si="1"/>
        <v>2.7104026115342763</v>
      </c>
      <c r="Z6" s="10"/>
    </row>
    <row r="7" spans="1:33" ht="14.25" x14ac:dyDescent="0.2">
      <c r="A7" s="1"/>
      <c r="B7" s="1" t="s">
        <v>19</v>
      </c>
      <c r="D7" s="1">
        <v>-2</v>
      </c>
      <c r="G7" s="1">
        <v>2040</v>
      </c>
      <c r="H7" s="3">
        <v>43129</v>
      </c>
      <c r="I7" s="13"/>
      <c r="K7" s="36">
        <v>0.01</v>
      </c>
      <c r="L7" s="42"/>
      <c r="M7" s="36"/>
      <c r="N7" s="36"/>
      <c r="O7" s="36"/>
      <c r="P7" s="36"/>
      <c r="R7" s="3"/>
      <c r="S7" s="3"/>
      <c r="T7" s="9" t="str">
        <f t="shared" si="0"/>
        <v/>
      </c>
      <c r="W7" s="18">
        <f>[1]!WSD($B7,"contractmultiplier",$A$2,$A$2,"TradingCalendar=SSE","rptType=1","ShowCodes=N","ShowDates=N","ShowParams=Y","cols=1;rows=1")</f>
        <v>100</v>
      </c>
      <c r="X7" s="1">
        <v>5604436</v>
      </c>
      <c r="Y7" s="1">
        <f t="shared" si="1"/>
        <v>1.8315150326797385</v>
      </c>
      <c r="Z7" s="10"/>
    </row>
    <row r="8" spans="1:33" ht="14.25" x14ac:dyDescent="0.2">
      <c r="A8" s="3"/>
      <c r="B8" s="1" t="s">
        <v>20</v>
      </c>
      <c r="D8" s="1">
        <v>-9</v>
      </c>
      <c r="G8" s="1">
        <v>3939</v>
      </c>
      <c r="H8" s="3">
        <v>43129</v>
      </c>
      <c r="I8" s="13"/>
      <c r="K8" s="36">
        <v>0.01</v>
      </c>
      <c r="L8" s="42"/>
      <c r="M8" s="36"/>
      <c r="N8" s="36"/>
      <c r="O8" s="36"/>
      <c r="P8" s="36"/>
      <c r="R8" s="3"/>
      <c r="S8" s="3"/>
      <c r="T8" s="9" t="str">
        <f t="shared" si="0"/>
        <v/>
      </c>
      <c r="W8" s="18">
        <f>[1]!WSD($B8,"contractmultiplier",$A$2,$A$2,"TradingCalendar=SSE","rptType=1","ShowCodes=N","ShowDates=N","ShowParams=Y","cols=1;rows=1")</f>
        <v>10</v>
      </c>
      <c r="X8" s="1">
        <v>5604437</v>
      </c>
      <c r="Y8" s="1">
        <f t="shared" si="1"/>
        <v>9.4853803841922666</v>
      </c>
      <c r="Z8" s="10"/>
    </row>
    <row r="9" spans="1:33" ht="14.25" x14ac:dyDescent="0.2">
      <c r="A9" s="1"/>
      <c r="B9" s="1" t="s">
        <v>21</v>
      </c>
      <c r="D9" s="1">
        <v>-6</v>
      </c>
      <c r="G9" s="11">
        <v>5808</v>
      </c>
      <c r="H9" s="3">
        <v>43129</v>
      </c>
      <c r="I9" s="13"/>
      <c r="K9" s="36">
        <v>0.01</v>
      </c>
      <c r="L9" s="42"/>
      <c r="M9" s="36"/>
      <c r="N9" s="36"/>
      <c r="O9" s="36"/>
      <c r="P9" s="36"/>
      <c r="R9" s="3"/>
      <c r="S9" s="3"/>
      <c r="T9" s="9" t="str">
        <f t="shared" si="0"/>
        <v/>
      </c>
      <c r="W9" s="18">
        <f>[1]!WSD($B9,"contractmultiplier",$A$2,$A$2,"TradingCalendar=SSE","rptType=1","ShowCodes=N","ShowDates=N","ShowParams=Y","cols=1;rows=1")</f>
        <v>10</v>
      </c>
      <c r="X9" s="1">
        <v>5604438</v>
      </c>
      <c r="Y9" s="1">
        <f t="shared" si="1"/>
        <v>6.4330096418732792</v>
      </c>
      <c r="Z9" s="10"/>
    </row>
    <row r="10" spans="1:33" ht="14.25" x14ac:dyDescent="0.2">
      <c r="A10" s="1"/>
      <c r="B10" s="1" t="s">
        <v>22</v>
      </c>
      <c r="D10" s="1">
        <v>-13</v>
      </c>
      <c r="G10" s="11">
        <v>2914</v>
      </c>
      <c r="H10" s="3">
        <v>43129</v>
      </c>
      <c r="I10" s="13"/>
      <c r="K10" s="36">
        <v>0.01</v>
      </c>
      <c r="L10" s="42"/>
      <c r="M10" s="36"/>
      <c r="N10" s="36"/>
      <c r="O10" s="36"/>
      <c r="P10" s="36"/>
      <c r="R10" s="3"/>
      <c r="S10" s="3"/>
      <c r="T10" s="9" t="str">
        <f t="shared" si="0"/>
        <v/>
      </c>
      <c r="W10" s="18">
        <f>[1]!WSD($B10,"contractmultiplier",$A$2,$A$2,"TradingCalendar=SSE","rptType=1","ShowCodes=N","ShowDates=N","ShowParams=Y","cols=1;rows=1")</f>
        <v>10</v>
      </c>
      <c r="X10" s="1">
        <v>5604439</v>
      </c>
      <c r="Y10" s="1">
        <f t="shared" si="1"/>
        <v>12.82186913749714</v>
      </c>
      <c r="Z10" s="1"/>
    </row>
    <row r="11" spans="1:33" ht="14.25" x14ac:dyDescent="0.2">
      <c r="A11" s="14"/>
      <c r="B11" s="6" t="s">
        <v>23</v>
      </c>
      <c r="C11" s="6"/>
      <c r="D11" s="6">
        <v>-5</v>
      </c>
      <c r="E11" s="35"/>
      <c r="F11" s="35"/>
      <c r="G11" s="6">
        <v>1294</v>
      </c>
      <c r="H11" s="14">
        <v>43129</v>
      </c>
      <c r="I11" s="15"/>
      <c r="J11" s="41"/>
      <c r="K11" s="35">
        <v>0.01</v>
      </c>
      <c r="L11" s="41"/>
      <c r="M11" s="35"/>
      <c r="N11" s="35"/>
      <c r="O11" s="35"/>
      <c r="P11" s="35"/>
      <c r="Q11" s="6"/>
      <c r="R11" s="14"/>
      <c r="S11" s="14"/>
      <c r="T11" s="16" t="str">
        <f t="shared" si="0"/>
        <v/>
      </c>
      <c r="U11" s="6"/>
      <c r="V11" s="6"/>
      <c r="W11" s="18">
        <f>[1]!WSD($B11,"contractmultiplier",$A$2,$A$2,"TradingCalendar=SSE","rptType=1","ShowCodes=N","ShowDates=N","ShowParams=Y","cols=1;rows=1")</f>
        <v>60</v>
      </c>
      <c r="X11" s="1">
        <v>5604440</v>
      </c>
      <c r="Y11" s="1">
        <f t="shared" si="1"/>
        <v>4.8123304138760092</v>
      </c>
      <c r="Z11" s="1"/>
    </row>
    <row r="12" spans="1:33" ht="14.25" x14ac:dyDescent="0.2">
      <c r="A12" s="3">
        <v>43130</v>
      </c>
      <c r="B12" s="20" t="s">
        <v>14</v>
      </c>
      <c r="C12" s="20"/>
      <c r="D12" s="20">
        <v>13</v>
      </c>
      <c r="E12" s="37"/>
      <c r="F12" s="37"/>
      <c r="G12" s="20">
        <v>2844</v>
      </c>
      <c r="H12" s="21">
        <v>43129</v>
      </c>
      <c r="I12" s="22"/>
      <c r="J12" s="43"/>
      <c r="K12" s="37">
        <v>0.01</v>
      </c>
      <c r="L12" s="43"/>
      <c r="M12" s="37"/>
      <c r="N12" s="37"/>
      <c r="O12" s="37"/>
      <c r="P12" s="37"/>
      <c r="R12" s="3"/>
      <c r="S12" s="3"/>
      <c r="T12" s="9" t="str">
        <f t="shared" si="0"/>
        <v/>
      </c>
      <c r="W12" s="18">
        <f>[1]!WSD($B12,"contractmultiplier",$A$2,$A$2,"TradingCalendar=SSE","rptType=1","ShowCodes=N","ShowDates=N","ShowParams=Y","cols=1;rows=1")</f>
        <v>10</v>
      </c>
      <c r="X12" s="1">
        <v>5604441</v>
      </c>
      <c r="Y12" s="1">
        <f t="shared" si="1"/>
        <v>13.137461322081576</v>
      </c>
      <c r="Z12" s="1"/>
    </row>
    <row r="13" spans="1:33" ht="14.25" x14ac:dyDescent="0.2">
      <c r="B13" s="1" t="s">
        <v>24</v>
      </c>
      <c r="D13" s="1">
        <v>21</v>
      </c>
      <c r="G13" s="1">
        <v>1795</v>
      </c>
      <c r="H13" s="3">
        <v>43131</v>
      </c>
      <c r="I13" s="13"/>
      <c r="K13" s="36">
        <v>0.01</v>
      </c>
      <c r="L13" s="42"/>
      <c r="M13" s="36"/>
      <c r="N13" s="36"/>
      <c r="O13" s="36"/>
      <c r="P13" s="36"/>
      <c r="T13" s="9" t="str">
        <f t="shared" si="0"/>
        <v/>
      </c>
      <c r="U13" s="17"/>
      <c r="W13" s="18">
        <f>[1]!WSD($B13,"contractmultiplier",$A$2,$A$2,"TradingCalendar=SSE","rptType=1","ShowCodes=N","ShowDates=N","ShowParams=Y","cols=1;rows=1")</f>
        <v>10</v>
      </c>
      <c r="X13" s="1">
        <v>5604442</v>
      </c>
      <c r="Y13" s="1">
        <f t="shared" si="1"/>
        <v>20.815012070566386</v>
      </c>
    </row>
    <row r="14" spans="1:33" ht="14.25" x14ac:dyDescent="0.2">
      <c r="B14" s="20" t="s">
        <v>16</v>
      </c>
      <c r="C14" s="20"/>
      <c r="D14" s="20">
        <v>6</v>
      </c>
      <c r="E14" s="37"/>
      <c r="F14" s="37"/>
      <c r="G14" s="20">
        <v>677.8</v>
      </c>
      <c r="H14" s="21">
        <v>43129</v>
      </c>
      <c r="I14" s="22"/>
      <c r="J14" s="43"/>
      <c r="K14" s="37">
        <v>0.01</v>
      </c>
      <c r="L14" s="43"/>
      <c r="M14" s="37"/>
      <c r="N14" s="37"/>
      <c r="O14" s="37"/>
      <c r="P14" s="37"/>
      <c r="T14" s="9" t="str">
        <f t="shared" si="0"/>
        <v/>
      </c>
      <c r="U14" s="17"/>
      <c r="W14" s="18">
        <f>[1]!WSD($B14,"contractmultiplier",$A$2,$A$2,"TradingCalendar=SSE","rptType=1","ShowCodes=N","ShowDates=N","ShowParams=Y","cols=1;rows=1")</f>
        <v>100</v>
      </c>
      <c r="X14" s="1">
        <v>5604443</v>
      </c>
      <c r="Y14" s="1">
        <f t="shared" si="1"/>
        <v>5.5123861512737289</v>
      </c>
    </row>
    <row r="15" spans="1:33" ht="14.25" x14ac:dyDescent="0.2">
      <c r="B15" s="1" t="s">
        <v>25</v>
      </c>
      <c r="D15" s="1">
        <v>10</v>
      </c>
      <c r="G15" s="1">
        <v>3547</v>
      </c>
      <c r="H15" s="3">
        <v>43131</v>
      </c>
      <c r="I15" s="13"/>
      <c r="K15" s="36">
        <v>0.01</v>
      </c>
      <c r="L15" s="42"/>
      <c r="M15" s="36"/>
      <c r="N15" s="36"/>
      <c r="O15" s="36"/>
      <c r="P15" s="36"/>
      <c r="T15" s="9" t="str">
        <f t="shared" si="0"/>
        <v/>
      </c>
      <c r="U15" s="17"/>
      <c r="W15" s="18">
        <f>[1]!WSD($B15,"contractmultiplier",$A$2,$A$2,"TradingCalendar=SSE","rptType=1","ShowCodes=N","ShowDates=N","ShowParams=Y","cols=1;rows=1")</f>
        <v>10</v>
      </c>
      <c r="X15" s="1">
        <v>5604444</v>
      </c>
      <c r="Y15" s="1">
        <f t="shared" si="1"/>
        <v>10.533679165491966</v>
      </c>
    </row>
    <row r="16" spans="1:33" ht="14.25" x14ac:dyDescent="0.2">
      <c r="B16" s="1" t="s">
        <v>26</v>
      </c>
      <c r="D16" s="1">
        <v>8</v>
      </c>
      <c r="G16" s="1">
        <v>9830</v>
      </c>
      <c r="H16" s="3">
        <v>43131</v>
      </c>
      <c r="I16" s="13"/>
      <c r="K16" s="36">
        <v>0.01</v>
      </c>
      <c r="L16" s="42"/>
      <c r="M16" s="36"/>
      <c r="N16" s="36"/>
      <c r="O16" s="36"/>
      <c r="P16" s="36"/>
      <c r="T16" s="9" t="str">
        <f t="shared" si="0"/>
        <v/>
      </c>
      <c r="U16" s="17"/>
      <c r="W16" s="18">
        <f>[1]!WSD($B16,"contractmultiplier",$A$2,$A$2,"TradingCalendar=SSE","rptType=1","ShowCodes=N","ShowDates=N","ShowParams=Y","cols=1;rows=1")</f>
        <v>5</v>
      </c>
      <c r="X16" s="1">
        <v>5604445</v>
      </c>
      <c r="Y16" s="1">
        <f t="shared" si="1"/>
        <v>7.6018243472363523</v>
      </c>
    </row>
    <row r="17" spans="1:25" ht="14.25" x14ac:dyDescent="0.2">
      <c r="B17" s="20" t="s">
        <v>19</v>
      </c>
      <c r="C17" s="20"/>
      <c r="D17" s="20">
        <v>-2</v>
      </c>
      <c r="E17" s="37"/>
      <c r="F17" s="37"/>
      <c r="G17" s="20">
        <v>2040</v>
      </c>
      <c r="H17" s="21">
        <v>43129</v>
      </c>
      <c r="I17" s="22"/>
      <c r="J17" s="43"/>
      <c r="K17" s="37">
        <v>0.01</v>
      </c>
      <c r="L17" s="43"/>
      <c r="M17" s="37"/>
      <c r="N17" s="37"/>
      <c r="O17" s="37"/>
      <c r="P17" s="37"/>
      <c r="T17" s="9" t="str">
        <f t="shared" si="0"/>
        <v/>
      </c>
      <c r="U17" s="17"/>
      <c r="W17" s="18">
        <f>[1]!WSD($B17,"contractmultiplier",$A$2,$A$2,"TradingCalendar=SSE","rptType=1","ShowCodes=N","ShowDates=N","ShowParams=Y","cols=1;rows=1")</f>
        <v>100</v>
      </c>
      <c r="X17" s="1">
        <v>5604446</v>
      </c>
      <c r="Y17" s="1">
        <f t="shared" si="1"/>
        <v>1.8315183006535947</v>
      </c>
    </row>
    <row r="18" spans="1:25" ht="14.25" x14ac:dyDescent="0.2">
      <c r="B18" s="20" t="s">
        <v>20</v>
      </c>
      <c r="C18" s="20"/>
      <c r="D18" s="20">
        <v>-9</v>
      </c>
      <c r="E18" s="37"/>
      <c r="F18" s="37"/>
      <c r="G18" s="20">
        <v>3939</v>
      </c>
      <c r="H18" s="21">
        <v>43129</v>
      </c>
      <c r="I18" s="22"/>
      <c r="J18" s="43"/>
      <c r="K18" s="37">
        <v>0.01</v>
      </c>
      <c r="L18" s="43"/>
      <c r="M18" s="37"/>
      <c r="N18" s="37"/>
      <c r="O18" s="37"/>
      <c r="P18" s="37"/>
      <c r="T18" s="9" t="str">
        <f t="shared" si="0"/>
        <v/>
      </c>
      <c r="U18" s="17"/>
      <c r="W18" s="18">
        <f>[1]!WSD($B18,"contractmultiplier",$A$2,$A$2,"TradingCalendar=SSE","rptType=1","ShowCodes=N","ShowDates=N","ShowParams=Y","cols=1;rows=1")</f>
        <v>10</v>
      </c>
      <c r="X18" s="1">
        <v>5604447</v>
      </c>
      <c r="Y18" s="1">
        <f t="shared" si="1"/>
        <v>9.4853973089616659</v>
      </c>
    </row>
    <row r="19" spans="1:25" ht="14.25" x14ac:dyDescent="0.2">
      <c r="B19" s="20" t="s">
        <v>21</v>
      </c>
      <c r="C19" s="20"/>
      <c r="D19" s="20">
        <v>-6</v>
      </c>
      <c r="E19" s="37"/>
      <c r="F19" s="37"/>
      <c r="G19" s="23">
        <v>5808</v>
      </c>
      <c r="H19" s="21">
        <v>43129</v>
      </c>
      <c r="I19" s="22"/>
      <c r="J19" s="43"/>
      <c r="K19" s="37">
        <v>0.01</v>
      </c>
      <c r="L19" s="43"/>
      <c r="M19" s="37"/>
      <c r="N19" s="37"/>
      <c r="O19" s="37"/>
      <c r="P19" s="37"/>
      <c r="T19" s="9" t="str">
        <f t="shared" si="0"/>
        <v/>
      </c>
      <c r="U19" s="17"/>
      <c r="W19" s="18">
        <f>[1]!WSD($B19,"contractmultiplier",$A$2,$A$2,"TradingCalendar=SSE","rptType=1","ShowCodes=N","ShowDates=N","ShowParams=Y","cols=1;rows=1")</f>
        <v>10</v>
      </c>
      <c r="X19" s="1">
        <v>5604448</v>
      </c>
      <c r="Y19" s="1">
        <f t="shared" si="1"/>
        <v>6.4330211202938479</v>
      </c>
    </row>
    <row r="20" spans="1:25" ht="14.25" x14ac:dyDescent="0.2">
      <c r="B20" s="20" t="s">
        <v>22</v>
      </c>
      <c r="C20" s="20"/>
      <c r="D20" s="20">
        <v>-13</v>
      </c>
      <c r="E20" s="37"/>
      <c r="F20" s="37"/>
      <c r="G20" s="23">
        <v>2914</v>
      </c>
      <c r="H20" s="21">
        <v>43129</v>
      </c>
      <c r="I20" s="22"/>
      <c r="J20" s="43"/>
      <c r="K20" s="37">
        <v>0.01</v>
      </c>
      <c r="L20" s="43"/>
      <c r="M20" s="37"/>
      <c r="N20" s="37"/>
      <c r="O20" s="37"/>
      <c r="P20" s="37"/>
      <c r="T20" s="9" t="str">
        <f t="shared" si="0"/>
        <v/>
      </c>
      <c r="U20" s="17"/>
      <c r="W20" s="18">
        <f>[1]!WSD($B20,"contractmultiplier",$A$2,$A$2,"TradingCalendar=SSE","rptType=1","ShowCodes=N","ShowDates=N","ShowParams=Y","cols=1;rows=1")</f>
        <v>10</v>
      </c>
      <c r="X20" s="1">
        <v>5604449</v>
      </c>
      <c r="Y20" s="1">
        <f t="shared" si="1"/>
        <v>12.821892015557081</v>
      </c>
    </row>
    <row r="21" spans="1:25" ht="14.25" x14ac:dyDescent="0.2">
      <c r="A21" s="28"/>
      <c r="B21" s="24" t="s">
        <v>23</v>
      </c>
      <c r="C21" s="24"/>
      <c r="D21" s="24">
        <v>-5</v>
      </c>
      <c r="E21" s="38"/>
      <c r="F21" s="38"/>
      <c r="G21" s="24">
        <v>1294</v>
      </c>
      <c r="H21" s="25">
        <v>43129</v>
      </c>
      <c r="I21" s="26"/>
      <c r="J21" s="44"/>
      <c r="K21" s="38">
        <v>0.01</v>
      </c>
      <c r="L21" s="44"/>
      <c r="M21" s="38"/>
      <c r="N21" s="38"/>
      <c r="O21" s="38"/>
      <c r="P21" s="38"/>
      <c r="Q21" s="6"/>
      <c r="R21" s="6"/>
      <c r="S21" s="6"/>
      <c r="T21" s="16" t="str">
        <f t="shared" si="0"/>
        <v/>
      </c>
      <c r="U21" s="19"/>
      <c r="V21" s="6"/>
      <c r="W21" s="18">
        <f>[1]!WSD($B21,"contractmultiplier",$A$2,$A$2,"TradingCalendar=SSE","rptType=1","ShowCodes=N","ShowDates=N","ShowParams=Y","cols=1;rows=1")</f>
        <v>60</v>
      </c>
      <c r="X21" s="1">
        <v>5604450</v>
      </c>
      <c r="Y21" s="1">
        <f t="shared" si="1"/>
        <v>4.8123390005151983</v>
      </c>
    </row>
    <row r="22" spans="1:25" ht="14.25" x14ac:dyDescent="0.2">
      <c r="A22" s="27">
        <v>43132</v>
      </c>
      <c r="B22" s="20" t="s">
        <v>14</v>
      </c>
      <c r="C22" s="20"/>
      <c r="D22" s="20">
        <v>13</v>
      </c>
      <c r="E22" s="37"/>
      <c r="F22" s="37"/>
      <c r="G22" s="20">
        <v>2844</v>
      </c>
      <c r="H22" s="21">
        <v>43129</v>
      </c>
      <c r="I22" s="22"/>
      <c r="J22" s="43"/>
      <c r="K22" s="37">
        <v>0.01</v>
      </c>
      <c r="L22" s="43"/>
      <c r="M22" s="37"/>
      <c r="N22" s="37"/>
      <c r="O22" s="37"/>
      <c r="P22" s="37"/>
      <c r="R22" s="3"/>
      <c r="S22" s="3"/>
      <c r="T22" s="9" t="str">
        <f t="shared" si="0"/>
        <v/>
      </c>
      <c r="W22" s="18">
        <f>[1]!WSD($B22,"contractmultiplier",$A$2,$A$2,"TradingCalendar=SSE","rptType=1","ShowCodes=N","ShowDates=N","ShowParams=Y","cols=1;rows=1")</f>
        <v>10</v>
      </c>
      <c r="X22" s="1">
        <v>5604441</v>
      </c>
      <c r="Y22" s="1">
        <f t="shared" si="1"/>
        <v>13.137461322081576</v>
      </c>
    </row>
    <row r="23" spans="1:25" ht="14.25" x14ac:dyDescent="0.2">
      <c r="B23" s="20" t="s">
        <v>24</v>
      </c>
      <c r="C23" s="20"/>
      <c r="D23" s="20">
        <v>21</v>
      </c>
      <c r="E23" s="37"/>
      <c r="F23" s="37"/>
      <c r="G23" s="20">
        <v>1795</v>
      </c>
      <c r="H23" s="21">
        <v>43131</v>
      </c>
      <c r="I23" s="22"/>
      <c r="J23" s="43"/>
      <c r="K23" s="37">
        <v>0.01</v>
      </c>
      <c r="L23" s="43"/>
      <c r="M23" s="37"/>
      <c r="N23" s="37"/>
      <c r="O23" s="37"/>
      <c r="P23" s="37"/>
      <c r="T23" s="9" t="str">
        <f t="shared" si="0"/>
        <v/>
      </c>
      <c r="U23" s="17"/>
      <c r="W23" s="18">
        <f>[1]!WSD($B23,"contractmultiplier",$A$2,$A$2,"TradingCalendar=SSE","rptType=1","ShowCodes=N","ShowDates=N","ShowParams=Y","cols=1;rows=1")</f>
        <v>10</v>
      </c>
      <c r="X23" s="1">
        <v>5604442</v>
      </c>
      <c r="Y23" s="1">
        <f t="shared" si="1"/>
        <v>20.815012070566386</v>
      </c>
    </row>
    <row r="24" spans="1:25" ht="14.25" x14ac:dyDescent="0.2">
      <c r="B24" s="20" t="s">
        <v>16</v>
      </c>
      <c r="C24" s="20"/>
      <c r="D24" s="20">
        <v>6</v>
      </c>
      <c r="E24" s="37"/>
      <c r="F24" s="37"/>
      <c r="G24" s="20">
        <v>677.8</v>
      </c>
      <c r="H24" s="21">
        <v>43129</v>
      </c>
      <c r="I24" s="22"/>
      <c r="J24" s="43"/>
      <c r="K24" s="37">
        <v>0.01</v>
      </c>
      <c r="L24" s="43"/>
      <c r="M24" s="37"/>
      <c r="N24" s="37"/>
      <c r="O24" s="37"/>
      <c r="P24" s="37"/>
      <c r="T24" s="9" t="str">
        <f t="shared" si="0"/>
        <v/>
      </c>
      <c r="U24" s="17"/>
      <c r="W24" s="18">
        <f>[1]!WSD($B24,"contractmultiplier",$A$2,$A$2,"TradingCalendar=SSE","rptType=1","ShowCodes=N","ShowDates=N","ShowParams=Y","cols=1;rows=1")</f>
        <v>100</v>
      </c>
      <c r="X24" s="1">
        <v>5604443</v>
      </c>
      <c r="Y24" s="1">
        <f t="shared" si="1"/>
        <v>5.5123861512737289</v>
      </c>
    </row>
    <row r="25" spans="1:25" ht="14.25" x14ac:dyDescent="0.2">
      <c r="B25" s="20" t="s">
        <v>25</v>
      </c>
      <c r="C25" s="20"/>
      <c r="D25" s="20">
        <v>10</v>
      </c>
      <c r="E25" s="37"/>
      <c r="F25" s="37"/>
      <c r="G25" s="20">
        <v>3547</v>
      </c>
      <c r="H25" s="21">
        <v>43131</v>
      </c>
      <c r="I25" s="22"/>
      <c r="J25" s="43"/>
      <c r="K25" s="37">
        <v>0.01</v>
      </c>
      <c r="L25" s="43"/>
      <c r="M25" s="37"/>
      <c r="N25" s="37"/>
      <c r="O25" s="37"/>
      <c r="P25" s="37"/>
      <c r="T25" s="9" t="str">
        <f t="shared" si="0"/>
        <v/>
      </c>
      <c r="U25" s="17"/>
      <c r="W25" s="18">
        <f>[1]!WSD($B25,"contractmultiplier",$A$2,$A$2,"TradingCalendar=SSE","rptType=1","ShowCodes=N","ShowDates=N","ShowParams=Y","cols=1;rows=1")</f>
        <v>10</v>
      </c>
      <c r="X25" s="1">
        <v>5604444</v>
      </c>
      <c r="Y25" s="1">
        <f t="shared" si="1"/>
        <v>10.533679165491966</v>
      </c>
    </row>
    <row r="26" spans="1:25" ht="14.25" x14ac:dyDescent="0.2">
      <c r="B26" s="1" t="s">
        <v>27</v>
      </c>
      <c r="D26" s="1">
        <v>5</v>
      </c>
      <c r="G26" s="1">
        <f>13085*2/5+13090*3/5</f>
        <v>13088</v>
      </c>
      <c r="H26" s="3">
        <v>43132</v>
      </c>
      <c r="I26" s="13"/>
      <c r="K26" s="36">
        <v>0.01</v>
      </c>
      <c r="L26" s="42"/>
      <c r="M26" s="36"/>
      <c r="N26" s="36"/>
      <c r="O26" s="36"/>
      <c r="P26" s="36"/>
      <c r="T26" s="9" t="str">
        <f t="shared" si="0"/>
        <v/>
      </c>
      <c r="U26" s="17"/>
      <c r="W26" s="18">
        <f>[1]!WSD($B26,"contractmultiplier",$A$2,$A$2,"TradingCalendar=SSE","rptType=1","ShowCodes=N","ShowDates=N","ShowParams=Y","cols=1;rows=1")</f>
        <v>10</v>
      </c>
      <c r="X26" s="1">
        <v>5604445</v>
      </c>
      <c r="Y26" s="1">
        <f t="shared" si="1"/>
        <v>2.8547498981255095</v>
      </c>
    </row>
    <row r="27" spans="1:25" ht="14.25" x14ac:dyDescent="0.2">
      <c r="B27" s="20" t="s">
        <v>19</v>
      </c>
      <c r="C27" s="20"/>
      <c r="D27" s="20">
        <v>-2</v>
      </c>
      <c r="E27" s="37"/>
      <c r="F27" s="37"/>
      <c r="G27" s="20">
        <v>2040</v>
      </c>
      <c r="H27" s="21">
        <v>43129</v>
      </c>
      <c r="I27" s="22"/>
      <c r="J27" s="43"/>
      <c r="K27" s="37">
        <v>0.01</v>
      </c>
      <c r="L27" s="43"/>
      <c r="M27" s="37"/>
      <c r="N27" s="37"/>
      <c r="O27" s="37"/>
      <c r="P27" s="37"/>
      <c r="T27" s="9" t="str">
        <f t="shared" si="0"/>
        <v/>
      </c>
      <c r="U27" s="17"/>
      <c r="W27" s="18">
        <f>[1]!WSD($B27,"contractmultiplier",$A$2,$A$2,"TradingCalendar=SSE","rptType=1","ShowCodes=N","ShowDates=N","ShowParams=Y","cols=1;rows=1")</f>
        <v>100</v>
      </c>
      <c r="X27" s="1">
        <v>5604446</v>
      </c>
      <c r="Y27" s="1">
        <f t="shared" si="1"/>
        <v>1.8315183006535947</v>
      </c>
    </row>
    <row r="28" spans="1:25" ht="14.25" x14ac:dyDescent="0.2">
      <c r="B28" s="20" t="s">
        <v>20</v>
      </c>
      <c r="C28" s="20"/>
      <c r="D28" s="20">
        <v>-9</v>
      </c>
      <c r="E28" s="37"/>
      <c r="F28" s="37"/>
      <c r="G28" s="20">
        <v>3939</v>
      </c>
      <c r="H28" s="21">
        <v>43129</v>
      </c>
      <c r="I28" s="22"/>
      <c r="J28" s="43"/>
      <c r="K28" s="37">
        <v>0.01</v>
      </c>
      <c r="L28" s="43"/>
      <c r="M28" s="37"/>
      <c r="N28" s="37"/>
      <c r="O28" s="37"/>
      <c r="P28" s="37"/>
      <c r="T28" s="9" t="str">
        <f t="shared" si="0"/>
        <v/>
      </c>
      <c r="U28" s="17"/>
      <c r="W28" s="18">
        <f>[1]!WSD($B28,"contractmultiplier",$A$2,$A$2,"TradingCalendar=SSE","rptType=1","ShowCodes=N","ShowDates=N","ShowParams=Y","cols=1;rows=1")</f>
        <v>10</v>
      </c>
      <c r="X28" s="1">
        <v>5604447</v>
      </c>
      <c r="Y28" s="1">
        <f t="shared" si="1"/>
        <v>9.4853973089616659</v>
      </c>
    </row>
    <row r="29" spans="1:25" ht="14.25" x14ac:dyDescent="0.2">
      <c r="B29" s="20" t="s">
        <v>21</v>
      </c>
      <c r="C29" s="20"/>
      <c r="D29" s="20">
        <v>-6</v>
      </c>
      <c r="E29" s="37"/>
      <c r="F29" s="37"/>
      <c r="G29" s="23">
        <v>5808</v>
      </c>
      <c r="H29" s="21">
        <v>43129</v>
      </c>
      <c r="I29" s="22"/>
      <c r="J29" s="43"/>
      <c r="K29" s="37">
        <v>0.01</v>
      </c>
      <c r="L29" s="43"/>
      <c r="M29" s="37"/>
      <c r="N29" s="37"/>
      <c r="O29" s="37"/>
      <c r="P29" s="37"/>
      <c r="T29" s="9" t="str">
        <f t="shared" si="0"/>
        <v/>
      </c>
      <c r="U29" s="17"/>
      <c r="W29" s="18">
        <f>[1]!WSD($B29,"contractmultiplier",$A$2,$A$2,"TradingCalendar=SSE","rptType=1","ShowCodes=N","ShowDates=N","ShowParams=Y","cols=1;rows=1")</f>
        <v>10</v>
      </c>
      <c r="X29" s="1">
        <v>5604448</v>
      </c>
      <c r="Y29" s="1">
        <f t="shared" si="1"/>
        <v>6.4330211202938479</v>
      </c>
    </row>
    <row r="30" spans="1:25" ht="14.25" x14ac:dyDescent="0.2">
      <c r="B30" s="20" t="s">
        <v>22</v>
      </c>
      <c r="C30" s="20"/>
      <c r="D30" s="20">
        <v>-13</v>
      </c>
      <c r="E30" s="37"/>
      <c r="F30" s="37"/>
      <c r="G30" s="23">
        <v>2914</v>
      </c>
      <c r="H30" s="21">
        <v>43129</v>
      </c>
      <c r="I30" s="22"/>
      <c r="J30" s="43"/>
      <c r="K30" s="37">
        <v>0.01</v>
      </c>
      <c r="L30" s="43"/>
      <c r="M30" s="37"/>
      <c r="N30" s="37"/>
      <c r="O30" s="37"/>
      <c r="P30" s="37"/>
      <c r="T30" s="9" t="str">
        <f t="shared" si="0"/>
        <v/>
      </c>
      <c r="U30" s="17"/>
      <c r="W30" s="18">
        <f>[1]!WSD($B30,"contractmultiplier",$A$2,$A$2,"TradingCalendar=SSE","rptType=1","ShowCodes=N","ShowDates=N","ShowParams=Y","cols=1;rows=1")</f>
        <v>10</v>
      </c>
      <c r="X30" s="1">
        <v>5604449</v>
      </c>
      <c r="Y30" s="1">
        <f t="shared" si="1"/>
        <v>12.821892015557081</v>
      </c>
    </row>
    <row r="31" spans="1:25" ht="14.25" x14ac:dyDescent="0.2">
      <c r="A31" s="28"/>
      <c r="B31" s="24" t="s">
        <v>23</v>
      </c>
      <c r="C31" s="24"/>
      <c r="D31" s="24">
        <v>-5</v>
      </c>
      <c r="E31" s="38"/>
      <c r="F31" s="38"/>
      <c r="G31" s="24">
        <v>1294</v>
      </c>
      <c r="H31" s="25">
        <v>43129</v>
      </c>
      <c r="I31" s="26"/>
      <c r="J31" s="44"/>
      <c r="K31" s="38">
        <v>0.01</v>
      </c>
      <c r="L31" s="44"/>
      <c r="M31" s="38"/>
      <c r="N31" s="38"/>
      <c r="O31" s="38"/>
      <c r="P31" s="38"/>
      <c r="Q31" s="6"/>
      <c r="R31" s="6"/>
      <c r="S31" s="6"/>
      <c r="T31" s="16" t="str">
        <f t="shared" si="0"/>
        <v/>
      </c>
      <c r="U31" s="19"/>
      <c r="V31" s="6"/>
      <c r="W31" s="18">
        <f>[1]!WSD($B31,"contractmultiplier",$A$2,$A$2,"TradingCalendar=SSE","rptType=1","ShowCodes=N","ShowDates=N","ShowParams=Y","cols=1;rows=1")</f>
        <v>60</v>
      </c>
      <c r="X31" s="1">
        <v>5604450</v>
      </c>
      <c r="Y31" s="1">
        <f t="shared" si="1"/>
        <v>4.8123390005151983</v>
      </c>
    </row>
    <row r="32" spans="1:25" ht="14.25" x14ac:dyDescent="0.2">
      <c r="A32" s="27">
        <v>43136</v>
      </c>
      <c r="B32" s="29" t="s">
        <v>14</v>
      </c>
      <c r="C32" s="29" t="s">
        <v>32</v>
      </c>
      <c r="D32" s="29">
        <v>13</v>
      </c>
      <c r="E32" s="39"/>
      <c r="F32" s="39"/>
      <c r="G32" s="29">
        <v>2844</v>
      </c>
      <c r="H32" s="30">
        <v>43129</v>
      </c>
      <c r="I32" s="31" t="s">
        <v>30</v>
      </c>
      <c r="J32" s="45">
        <f t="shared" ref="J32:J63" si="2">IF(I32="N",1,IF(C32=I32,2,0.5))</f>
        <v>0.5</v>
      </c>
      <c r="K32" s="39" t="e">
        <f>SUM(#REF!)/SUM($J$32:$J$36)*J32</f>
        <v>#REF!</v>
      </c>
      <c r="L32" s="55" t="e">
        <f t="shared" ref="L32:L46" si="3">(X32*K32)/(W32*G32*0.15)</f>
        <v>#REF!</v>
      </c>
      <c r="M32" s="1" t="e">
        <f>ROUND(L32,0)</f>
        <v>#REF!</v>
      </c>
      <c r="N32" s="1" t="e">
        <f t="shared" ref="N32:N63" si="4">M32-D32</f>
        <v>#REF!</v>
      </c>
      <c r="O32" s="1"/>
      <c r="P32" s="1"/>
      <c r="T32" s="9" t="str">
        <f t="shared" si="0"/>
        <v/>
      </c>
      <c r="U32" s="17"/>
      <c r="W32" s="18">
        <f>[1]!WSD($B32,"contractmultiplier",$A$2,$A$2,"TradingCalendar=SSE","rptType=1","ShowCodes=N","ShowDates=N","ShowParams=Y","cols=1;rows=1")</f>
        <v>10</v>
      </c>
      <c r="X32" s="1">
        <v>5604451</v>
      </c>
      <c r="Y32" s="1" t="e">
        <f>X32*#REF!/(G32*W32*0.15)</f>
        <v>#REF!</v>
      </c>
    </row>
    <row r="33" spans="1:25" ht="14.25" x14ac:dyDescent="0.2">
      <c r="B33" s="29" t="s">
        <v>24</v>
      </c>
      <c r="C33" s="29" t="s">
        <v>37</v>
      </c>
      <c r="D33" s="29">
        <v>21</v>
      </c>
      <c r="E33" s="39"/>
      <c r="F33" s="39"/>
      <c r="G33" s="29">
        <v>1795</v>
      </c>
      <c r="H33" s="30">
        <v>43131</v>
      </c>
      <c r="I33" s="31" t="s">
        <v>31</v>
      </c>
      <c r="J33" s="45">
        <f t="shared" si="2"/>
        <v>1</v>
      </c>
      <c r="K33" s="39" t="e">
        <f>SUM(#REF!)/SUM($J$32:$J$36)*J33</f>
        <v>#REF!</v>
      </c>
      <c r="L33" s="55" t="e">
        <f t="shared" si="3"/>
        <v>#REF!</v>
      </c>
      <c r="M33" s="1" t="e">
        <f t="shared" ref="M33:M41" si="5">ROUND(L33,0)</f>
        <v>#REF!</v>
      </c>
      <c r="N33" s="1" t="e">
        <f t="shared" si="4"/>
        <v>#REF!</v>
      </c>
      <c r="O33" s="1"/>
      <c r="P33" s="1"/>
      <c r="T33" s="9" t="str">
        <f t="shared" si="0"/>
        <v/>
      </c>
      <c r="U33" s="17"/>
      <c r="W33" s="18">
        <f>[1]!WSD($B33,"contractmultiplier",$A$2,$A$2,"TradingCalendar=SSE","rptType=1","ShowCodes=N","ShowDates=N","ShowParams=Y","cols=1;rows=1")</f>
        <v>10</v>
      </c>
      <c r="X33" s="1">
        <v>5604452</v>
      </c>
      <c r="Y33" s="1" t="e">
        <f>X33*#REF!/(G33*W33*0.15)</f>
        <v>#REF!</v>
      </c>
    </row>
    <row r="34" spans="1:25" ht="14.25" x14ac:dyDescent="0.2">
      <c r="B34" s="29" t="s">
        <v>16</v>
      </c>
      <c r="C34" s="29" t="s">
        <v>32</v>
      </c>
      <c r="D34" s="29">
        <v>6</v>
      </c>
      <c r="E34" s="39"/>
      <c r="F34" s="39"/>
      <c r="G34" s="29">
        <v>677.8</v>
      </c>
      <c r="H34" s="30">
        <v>43129</v>
      </c>
      <c r="I34" s="31" t="s">
        <v>32</v>
      </c>
      <c r="J34" s="45">
        <f t="shared" si="2"/>
        <v>2</v>
      </c>
      <c r="K34" s="39" t="e">
        <f>SUM(#REF!)/SUM($J$32:$J$36)*J34</f>
        <v>#REF!</v>
      </c>
      <c r="L34" s="55" t="e">
        <f t="shared" si="3"/>
        <v>#REF!</v>
      </c>
      <c r="M34" s="1" t="e">
        <f t="shared" si="5"/>
        <v>#REF!</v>
      </c>
      <c r="N34" s="1" t="e">
        <f t="shared" si="4"/>
        <v>#REF!</v>
      </c>
      <c r="O34" s="1"/>
      <c r="P34" s="1"/>
      <c r="T34" s="9" t="str">
        <f t="shared" si="0"/>
        <v/>
      </c>
      <c r="U34" s="17"/>
      <c r="W34" s="18">
        <f>[1]!WSD($B34,"contractmultiplier",$A$2,$A$2,"TradingCalendar=SSE","rptType=1","ShowCodes=N","ShowDates=N","ShowParams=Y","cols=1;rows=1")</f>
        <v>100</v>
      </c>
      <c r="X34" s="1">
        <v>5604453</v>
      </c>
      <c r="Y34" s="1" t="e">
        <f>X34*#REF!/(G34*W34*0.15)</f>
        <v>#REF!</v>
      </c>
    </row>
    <row r="35" spans="1:25" ht="14.25" x14ac:dyDescent="0.2">
      <c r="B35" s="29" t="s">
        <v>25</v>
      </c>
      <c r="C35" s="29" t="s">
        <v>32</v>
      </c>
      <c r="D35" s="29">
        <v>10</v>
      </c>
      <c r="E35" s="39"/>
      <c r="F35" s="39"/>
      <c r="G35" s="29">
        <v>3547</v>
      </c>
      <c r="H35" s="30">
        <v>43131</v>
      </c>
      <c r="I35" s="31" t="s">
        <v>33</v>
      </c>
      <c r="J35" s="45">
        <f t="shared" si="2"/>
        <v>1</v>
      </c>
      <c r="K35" s="39" t="e">
        <f>SUM(#REF!)/SUM($J$32:$J$36)*J35</f>
        <v>#REF!</v>
      </c>
      <c r="L35" s="55" t="e">
        <f t="shared" si="3"/>
        <v>#REF!</v>
      </c>
      <c r="M35" s="1" t="e">
        <f t="shared" si="5"/>
        <v>#REF!</v>
      </c>
      <c r="N35" s="1" t="e">
        <f t="shared" si="4"/>
        <v>#REF!</v>
      </c>
      <c r="O35" s="1"/>
      <c r="P35" s="1"/>
      <c r="T35" s="9" t="str">
        <f t="shared" si="0"/>
        <v/>
      </c>
      <c r="U35" s="17"/>
      <c r="W35" s="18">
        <f>[1]!WSD($B35,"contractmultiplier",$A$2,$A$2,"TradingCalendar=SSE","rptType=1","ShowCodes=N","ShowDates=N","ShowParams=Y","cols=1;rows=1")</f>
        <v>10</v>
      </c>
      <c r="X35" s="1">
        <v>5604454</v>
      </c>
      <c r="Y35" s="1" t="e">
        <f>X35*#REF!/(G35*W35*0.15)</f>
        <v>#REF!</v>
      </c>
    </row>
    <row r="36" spans="1:25" ht="14.25" x14ac:dyDescent="0.2">
      <c r="B36" s="29" t="s">
        <v>18</v>
      </c>
      <c r="C36" s="29" t="s">
        <v>39</v>
      </c>
      <c r="D36" s="29">
        <v>3</v>
      </c>
      <c r="E36" s="39"/>
      <c r="F36" s="39"/>
      <c r="G36" s="29">
        <v>12960</v>
      </c>
      <c r="H36" s="30">
        <v>43136</v>
      </c>
      <c r="I36" s="31" t="s">
        <v>34</v>
      </c>
      <c r="J36" s="45">
        <f t="shared" si="2"/>
        <v>0.5</v>
      </c>
      <c r="K36" s="39" t="e">
        <f>SUM(#REF!)/SUM($J$32:$J$36)*J36</f>
        <v>#REF!</v>
      </c>
      <c r="L36" s="55" t="e">
        <f t="shared" si="3"/>
        <v>#REF!</v>
      </c>
      <c r="M36" s="1" t="e">
        <f t="shared" si="5"/>
        <v>#REF!</v>
      </c>
      <c r="N36" s="1" t="e">
        <f t="shared" si="4"/>
        <v>#REF!</v>
      </c>
      <c r="O36" s="1"/>
      <c r="P36" s="1"/>
      <c r="T36" s="9" t="str">
        <f t="shared" si="0"/>
        <v/>
      </c>
      <c r="U36" s="17"/>
      <c r="W36" s="18">
        <f>[1]!WSD($B36,"contractmultiplier",$A$2,$A$2,"TradingCalendar=SSE","rptType=1","ShowCodes=N","ShowDates=N","ShowParams=Y","cols=1;rows=1")</f>
        <v>10</v>
      </c>
      <c r="X36" s="1">
        <v>5604455</v>
      </c>
      <c r="Y36" s="1" t="e">
        <f>X36*#REF!/(G36*W36*0.15)</f>
        <v>#REF!</v>
      </c>
    </row>
    <row r="37" spans="1:25" ht="14.25" x14ac:dyDescent="0.2">
      <c r="B37" s="29" t="s">
        <v>19</v>
      </c>
      <c r="C37" s="29" t="s">
        <v>40</v>
      </c>
      <c r="D37" s="29">
        <v>-2</v>
      </c>
      <c r="E37" s="39"/>
      <c r="F37" s="39"/>
      <c r="G37" s="29">
        <v>2040</v>
      </c>
      <c r="H37" s="30">
        <v>43129</v>
      </c>
      <c r="I37" s="31" t="s">
        <v>35</v>
      </c>
      <c r="J37" s="45">
        <f t="shared" si="2"/>
        <v>0.5</v>
      </c>
      <c r="K37" s="39" t="e">
        <f>-SUM(#REF!)/SUM($J$37:$J$41)*J37</f>
        <v>#REF!</v>
      </c>
      <c r="L37" s="55" t="e">
        <f t="shared" si="3"/>
        <v>#REF!</v>
      </c>
      <c r="M37" s="1" t="e">
        <f t="shared" si="5"/>
        <v>#REF!</v>
      </c>
      <c r="N37" s="1" t="e">
        <f t="shared" si="4"/>
        <v>#REF!</v>
      </c>
      <c r="O37" s="1"/>
      <c r="P37" s="1"/>
      <c r="T37" s="9" t="str">
        <f t="shared" si="0"/>
        <v/>
      </c>
      <c r="U37" s="17"/>
      <c r="W37" s="18">
        <f>[1]!WSD($B37,"contractmultiplier",$A$2,$A$2,"TradingCalendar=SSE","rptType=1","ShowCodes=N","ShowDates=N","ShowParams=Y","cols=1;rows=1")</f>
        <v>100</v>
      </c>
      <c r="X37" s="1">
        <v>5604456</v>
      </c>
      <c r="Y37" s="1" t="e">
        <f>X37*#REF!/(G37*W37*0.15)</f>
        <v>#REF!</v>
      </c>
    </row>
    <row r="38" spans="1:25" ht="14.25" x14ac:dyDescent="0.2">
      <c r="B38" s="29" t="s">
        <v>20</v>
      </c>
      <c r="C38" s="29" t="s">
        <v>40</v>
      </c>
      <c r="D38" s="29">
        <v>-9</v>
      </c>
      <c r="E38" s="39"/>
      <c r="F38" s="39"/>
      <c r="G38" s="29">
        <v>3939</v>
      </c>
      <c r="H38" s="30">
        <v>43129</v>
      </c>
      <c r="I38" s="31" t="s">
        <v>33</v>
      </c>
      <c r="J38" s="45">
        <f t="shared" si="2"/>
        <v>1</v>
      </c>
      <c r="K38" s="39" t="e">
        <f>-SUM(#REF!)/SUM($J$37:$J$41)*J38</f>
        <v>#REF!</v>
      </c>
      <c r="L38" s="55" t="e">
        <f t="shared" si="3"/>
        <v>#REF!</v>
      </c>
      <c r="M38" s="1" t="e">
        <f t="shared" si="5"/>
        <v>#REF!</v>
      </c>
      <c r="N38" s="1" t="e">
        <f t="shared" si="4"/>
        <v>#REF!</v>
      </c>
      <c r="O38" s="1"/>
      <c r="P38" s="1"/>
      <c r="T38" s="9" t="str">
        <f t="shared" si="0"/>
        <v/>
      </c>
      <c r="U38" s="17"/>
      <c r="W38" s="18">
        <f>[1]!WSD($B38,"contractmultiplier",$A$2,$A$2,"TradingCalendar=SSE","rptType=1","ShowCodes=N","ShowDates=N","ShowParams=Y","cols=1;rows=1")</f>
        <v>10</v>
      </c>
      <c r="X38" s="1">
        <v>5604457</v>
      </c>
      <c r="Y38" s="1" t="e">
        <f>X38*#REF!/(G38*W38*0.15)</f>
        <v>#REF!</v>
      </c>
    </row>
    <row r="39" spans="1:25" ht="14.25" x14ac:dyDescent="0.2">
      <c r="B39" s="29" t="s">
        <v>21</v>
      </c>
      <c r="C39" s="29" t="s">
        <v>40</v>
      </c>
      <c r="D39" s="29">
        <v>-6</v>
      </c>
      <c r="E39" s="39"/>
      <c r="F39" s="39"/>
      <c r="G39" s="32">
        <v>5808</v>
      </c>
      <c r="H39" s="30">
        <v>43129</v>
      </c>
      <c r="I39" s="31" t="s">
        <v>33</v>
      </c>
      <c r="J39" s="45">
        <f t="shared" si="2"/>
        <v>1</v>
      </c>
      <c r="K39" s="39" t="e">
        <f>-SUM(#REF!)/SUM($J$37:$J$41)*J39</f>
        <v>#REF!</v>
      </c>
      <c r="L39" s="55" t="e">
        <f t="shared" si="3"/>
        <v>#REF!</v>
      </c>
      <c r="M39" s="1" t="e">
        <f t="shared" si="5"/>
        <v>#REF!</v>
      </c>
      <c r="N39" s="1" t="e">
        <f t="shared" si="4"/>
        <v>#REF!</v>
      </c>
      <c r="O39" s="1"/>
      <c r="P39" s="1"/>
      <c r="T39" s="9" t="str">
        <f t="shared" si="0"/>
        <v/>
      </c>
      <c r="U39" s="17"/>
      <c r="W39" s="18">
        <f>[1]!WSD($B39,"contractmultiplier",$A$2,$A$2,"TradingCalendar=SSE","rptType=1","ShowCodes=N","ShowDates=N","ShowParams=Y","cols=1;rows=1")</f>
        <v>10</v>
      </c>
      <c r="X39" s="1">
        <v>5604458</v>
      </c>
      <c r="Y39" s="1" t="e">
        <f>X39*#REF!/(G39*W39*0.15)</f>
        <v>#REF!</v>
      </c>
    </row>
    <row r="40" spans="1:25" ht="14.25" x14ac:dyDescent="0.2">
      <c r="B40" s="29" t="s">
        <v>22</v>
      </c>
      <c r="C40" s="29" t="s">
        <v>40</v>
      </c>
      <c r="D40" s="29">
        <v>-13</v>
      </c>
      <c r="E40" s="39"/>
      <c r="F40" s="39"/>
      <c r="G40" s="32">
        <v>2914</v>
      </c>
      <c r="H40" s="30">
        <v>43129</v>
      </c>
      <c r="I40" s="31" t="s">
        <v>33</v>
      </c>
      <c r="J40" s="45">
        <f t="shared" si="2"/>
        <v>1</v>
      </c>
      <c r="K40" s="39" t="e">
        <f>-SUM(#REF!)/SUM($J$37:$J$41)*J40</f>
        <v>#REF!</v>
      </c>
      <c r="L40" s="55" t="e">
        <f t="shared" si="3"/>
        <v>#REF!</v>
      </c>
      <c r="M40" s="1" t="e">
        <f t="shared" si="5"/>
        <v>#REF!</v>
      </c>
      <c r="N40" s="1" t="e">
        <f t="shared" si="4"/>
        <v>#REF!</v>
      </c>
      <c r="O40" s="1"/>
      <c r="P40" s="1"/>
      <c r="T40" s="9" t="str">
        <f t="shared" si="0"/>
        <v/>
      </c>
      <c r="U40" s="17"/>
      <c r="W40" s="18">
        <f>[1]!WSD($B40,"contractmultiplier",$A$2,$A$2,"TradingCalendar=SSE","rptType=1","ShowCodes=N","ShowDates=N","ShowParams=Y","cols=1;rows=1")</f>
        <v>10</v>
      </c>
      <c r="X40" s="1">
        <v>5604459</v>
      </c>
      <c r="Y40" s="1" t="e">
        <f>X40*#REF!/(G40*W40*0.15)</f>
        <v>#REF!</v>
      </c>
    </row>
    <row r="41" spans="1:25" ht="14.25" x14ac:dyDescent="0.2">
      <c r="A41" s="28"/>
      <c r="B41" s="16" t="s">
        <v>23</v>
      </c>
      <c r="C41" s="16" t="s">
        <v>36</v>
      </c>
      <c r="D41" s="16">
        <v>-5</v>
      </c>
      <c r="E41" s="40"/>
      <c r="F41" s="40"/>
      <c r="G41" s="16">
        <v>1294</v>
      </c>
      <c r="H41" s="33">
        <v>43129</v>
      </c>
      <c r="I41" s="34" t="s">
        <v>35</v>
      </c>
      <c r="J41" s="46">
        <f t="shared" si="2"/>
        <v>0.5</v>
      </c>
      <c r="K41" s="40" t="e">
        <f>-SUM(#REF!)/SUM($J$37:$J$41)*J41</f>
        <v>#REF!</v>
      </c>
      <c r="L41" s="56" t="e">
        <f t="shared" si="3"/>
        <v>#REF!</v>
      </c>
      <c r="M41" s="6" t="e">
        <f t="shared" si="5"/>
        <v>#REF!</v>
      </c>
      <c r="N41" s="6" t="e">
        <f t="shared" si="4"/>
        <v>#REF!</v>
      </c>
      <c r="O41" s="6"/>
      <c r="P41" s="6"/>
      <c r="Q41" s="6"/>
      <c r="R41" s="6"/>
      <c r="S41" s="6"/>
      <c r="T41" s="16" t="str">
        <f t="shared" si="0"/>
        <v/>
      </c>
      <c r="U41" s="19"/>
      <c r="V41" s="6"/>
      <c r="W41" s="18">
        <f>[1]!WSD($B41,"contractmultiplier",$A$2,$A$2,"TradingCalendar=SSE","rptType=1","ShowCodes=N","ShowDates=N","ShowParams=Y","cols=1;rows=1")</f>
        <v>60</v>
      </c>
      <c r="X41" s="1">
        <v>5604460</v>
      </c>
      <c r="Y41" s="1" t="e">
        <f>X41*#REF!/(G41*W41*0.15)</f>
        <v>#REF!</v>
      </c>
    </row>
    <row r="42" spans="1:25" ht="14.25" x14ac:dyDescent="0.2">
      <c r="A42" s="27">
        <v>43137</v>
      </c>
      <c r="B42" s="29" t="s">
        <v>14</v>
      </c>
      <c r="C42" s="29" t="s">
        <v>32</v>
      </c>
      <c r="D42" s="29">
        <v>7</v>
      </c>
      <c r="E42" s="39"/>
      <c r="F42" s="39"/>
      <c r="G42" s="29">
        <v>2844</v>
      </c>
      <c r="H42" s="30">
        <v>43129</v>
      </c>
      <c r="I42" s="31" t="s">
        <v>44</v>
      </c>
      <c r="J42" s="45">
        <f t="shared" si="2"/>
        <v>1</v>
      </c>
      <c r="K42" s="39" t="e">
        <f>SUM(#REF!)/SUM($J$42:$J$46)*J42</f>
        <v>#REF!</v>
      </c>
      <c r="L42" s="55" t="e">
        <f t="shared" si="3"/>
        <v>#REF!</v>
      </c>
      <c r="M42" s="1" t="e">
        <f>ROUND(L42,0)</f>
        <v>#REF!</v>
      </c>
      <c r="N42" s="1" t="e">
        <f t="shared" si="4"/>
        <v>#REF!</v>
      </c>
      <c r="T42" s="9" t="str">
        <f t="shared" si="0"/>
        <v/>
      </c>
      <c r="U42" s="17"/>
      <c r="W42" s="18">
        <f>[1]!WSD($B42,"contractmultiplier",$A$2,$A$2,"TradingCalendar=SSE","rptType=1","ShowCodes=N","ShowDates=N","ShowParams=Y","cols=1;rows=1")</f>
        <v>10</v>
      </c>
      <c r="X42" s="1">
        <v>5552558</v>
      </c>
      <c r="Y42" s="1" t="e">
        <f>X42*#REF!/(G42*W42*0.15)</f>
        <v>#REF!</v>
      </c>
    </row>
    <row r="43" spans="1:25" ht="14.25" x14ac:dyDescent="0.2">
      <c r="B43" s="29" t="s">
        <v>24</v>
      </c>
      <c r="C43" s="29" t="s">
        <v>37</v>
      </c>
      <c r="D43" s="29">
        <v>21</v>
      </c>
      <c r="E43" s="39"/>
      <c r="F43" s="39"/>
      <c r="G43" s="29">
        <v>1795</v>
      </c>
      <c r="H43" s="30">
        <v>43131</v>
      </c>
      <c r="I43" s="31" t="s">
        <v>31</v>
      </c>
      <c r="J43" s="45">
        <f t="shared" si="2"/>
        <v>1</v>
      </c>
      <c r="K43" s="39" t="e">
        <f>SUM(#REF!)/SUM($J$42:$J$46)*J43</f>
        <v>#REF!</v>
      </c>
      <c r="L43" s="55" t="e">
        <f t="shared" si="3"/>
        <v>#REF!</v>
      </c>
      <c r="M43" s="1" t="e">
        <f t="shared" ref="M43:M51" si="6">ROUND(L43,0)</f>
        <v>#REF!</v>
      </c>
      <c r="N43" s="1" t="e">
        <f t="shared" si="4"/>
        <v>#REF!</v>
      </c>
      <c r="T43" s="9" t="str">
        <f t="shared" si="0"/>
        <v/>
      </c>
      <c r="U43" s="17"/>
      <c r="W43" s="18">
        <f>[1]!WSD($B43,"contractmultiplier",$A$2,$A$2,"TradingCalendar=SSE","rptType=1","ShowCodes=N","ShowDates=N","ShowParams=Y","cols=1;rows=1")</f>
        <v>10</v>
      </c>
      <c r="X43" s="1">
        <v>5552558</v>
      </c>
      <c r="Y43" s="1" t="e">
        <f>X43*#REF!/(G43*W43*0.15)</f>
        <v>#REF!</v>
      </c>
    </row>
    <row r="44" spans="1:25" ht="14.25" x14ac:dyDescent="0.2">
      <c r="B44" s="29" t="s">
        <v>16</v>
      </c>
      <c r="C44" s="29" t="s">
        <v>32</v>
      </c>
      <c r="D44" s="29">
        <v>11</v>
      </c>
      <c r="E44" s="39"/>
      <c r="F44" s="39"/>
      <c r="G44" s="29">
        <v>677.8</v>
      </c>
      <c r="H44" s="30">
        <v>43129</v>
      </c>
      <c r="I44" s="31" t="s">
        <v>32</v>
      </c>
      <c r="J44" s="45">
        <f t="shared" si="2"/>
        <v>2</v>
      </c>
      <c r="K44" s="39" t="e">
        <f>SUM(#REF!)/SUM($J$42:$J$46)*J44</f>
        <v>#REF!</v>
      </c>
      <c r="L44" s="55" t="e">
        <f t="shared" si="3"/>
        <v>#REF!</v>
      </c>
      <c r="M44" s="1" t="e">
        <f t="shared" si="6"/>
        <v>#REF!</v>
      </c>
      <c r="N44" s="1" t="e">
        <f t="shared" si="4"/>
        <v>#REF!</v>
      </c>
      <c r="T44" s="9" t="str">
        <f t="shared" si="0"/>
        <v/>
      </c>
      <c r="U44" s="17"/>
      <c r="W44" s="18">
        <f>[1]!WSD($B44,"contractmultiplier",$A$2,$A$2,"TradingCalendar=SSE","rptType=1","ShowCodes=N","ShowDates=N","ShowParams=Y","cols=1;rows=1")</f>
        <v>100</v>
      </c>
      <c r="X44" s="1">
        <v>5552558</v>
      </c>
      <c r="Y44" s="1" t="e">
        <f>X44*#REF!/(G44*W44*0.15)</f>
        <v>#REF!</v>
      </c>
    </row>
    <row r="45" spans="1:25" ht="14.25" x14ac:dyDescent="0.2">
      <c r="B45" s="29" t="s">
        <v>25</v>
      </c>
      <c r="C45" s="29" t="s">
        <v>32</v>
      </c>
      <c r="D45" s="29">
        <v>11</v>
      </c>
      <c r="E45" s="39"/>
      <c r="F45" s="39"/>
      <c r="G45" s="29">
        <v>3547</v>
      </c>
      <c r="H45" s="30">
        <v>43131</v>
      </c>
      <c r="I45" s="31" t="s">
        <v>33</v>
      </c>
      <c r="J45" s="45">
        <f t="shared" si="2"/>
        <v>1</v>
      </c>
      <c r="K45" s="39" t="e">
        <f>SUM(#REF!)/SUM($J$42:$J$46)*J45</f>
        <v>#REF!</v>
      </c>
      <c r="L45" s="55" t="e">
        <f t="shared" si="3"/>
        <v>#REF!</v>
      </c>
      <c r="M45" s="1" t="e">
        <f t="shared" si="6"/>
        <v>#REF!</v>
      </c>
      <c r="N45" s="1" t="e">
        <f t="shared" si="4"/>
        <v>#REF!</v>
      </c>
      <c r="T45" s="9" t="str">
        <f t="shared" si="0"/>
        <v/>
      </c>
      <c r="U45" s="17"/>
      <c r="W45" s="18">
        <f>[1]!WSD($B45,"contractmultiplier",$A$2,$A$2,"TradingCalendar=SSE","rptType=1","ShowCodes=N","ShowDates=N","ShowParams=Y","cols=1;rows=1")</f>
        <v>10</v>
      </c>
      <c r="X45" s="1">
        <v>5552558</v>
      </c>
      <c r="Y45" s="1" t="e">
        <f>X45*#REF!/(G45*W45*0.15)</f>
        <v>#REF!</v>
      </c>
    </row>
    <row r="46" spans="1:25" ht="14.25" x14ac:dyDescent="0.2">
      <c r="B46" s="29" t="s">
        <v>18</v>
      </c>
      <c r="C46" s="29" t="s">
        <v>39</v>
      </c>
      <c r="D46" s="29">
        <v>1</v>
      </c>
      <c r="E46" s="39"/>
      <c r="F46" s="39"/>
      <c r="G46" s="29">
        <v>12960</v>
      </c>
      <c r="H46" s="30">
        <v>43136</v>
      </c>
      <c r="I46" s="31" t="s">
        <v>30</v>
      </c>
      <c r="J46" s="45">
        <f t="shared" si="2"/>
        <v>0.5</v>
      </c>
      <c r="K46" s="39" t="e">
        <f>SUM(#REF!)/SUM($J$42:$J$46)*J46</f>
        <v>#REF!</v>
      </c>
      <c r="L46" s="55" t="e">
        <f t="shared" si="3"/>
        <v>#REF!</v>
      </c>
      <c r="M46" s="1" t="e">
        <f t="shared" si="6"/>
        <v>#REF!</v>
      </c>
      <c r="N46" s="1" t="e">
        <f t="shared" si="4"/>
        <v>#REF!</v>
      </c>
      <c r="T46" s="9" t="str">
        <f t="shared" si="0"/>
        <v/>
      </c>
      <c r="U46" s="17"/>
      <c r="W46" s="18">
        <f>[1]!WSD($B46,"contractmultiplier",$A$2,$A$2,"TradingCalendar=SSE","rptType=1","ShowCodes=N","ShowDates=N","ShowParams=Y","cols=1;rows=1")</f>
        <v>10</v>
      </c>
      <c r="X46" s="1">
        <v>5552558</v>
      </c>
      <c r="Y46" s="1" t="e">
        <f>X46*#REF!/(G46*W46*0.15)</f>
        <v>#REF!</v>
      </c>
    </row>
    <row r="47" spans="1:25" ht="14.25" x14ac:dyDescent="0.2">
      <c r="B47" s="29" t="s">
        <v>19</v>
      </c>
      <c r="C47" s="29" t="s">
        <v>40</v>
      </c>
      <c r="D47" s="29">
        <v>-1</v>
      </c>
      <c r="E47" s="39"/>
      <c r="F47" s="39"/>
      <c r="G47" s="29">
        <v>2040</v>
      </c>
      <c r="H47" s="30">
        <v>43129</v>
      </c>
      <c r="I47" s="31" t="s">
        <v>35</v>
      </c>
      <c r="J47" s="45">
        <f t="shared" si="2"/>
        <v>0.5</v>
      </c>
      <c r="K47" s="39" t="e">
        <f>SUM(#REF!)/SUM($J$47:$J$51)*J47</f>
        <v>#REF!</v>
      </c>
      <c r="L47" s="55" t="e">
        <f>-(X47*K47)/(W47*G47*0.15)</f>
        <v>#REF!</v>
      </c>
      <c r="M47" s="1" t="e">
        <f t="shared" si="6"/>
        <v>#REF!</v>
      </c>
      <c r="N47" s="1" t="e">
        <f t="shared" si="4"/>
        <v>#REF!</v>
      </c>
      <c r="T47" s="9" t="str">
        <f t="shared" si="0"/>
        <v/>
      </c>
      <c r="U47" s="17"/>
      <c r="W47" s="18">
        <f>[1]!WSD($B47,"contractmultiplier",$A$2,$A$2,"TradingCalendar=SSE","rptType=1","ShowCodes=N","ShowDates=N","ShowParams=Y","cols=1;rows=1")</f>
        <v>100</v>
      </c>
      <c r="X47" s="1">
        <v>5552558</v>
      </c>
      <c r="Y47" s="1" t="e">
        <f>X47*#REF!/(G47*W47*0.15)</f>
        <v>#REF!</v>
      </c>
    </row>
    <row r="48" spans="1:25" ht="14.25" x14ac:dyDescent="0.2">
      <c r="B48" s="29" t="s">
        <v>20</v>
      </c>
      <c r="C48" s="29" t="s">
        <v>40</v>
      </c>
      <c r="D48" s="29">
        <v>-12</v>
      </c>
      <c r="E48" s="39"/>
      <c r="F48" s="39"/>
      <c r="G48" s="29">
        <v>3939</v>
      </c>
      <c r="H48" s="30">
        <v>43129</v>
      </c>
      <c r="I48" s="31" t="s">
        <v>45</v>
      </c>
      <c r="J48" s="45">
        <f t="shared" si="2"/>
        <v>0.5</v>
      </c>
      <c r="K48" s="39" t="e">
        <f>SUM(#REF!)/SUM($J$47:$J$51)*J48</f>
        <v>#REF!</v>
      </c>
      <c r="L48" s="55" t="e">
        <f>-(X48*K48)/(W48*G48*0.15)</f>
        <v>#REF!</v>
      </c>
      <c r="M48" s="1" t="e">
        <f t="shared" si="6"/>
        <v>#REF!</v>
      </c>
      <c r="N48" s="1" t="e">
        <f t="shared" si="4"/>
        <v>#REF!</v>
      </c>
      <c r="T48" s="9" t="str">
        <f t="shared" si="0"/>
        <v/>
      </c>
      <c r="U48" s="17"/>
      <c r="W48" s="18">
        <f>[1]!WSD($B48,"contractmultiplier",$A$2,$A$2,"TradingCalendar=SSE","rptType=1","ShowCodes=N","ShowDates=N","ShowParams=Y","cols=1;rows=1")</f>
        <v>10</v>
      </c>
      <c r="X48" s="1">
        <v>5552558</v>
      </c>
      <c r="Y48" s="1" t="e">
        <f>X48*#REF!/(G48*W48*0.15)</f>
        <v>#REF!</v>
      </c>
    </row>
    <row r="49" spans="1:25" ht="14.25" x14ac:dyDescent="0.2">
      <c r="B49" s="29" t="s">
        <v>21</v>
      </c>
      <c r="C49" s="29" t="s">
        <v>40</v>
      </c>
      <c r="D49" s="29">
        <v>-8</v>
      </c>
      <c r="E49" s="39"/>
      <c r="F49" s="39"/>
      <c r="G49" s="32">
        <v>5808</v>
      </c>
      <c r="H49" s="30">
        <v>43129</v>
      </c>
      <c r="I49" s="31" t="s">
        <v>33</v>
      </c>
      <c r="J49" s="45">
        <f t="shared" si="2"/>
        <v>1</v>
      </c>
      <c r="K49" s="39" t="e">
        <f>SUM(#REF!)/SUM($J$47:$J$51)*J49</f>
        <v>#REF!</v>
      </c>
      <c r="L49" s="55" t="e">
        <f>-(X49*K49)/(W49*G49*0.15)</f>
        <v>#REF!</v>
      </c>
      <c r="M49" s="1" t="e">
        <f t="shared" si="6"/>
        <v>#REF!</v>
      </c>
      <c r="N49" s="1" t="e">
        <f t="shared" si="4"/>
        <v>#REF!</v>
      </c>
      <c r="T49" s="9" t="str">
        <f t="shared" si="0"/>
        <v/>
      </c>
      <c r="U49" s="17"/>
      <c r="W49" s="18">
        <f>[1]!WSD($B49,"contractmultiplier",$A$2,$A$2,"TradingCalendar=SSE","rptType=1","ShowCodes=N","ShowDates=N","ShowParams=Y","cols=1;rows=1")</f>
        <v>10</v>
      </c>
      <c r="X49" s="1">
        <v>5552558</v>
      </c>
      <c r="Y49" s="1" t="e">
        <f>X49*#REF!/(G49*W49*0.15)</f>
        <v>#REF!</v>
      </c>
    </row>
    <row r="50" spans="1:25" ht="14.25" x14ac:dyDescent="0.2">
      <c r="B50" s="29" t="s">
        <v>22</v>
      </c>
      <c r="C50" s="29" t="s">
        <v>40</v>
      </c>
      <c r="D50" s="29">
        <v>-16</v>
      </c>
      <c r="E50" s="39"/>
      <c r="F50" s="39"/>
      <c r="G50" s="32">
        <v>2914</v>
      </c>
      <c r="H50" s="30">
        <v>43129</v>
      </c>
      <c r="I50" s="31" t="s">
        <v>33</v>
      </c>
      <c r="J50" s="45">
        <f t="shared" si="2"/>
        <v>1</v>
      </c>
      <c r="K50" s="39" t="e">
        <f>SUM(#REF!)/SUM($J$47:$J$51)*J50</f>
        <v>#REF!</v>
      </c>
      <c r="L50" s="55" t="e">
        <f>-(X50*K50)/(W50*G50*0.15)</f>
        <v>#REF!</v>
      </c>
      <c r="M50" s="1" t="e">
        <f t="shared" si="6"/>
        <v>#REF!</v>
      </c>
      <c r="N50" s="1" t="e">
        <f t="shared" si="4"/>
        <v>#REF!</v>
      </c>
      <c r="T50" s="9" t="str">
        <f t="shared" si="0"/>
        <v/>
      </c>
      <c r="U50" s="17"/>
      <c r="W50" s="18">
        <f>[1]!WSD($B50,"contractmultiplier",$A$2,$A$2,"TradingCalendar=SSE","rptType=1","ShowCodes=N","ShowDates=N","ShowParams=Y","cols=1;rows=1")</f>
        <v>10</v>
      </c>
      <c r="X50" s="1">
        <v>5552558</v>
      </c>
      <c r="Y50" s="1" t="e">
        <f>X50*#REF!/(G50*W50*0.15)</f>
        <v>#REF!</v>
      </c>
    </row>
    <row r="51" spans="1:25" ht="14.25" x14ac:dyDescent="0.2">
      <c r="B51" s="16" t="s">
        <v>23</v>
      </c>
      <c r="C51" s="16" t="s">
        <v>36</v>
      </c>
      <c r="D51" s="16">
        <v>-3</v>
      </c>
      <c r="E51" s="40"/>
      <c r="F51" s="40"/>
      <c r="G51" s="16">
        <v>1294</v>
      </c>
      <c r="H51" s="33">
        <v>43129</v>
      </c>
      <c r="I51" s="34" t="s">
        <v>35</v>
      </c>
      <c r="J51" s="46">
        <f t="shared" si="2"/>
        <v>0.5</v>
      </c>
      <c r="K51" s="40" t="e">
        <f>SUM(#REF!)/SUM($J$47:$J$51)*J51</f>
        <v>#REF!</v>
      </c>
      <c r="L51" s="56" t="e">
        <f>-(X51*K51)/(W51*G51*0.15)</f>
        <v>#REF!</v>
      </c>
      <c r="M51" s="6" t="e">
        <f t="shared" si="6"/>
        <v>#REF!</v>
      </c>
      <c r="N51" s="6" t="e">
        <f t="shared" si="4"/>
        <v>#REF!</v>
      </c>
      <c r="T51" s="9" t="str">
        <f t="shared" si="0"/>
        <v/>
      </c>
      <c r="U51" s="17"/>
      <c r="W51" s="18">
        <f>[1]!WSD($B51,"contractmultiplier",$A$2,$A$2,"TradingCalendar=SSE","rptType=1","ShowCodes=N","ShowDates=N","ShowParams=Y","cols=1;rows=1")</f>
        <v>60</v>
      </c>
      <c r="X51" s="1">
        <v>5552558</v>
      </c>
      <c r="Y51" s="1" t="e">
        <f>X51*#REF!/(G51*W51*0.15)</f>
        <v>#REF!</v>
      </c>
    </row>
    <row r="52" spans="1:25" ht="14.25" x14ac:dyDescent="0.2">
      <c r="A52" s="27">
        <v>43139</v>
      </c>
      <c r="B52" s="29" t="s">
        <v>14</v>
      </c>
      <c r="C52" s="29" t="s">
        <v>32</v>
      </c>
      <c r="D52" s="29">
        <v>12</v>
      </c>
      <c r="E52" s="39"/>
      <c r="F52" s="39"/>
      <c r="G52" s="29">
        <v>2844</v>
      </c>
      <c r="H52" s="30">
        <v>43129</v>
      </c>
      <c r="I52" s="31" t="s">
        <v>30</v>
      </c>
      <c r="J52" s="45">
        <f t="shared" si="2"/>
        <v>0.5</v>
      </c>
      <c r="K52" s="39" t="e">
        <f>SUM(#REF!)/SUM($J$52:$J$56)*J52</f>
        <v>#REF!</v>
      </c>
      <c r="L52" s="55" t="e">
        <f>(X52*K52)/(W52*G52*0.15)</f>
        <v>#REF!</v>
      </c>
      <c r="M52" s="1" t="e">
        <f>ROUND(L52,0)</f>
        <v>#REF!</v>
      </c>
      <c r="N52" s="1" t="e">
        <f t="shared" si="4"/>
        <v>#REF!</v>
      </c>
      <c r="T52" s="9" t="str">
        <f t="shared" si="0"/>
        <v/>
      </c>
      <c r="U52" s="17"/>
      <c r="W52" s="18">
        <f>[1]!WSD($B52,"contractmultiplier",$A$2,$A$2,"TradingCalendar=SSE","rptType=1","ShowCodes=N","ShowDates=N","ShowParams=Y","cols=1;rows=1")</f>
        <v>10</v>
      </c>
      <c r="X52" s="1">
        <v>5542559</v>
      </c>
      <c r="Y52" s="1" t="e">
        <f>X52*#REF!/(G52*W52*0.15)</f>
        <v>#REF!</v>
      </c>
    </row>
    <row r="53" spans="1:25" ht="14.25" x14ac:dyDescent="0.2">
      <c r="B53" s="29" t="s">
        <v>24</v>
      </c>
      <c r="C53" s="29" t="s">
        <v>37</v>
      </c>
      <c r="D53" s="29">
        <v>18</v>
      </c>
      <c r="E53" s="39"/>
      <c r="F53" s="39"/>
      <c r="G53" s="29">
        <v>1824</v>
      </c>
      <c r="H53" s="30">
        <v>43131</v>
      </c>
      <c r="I53" s="31" t="s">
        <v>31</v>
      </c>
      <c r="J53" s="45">
        <f t="shared" si="2"/>
        <v>1</v>
      </c>
      <c r="K53" s="39" t="e">
        <f>SUM(#REF!)/SUM($J$52:$J$56)*J53</f>
        <v>#REF!</v>
      </c>
      <c r="L53" s="55" t="e">
        <f>(X53*K53)/(W53*G53*0.15)</f>
        <v>#REF!</v>
      </c>
      <c r="M53" s="1" t="e">
        <f>ROUND(L53,0)+2</f>
        <v>#REF!</v>
      </c>
      <c r="N53" s="1" t="e">
        <f t="shared" si="4"/>
        <v>#REF!</v>
      </c>
      <c r="T53" s="9" t="str">
        <f t="shared" si="0"/>
        <v/>
      </c>
      <c r="U53" s="17"/>
      <c r="W53" s="18">
        <f>[1]!WSD($B53,"contractmultiplier",$A$2,$A$2,"TradingCalendar=SSE","rptType=1","ShowCodes=N","ShowDates=N","ShowParams=Y","cols=1;rows=1")</f>
        <v>10</v>
      </c>
      <c r="X53" s="1">
        <v>5542559</v>
      </c>
      <c r="Y53" s="1" t="e">
        <f>X53*#REF!/(G53*W53*0.15)</f>
        <v>#REF!</v>
      </c>
    </row>
    <row r="54" spans="1:25" ht="14.25" x14ac:dyDescent="0.2">
      <c r="B54" s="29" t="s">
        <v>16</v>
      </c>
      <c r="C54" s="29" t="s">
        <v>32</v>
      </c>
      <c r="D54" s="29">
        <v>10</v>
      </c>
      <c r="E54" s="39"/>
      <c r="F54" s="39"/>
      <c r="G54" s="29">
        <v>646.4</v>
      </c>
      <c r="H54" s="30">
        <v>43129</v>
      </c>
      <c r="I54" s="31" t="s">
        <v>32</v>
      </c>
      <c r="J54" s="45">
        <f t="shared" si="2"/>
        <v>2</v>
      </c>
      <c r="K54" s="39" t="e">
        <f>SUM(#REF!)/SUM($J$52:$J$56)*J54</f>
        <v>#REF!</v>
      </c>
      <c r="L54" s="55" t="e">
        <f>(X54*K54)/(W54*G54*0.15)</f>
        <v>#REF!</v>
      </c>
      <c r="M54" s="1" t="e">
        <f t="shared" ref="M54:M60" si="7">ROUND(L54,0)</f>
        <v>#REF!</v>
      </c>
      <c r="N54" s="1" t="e">
        <f t="shared" si="4"/>
        <v>#REF!</v>
      </c>
      <c r="T54" s="9" t="str">
        <f t="shared" si="0"/>
        <v/>
      </c>
      <c r="U54" s="17"/>
      <c r="W54" s="18">
        <f>[1]!WSD($B54,"contractmultiplier",$A$2,$A$2,"TradingCalendar=SSE","rptType=1","ShowCodes=N","ShowDates=N","ShowParams=Y","cols=1;rows=1")</f>
        <v>100</v>
      </c>
      <c r="X54" s="1">
        <v>5542559</v>
      </c>
      <c r="Y54" s="1" t="e">
        <f>X54*#REF!/(G54*W54*0.15)</f>
        <v>#REF!</v>
      </c>
    </row>
    <row r="55" spans="1:25" ht="14.25" x14ac:dyDescent="0.2">
      <c r="B55" s="29" t="s">
        <v>25</v>
      </c>
      <c r="C55" s="29" t="s">
        <v>32</v>
      </c>
      <c r="D55" s="29">
        <v>9</v>
      </c>
      <c r="E55" s="39"/>
      <c r="F55" s="39"/>
      <c r="G55" s="29">
        <v>3529</v>
      </c>
      <c r="H55" s="30">
        <v>43131</v>
      </c>
      <c r="I55" s="31" t="s">
        <v>33</v>
      </c>
      <c r="J55" s="45">
        <f t="shared" si="2"/>
        <v>1</v>
      </c>
      <c r="K55" s="39" t="e">
        <f>SUM(#REF!)/SUM($J$52:$J$56)*J55</f>
        <v>#REF!</v>
      </c>
      <c r="L55" s="55" t="e">
        <f>(X55*K55)/(W55*G55*0.15)</f>
        <v>#REF!</v>
      </c>
      <c r="M55" s="1" t="e">
        <f t="shared" si="7"/>
        <v>#REF!</v>
      </c>
      <c r="N55" s="1" t="e">
        <f t="shared" si="4"/>
        <v>#REF!</v>
      </c>
      <c r="T55" s="9" t="str">
        <f t="shared" si="0"/>
        <v/>
      </c>
      <c r="U55" s="17"/>
      <c r="W55" s="18">
        <f>[1]!WSD($B55,"contractmultiplier",$A$2,$A$2,"TradingCalendar=SSE","rptType=1","ShowCodes=N","ShowDates=N","ShowParams=Y","cols=1;rows=1")</f>
        <v>10</v>
      </c>
      <c r="X55" s="1">
        <v>5542559</v>
      </c>
      <c r="Y55" s="1" t="e">
        <f>X55*#REF!/(G55*W55*0.15)</f>
        <v>#REF!</v>
      </c>
    </row>
    <row r="56" spans="1:25" ht="14.25" x14ac:dyDescent="0.2">
      <c r="B56" s="29" t="s">
        <v>18</v>
      </c>
      <c r="C56" s="29" t="s">
        <v>39</v>
      </c>
      <c r="D56" s="29">
        <v>1</v>
      </c>
      <c r="E56" s="39"/>
      <c r="F56" s="39"/>
      <c r="G56" s="29">
        <v>12355</v>
      </c>
      <c r="H56" s="30">
        <v>43136</v>
      </c>
      <c r="I56" s="31" t="s">
        <v>30</v>
      </c>
      <c r="J56" s="45">
        <f t="shared" si="2"/>
        <v>0.5</v>
      </c>
      <c r="K56" s="39" t="e">
        <f>SUM(#REF!)/SUM($J$52:$J$56)*J56</f>
        <v>#REF!</v>
      </c>
      <c r="L56" s="55" t="e">
        <f>(X56*K56)/(W56*G56*0.15)</f>
        <v>#REF!</v>
      </c>
      <c r="M56" s="1" t="e">
        <f t="shared" si="7"/>
        <v>#REF!</v>
      </c>
      <c r="N56" s="1" t="e">
        <f t="shared" si="4"/>
        <v>#REF!</v>
      </c>
      <c r="T56" s="9" t="str">
        <f t="shared" si="0"/>
        <v/>
      </c>
      <c r="U56" s="17"/>
      <c r="W56" s="18">
        <f>[1]!WSD($B56,"contractmultiplier",$A$2,$A$2,"TradingCalendar=SSE","rptType=1","ShowCodes=N","ShowDates=N","ShowParams=Y","cols=1;rows=1")</f>
        <v>10</v>
      </c>
      <c r="X56" s="1">
        <v>5542559</v>
      </c>
      <c r="Y56" s="1" t="e">
        <f>X56*#REF!/(G56*W56*0.15)</f>
        <v>#REF!</v>
      </c>
    </row>
    <row r="57" spans="1:25" ht="14.25" x14ac:dyDescent="0.2">
      <c r="B57" s="29" t="s">
        <v>19</v>
      </c>
      <c r="C57" s="29" t="s">
        <v>40</v>
      </c>
      <c r="D57" s="29">
        <v>-1</v>
      </c>
      <c r="E57" s="39"/>
      <c r="F57" s="39"/>
      <c r="G57" s="29">
        <v>2151</v>
      </c>
      <c r="H57" s="30">
        <v>43129</v>
      </c>
      <c r="I57" s="31" t="s">
        <v>35</v>
      </c>
      <c r="J57" s="45">
        <f t="shared" si="2"/>
        <v>0.5</v>
      </c>
      <c r="K57" s="39" t="e">
        <f>SUM(#REF!)/SUM($J$57:$J$61)*J57</f>
        <v>#REF!</v>
      </c>
      <c r="L57" s="55" t="e">
        <f>-(X57*K57)/(W57*G57*0.15)</f>
        <v>#REF!</v>
      </c>
      <c r="M57" s="1" t="e">
        <f t="shared" si="7"/>
        <v>#REF!</v>
      </c>
      <c r="N57" s="1" t="e">
        <f t="shared" si="4"/>
        <v>#REF!</v>
      </c>
      <c r="T57" s="9" t="str">
        <f t="shared" si="0"/>
        <v/>
      </c>
      <c r="U57" s="17"/>
      <c r="W57" s="18">
        <f>[1]!WSD($B57,"contractmultiplier",$A$2,$A$2,"TradingCalendar=SSE","rptType=1","ShowCodes=N","ShowDates=N","ShowParams=Y","cols=1;rows=1")</f>
        <v>100</v>
      </c>
      <c r="X57" s="1">
        <v>5542559</v>
      </c>
      <c r="Y57" s="1" t="e">
        <f>X57*#REF!/(G57*W57*0.15)</f>
        <v>#REF!</v>
      </c>
    </row>
    <row r="58" spans="1:25" ht="14.25" x14ac:dyDescent="0.2">
      <c r="B58" s="29" t="s">
        <v>20</v>
      </c>
      <c r="C58" s="29" t="s">
        <v>40</v>
      </c>
      <c r="D58" s="29">
        <v>-7</v>
      </c>
      <c r="E58" s="39"/>
      <c r="F58" s="39"/>
      <c r="G58" s="29">
        <v>3939</v>
      </c>
      <c r="H58" s="30">
        <v>43129</v>
      </c>
      <c r="I58" s="31" t="s">
        <v>37</v>
      </c>
      <c r="J58" s="45">
        <f t="shared" si="2"/>
        <v>0.5</v>
      </c>
      <c r="K58" s="39" t="e">
        <f>SUM(#REF!)/SUM($J$57:$J$61)*J58</f>
        <v>#REF!</v>
      </c>
      <c r="L58" s="55" t="e">
        <f>-(X58*K58)/(W58*G58*0.15)</f>
        <v>#REF!</v>
      </c>
      <c r="M58" s="1" t="e">
        <f t="shared" si="7"/>
        <v>#REF!</v>
      </c>
      <c r="N58" s="1" t="e">
        <f t="shared" si="4"/>
        <v>#REF!</v>
      </c>
      <c r="T58" s="9" t="str">
        <f t="shared" si="0"/>
        <v/>
      </c>
      <c r="U58" s="17"/>
      <c r="W58" s="18">
        <f>[1]!WSD($B58,"contractmultiplier",$A$2,$A$2,"TradingCalendar=SSE","rptType=1","ShowCodes=N","ShowDates=N","ShowParams=Y","cols=1;rows=1")</f>
        <v>10</v>
      </c>
      <c r="X58" s="1">
        <v>5542559</v>
      </c>
      <c r="Y58" s="1" t="e">
        <f>X58*#REF!/(G58*W58*0.15)</f>
        <v>#REF!</v>
      </c>
    </row>
    <row r="59" spans="1:25" ht="14.25" x14ac:dyDescent="0.2">
      <c r="B59" s="29" t="s">
        <v>47</v>
      </c>
      <c r="C59" s="29" t="s">
        <v>40</v>
      </c>
      <c r="D59" s="29">
        <v>0</v>
      </c>
      <c r="E59" s="39"/>
      <c r="F59" s="39"/>
      <c r="G59" s="32">
        <v>2336</v>
      </c>
      <c r="H59" s="30">
        <v>43129</v>
      </c>
      <c r="I59" s="31" t="s">
        <v>49</v>
      </c>
      <c r="J59" s="45">
        <f t="shared" si="2"/>
        <v>0.5</v>
      </c>
      <c r="K59" s="39" t="e">
        <f>SUM(#REF!)/SUM($J$57:$J$61)*J59</f>
        <v>#REF!</v>
      </c>
      <c r="L59" s="55" t="e">
        <f>-(X59*K59)/(W59*G59*0.15)</f>
        <v>#REF!</v>
      </c>
      <c r="M59" s="1" t="e">
        <f>ROUND(L59,0)+2</f>
        <v>#REF!</v>
      </c>
      <c r="N59" s="1" t="e">
        <f t="shared" si="4"/>
        <v>#REF!</v>
      </c>
      <c r="T59" s="9" t="str">
        <f t="shared" si="0"/>
        <v/>
      </c>
      <c r="U59" s="17"/>
      <c r="W59" s="18">
        <f>[1]!WSD($B59,"contractmultiplier",$A$2,$A$2,"TradingCalendar=SSE","rptType=1","ShowCodes=N","ShowDates=N","ShowParams=Y","cols=1;rows=1")</f>
        <v>10</v>
      </c>
      <c r="X59" s="1">
        <v>5542559</v>
      </c>
      <c r="Y59" s="1" t="e">
        <f>X59*#REF!/(G59*W59*0.15)</f>
        <v>#REF!</v>
      </c>
    </row>
    <row r="60" spans="1:25" ht="14.25" x14ac:dyDescent="0.2">
      <c r="B60" s="29" t="s">
        <v>48</v>
      </c>
      <c r="C60" s="29" t="s">
        <v>40</v>
      </c>
      <c r="D60" s="29">
        <v>0</v>
      </c>
      <c r="E60" s="39"/>
      <c r="F60" s="39"/>
      <c r="G60" s="32">
        <v>524</v>
      </c>
      <c r="H60" s="30">
        <v>43129</v>
      </c>
      <c r="I60" s="31" t="s">
        <v>50</v>
      </c>
      <c r="J60" s="45">
        <f t="shared" si="2"/>
        <v>0.5</v>
      </c>
      <c r="K60" s="39" t="e">
        <f>SUM(#REF!)/SUM($J$57:$J$61)*J60</f>
        <v>#REF!</v>
      </c>
      <c r="L60" s="55" t="e">
        <f>-(X60*K60)/(W60*G60*0.15)</f>
        <v>#REF!</v>
      </c>
      <c r="M60" s="1" t="e">
        <f t="shared" si="7"/>
        <v>#REF!</v>
      </c>
      <c r="N60" s="1" t="e">
        <f t="shared" si="4"/>
        <v>#REF!</v>
      </c>
      <c r="T60" s="9" t="str">
        <f t="shared" si="0"/>
        <v/>
      </c>
      <c r="U60" s="17"/>
      <c r="W60" s="18">
        <f>[1]!WSD($B60,"contractmultiplier",$A$2,$A$2,"TradingCalendar=SSE","rptType=1","ShowCodes=N","ShowDates=N","ShowParams=Y","cols=1;rows=1")</f>
        <v>100</v>
      </c>
      <c r="X60" s="1">
        <v>5542559</v>
      </c>
      <c r="Y60" s="1" t="e">
        <f>X60*#REF!/(G60*W60*0.15)</f>
        <v>#REF!</v>
      </c>
    </row>
    <row r="61" spans="1:25" ht="14.25" x14ac:dyDescent="0.2">
      <c r="B61" s="16" t="s">
        <v>23</v>
      </c>
      <c r="C61" s="16" t="s">
        <v>30</v>
      </c>
      <c r="D61" s="16">
        <v>-3</v>
      </c>
      <c r="E61" s="40"/>
      <c r="F61" s="40"/>
      <c r="G61" s="16">
        <v>1367</v>
      </c>
      <c r="H61" s="33">
        <v>43129</v>
      </c>
      <c r="I61" s="34" t="s">
        <v>35</v>
      </c>
      <c r="J61" s="46">
        <f t="shared" si="2"/>
        <v>0.5</v>
      </c>
      <c r="K61" s="40" t="e">
        <f>SUM(#REF!)/SUM($J$57:$J$61)*J61</f>
        <v>#REF!</v>
      </c>
      <c r="L61" s="56" t="e">
        <f>-(X61*K61)/(W61*G61*0.15)</f>
        <v>#REF!</v>
      </c>
      <c r="M61" s="6" t="e">
        <f>ROUND(L61,0)+1</f>
        <v>#REF!</v>
      </c>
      <c r="N61" s="6" t="e">
        <f t="shared" si="4"/>
        <v>#REF!</v>
      </c>
      <c r="T61" s="9" t="str">
        <f t="shared" si="0"/>
        <v/>
      </c>
      <c r="U61" s="17"/>
      <c r="W61" s="18">
        <f>[1]!WSD($B61,"contractmultiplier",$A$2,$A$2,"TradingCalendar=SSE","rptType=1","ShowCodes=N","ShowDates=N","ShowParams=Y","cols=1;rows=1")</f>
        <v>60</v>
      </c>
      <c r="X61" s="1">
        <v>5542559</v>
      </c>
      <c r="Y61" s="1" t="e">
        <f>X61*#REF!/(G61*W61*0.15)</f>
        <v>#REF!</v>
      </c>
    </row>
    <row r="62" spans="1:25" ht="14.25" x14ac:dyDescent="0.2">
      <c r="A62" s="27">
        <v>43140</v>
      </c>
      <c r="B62" s="29" t="s">
        <v>14</v>
      </c>
      <c r="C62" s="29" t="s">
        <v>32</v>
      </c>
      <c r="D62" s="29">
        <v>6</v>
      </c>
      <c r="E62" s="39"/>
      <c r="F62" s="39"/>
      <c r="G62" s="29">
        <v>2844</v>
      </c>
      <c r="H62" s="30">
        <v>43129</v>
      </c>
      <c r="I62" s="31" t="s">
        <v>30</v>
      </c>
      <c r="J62" s="45">
        <f t="shared" si="2"/>
        <v>0.5</v>
      </c>
      <c r="K62" s="39" t="e">
        <f>SUM(#REF!)/SUM($J$62:$J$66)*J62</f>
        <v>#REF!</v>
      </c>
      <c r="L62" s="55" t="e">
        <f>(X62*K62)/(W62*G62*0.15)</f>
        <v>#REF!</v>
      </c>
      <c r="M62" s="1" t="e">
        <f>ROUND(L62,0)</f>
        <v>#REF!</v>
      </c>
      <c r="N62" s="1" t="e">
        <f t="shared" si="4"/>
        <v>#REF!</v>
      </c>
      <c r="T62" s="9" t="str">
        <f t="shared" si="0"/>
        <v/>
      </c>
      <c r="U62" s="17"/>
      <c r="W62" s="18">
        <f>[1]!WSD($B62,"contractmultiplier",$A$2,$A$2,"TradingCalendar=SSE","rptType=1","ShowCodes=N","ShowDates=N","ShowParams=Y","cols=1;rows=1")</f>
        <v>10</v>
      </c>
      <c r="X62" s="1">
        <v>5542560</v>
      </c>
      <c r="Y62" s="1" t="e">
        <f>X62*#REF!/(G62*W62*0.15)</f>
        <v>#REF!</v>
      </c>
    </row>
    <row r="63" spans="1:25" ht="14.25" x14ac:dyDescent="0.2">
      <c r="B63" s="29" t="s">
        <v>24</v>
      </c>
      <c r="C63" s="29" t="s">
        <v>37</v>
      </c>
      <c r="D63" s="29">
        <v>21</v>
      </c>
      <c r="E63" s="39"/>
      <c r="F63" s="39"/>
      <c r="G63" s="29">
        <v>1824</v>
      </c>
      <c r="H63" s="30">
        <v>43131</v>
      </c>
      <c r="I63" s="31" t="s">
        <v>31</v>
      </c>
      <c r="J63" s="45">
        <f t="shared" si="2"/>
        <v>1</v>
      </c>
      <c r="K63" s="39" t="e">
        <f>SUM(#REF!)/SUM($J$62:$J$66)*J63</f>
        <v>#REF!</v>
      </c>
      <c r="L63" s="55" t="e">
        <f>(X63*K63)/(W63*G63*0.15)</f>
        <v>#REF!</v>
      </c>
      <c r="M63" s="1" t="e">
        <f>ROUND(L63,0)</f>
        <v>#REF!</v>
      </c>
      <c r="N63" s="1" t="e">
        <f t="shared" si="4"/>
        <v>#REF!</v>
      </c>
      <c r="T63" s="9" t="str">
        <f t="shared" si="0"/>
        <v/>
      </c>
      <c r="U63" s="17"/>
      <c r="W63" s="18">
        <f>[1]!WSD($B63,"contractmultiplier",$A$2,$A$2,"TradingCalendar=SSE","rptType=1","ShowCodes=N","ShowDates=N","ShowParams=Y","cols=1;rows=1")</f>
        <v>10</v>
      </c>
      <c r="X63" s="1">
        <v>5542561</v>
      </c>
      <c r="Y63" s="1" t="e">
        <f>X63*#REF!/(G63*W63*0.15)</f>
        <v>#REF!</v>
      </c>
    </row>
    <row r="64" spans="1:25" ht="14.25" x14ac:dyDescent="0.2">
      <c r="B64" s="29" t="s">
        <v>16</v>
      </c>
      <c r="C64" s="29" t="s">
        <v>32</v>
      </c>
      <c r="D64" s="29">
        <v>11</v>
      </c>
      <c r="E64" s="39"/>
      <c r="F64" s="39"/>
      <c r="G64" s="29">
        <v>646.4</v>
      </c>
      <c r="H64" s="30">
        <v>43129</v>
      </c>
      <c r="I64" s="31" t="s">
        <v>32</v>
      </c>
      <c r="J64" s="45">
        <f t="shared" ref="J64:J101" si="8">IF(I64="N",1,IF(C64=I64,2,0.5))</f>
        <v>2</v>
      </c>
      <c r="K64" s="39" t="e">
        <f>SUM(#REF!)/SUM($J$62:$J$66)*J64</f>
        <v>#REF!</v>
      </c>
      <c r="L64" s="55" t="e">
        <f>(X64*K64)/(W64*G64*0.15)</f>
        <v>#REF!</v>
      </c>
      <c r="M64" s="1" t="e">
        <f t="shared" ref="M64:M68" si="9">ROUND(L64,0)</f>
        <v>#REF!</v>
      </c>
      <c r="N64" s="1" t="e">
        <f t="shared" ref="N64:N91" si="10">M64-D64</f>
        <v>#REF!</v>
      </c>
      <c r="T64" s="9" t="str">
        <f t="shared" si="0"/>
        <v/>
      </c>
      <c r="U64" s="17"/>
      <c r="W64" s="18">
        <f>[1]!WSD($B64,"contractmultiplier",$A$2,$A$2,"TradingCalendar=SSE","rptType=1","ShowCodes=N","ShowDates=N","ShowParams=Y","cols=1;rows=1")</f>
        <v>100</v>
      </c>
      <c r="X64" s="1">
        <v>5542562</v>
      </c>
      <c r="Y64" s="1" t="e">
        <f>X64*#REF!/(G64*W64*0.15)</f>
        <v>#REF!</v>
      </c>
    </row>
    <row r="65" spans="1:25" ht="14.25" x14ac:dyDescent="0.2">
      <c r="B65" s="29" t="s">
        <v>25</v>
      </c>
      <c r="C65" s="29" t="s">
        <v>32</v>
      </c>
      <c r="D65" s="29">
        <v>10</v>
      </c>
      <c r="E65" s="39"/>
      <c r="F65" s="39"/>
      <c r="G65" s="29">
        <v>3529</v>
      </c>
      <c r="H65" s="30">
        <v>43131</v>
      </c>
      <c r="I65" s="31" t="s">
        <v>31</v>
      </c>
      <c r="J65" s="45">
        <f t="shared" si="8"/>
        <v>1</v>
      </c>
      <c r="K65" s="39" t="e">
        <f>SUM(#REF!)/SUM($J$62:$J$66)*J65</f>
        <v>#REF!</v>
      </c>
      <c r="L65" s="55" t="e">
        <f>(X65*K65)/(W65*G65*0.15)</f>
        <v>#REF!</v>
      </c>
      <c r="M65" s="1" t="e">
        <f t="shared" si="9"/>
        <v>#REF!</v>
      </c>
      <c r="N65" s="1" t="e">
        <f t="shared" si="10"/>
        <v>#REF!</v>
      </c>
      <c r="T65" s="9" t="str">
        <f t="shared" si="0"/>
        <v/>
      </c>
      <c r="U65" s="17"/>
      <c r="W65" s="18">
        <f>[1]!WSD($B65,"contractmultiplier",$A$2,$A$2,"TradingCalendar=SSE","rptType=1","ShowCodes=N","ShowDates=N","ShowParams=Y","cols=1;rows=1")</f>
        <v>10</v>
      </c>
      <c r="X65" s="1">
        <v>5542563</v>
      </c>
      <c r="Y65" s="1" t="e">
        <f>X65*#REF!/(G65*W65*0.15)</f>
        <v>#REF!</v>
      </c>
    </row>
    <row r="66" spans="1:25" ht="14.25" x14ac:dyDescent="0.2">
      <c r="B66" s="29" t="s">
        <v>18</v>
      </c>
      <c r="C66" s="29" t="s">
        <v>32</v>
      </c>
      <c r="D66" s="29">
        <v>1</v>
      </c>
      <c r="E66" s="39"/>
      <c r="F66" s="39"/>
      <c r="G66" s="29">
        <v>12355</v>
      </c>
      <c r="H66" s="30">
        <v>43136</v>
      </c>
      <c r="I66" s="31" t="s">
        <v>30</v>
      </c>
      <c r="J66" s="45">
        <f t="shared" si="8"/>
        <v>0.5</v>
      </c>
      <c r="K66" s="39" t="e">
        <f>SUM(#REF!)/SUM($J$62:$J$66)*J66</f>
        <v>#REF!</v>
      </c>
      <c r="L66" s="55" t="e">
        <f>(X66*K66)/(W66*G66*0.15)</f>
        <v>#REF!</v>
      </c>
      <c r="M66" s="1" t="e">
        <f t="shared" si="9"/>
        <v>#REF!</v>
      </c>
      <c r="N66" s="1" t="e">
        <f t="shared" si="10"/>
        <v>#REF!</v>
      </c>
      <c r="T66" s="9" t="str">
        <f t="shared" ref="T66:T129" si="11">IF(Q66="","",D66*(Q66-G66)*W66)</f>
        <v/>
      </c>
      <c r="U66" s="17"/>
      <c r="W66" s="18">
        <f>[1]!WSD($B66,"contractmultiplier",$A$2,$A$2,"TradingCalendar=SSE","rptType=1","ShowCodes=N","ShowDates=N","ShowParams=Y","cols=1;rows=1")</f>
        <v>10</v>
      </c>
      <c r="X66" s="1">
        <v>5542564</v>
      </c>
      <c r="Y66" s="1" t="e">
        <f>X66*#REF!/(G66*W66*0.15)</f>
        <v>#REF!</v>
      </c>
    </row>
    <row r="67" spans="1:25" ht="14.25" x14ac:dyDescent="0.2">
      <c r="B67" s="29" t="s">
        <v>19</v>
      </c>
      <c r="C67" s="29" t="s">
        <v>30</v>
      </c>
      <c r="D67" s="29">
        <v>-2</v>
      </c>
      <c r="E67" s="39"/>
      <c r="F67" s="39"/>
      <c r="G67" s="29">
        <v>2151</v>
      </c>
      <c r="H67" s="30">
        <v>43129</v>
      </c>
      <c r="I67" s="31" t="s">
        <v>35</v>
      </c>
      <c r="J67" s="45">
        <f t="shared" si="8"/>
        <v>0.5</v>
      </c>
      <c r="K67" s="39" t="e">
        <f>SUM(#REF!)/SUM($J$67:$J$71)*J67</f>
        <v>#REF!</v>
      </c>
      <c r="L67" s="55" t="e">
        <f>-(X67*K67)/(W67*G67*0.15)</f>
        <v>#REF!</v>
      </c>
      <c r="M67" s="1" t="e">
        <f t="shared" si="9"/>
        <v>#REF!</v>
      </c>
      <c r="N67" s="1" t="e">
        <f t="shared" si="10"/>
        <v>#REF!</v>
      </c>
      <c r="T67" s="9" t="str">
        <f t="shared" si="11"/>
        <v/>
      </c>
      <c r="U67" s="17"/>
      <c r="W67" s="18">
        <f>[1]!WSD($B67,"contractmultiplier",$A$2,$A$2,"TradingCalendar=SSE","rptType=1","ShowCodes=N","ShowDates=N","ShowParams=Y","cols=1;rows=1")</f>
        <v>100</v>
      </c>
      <c r="X67" s="1">
        <v>5542565</v>
      </c>
      <c r="Y67" s="1" t="e">
        <f>X67*#REF!/(G67*W67*0.15)</f>
        <v>#REF!</v>
      </c>
    </row>
    <row r="68" spans="1:25" ht="14.25" x14ac:dyDescent="0.2">
      <c r="B68" s="29" t="s">
        <v>20</v>
      </c>
      <c r="C68" s="29" t="s">
        <v>30</v>
      </c>
      <c r="D68" s="29">
        <v>-9</v>
      </c>
      <c r="E68" s="39"/>
      <c r="F68" s="39"/>
      <c r="G68" s="29">
        <v>3939</v>
      </c>
      <c r="H68" s="30">
        <v>43129</v>
      </c>
      <c r="I68" s="31" t="s">
        <v>37</v>
      </c>
      <c r="J68" s="45">
        <f t="shared" si="8"/>
        <v>0.5</v>
      </c>
      <c r="K68" s="39" t="e">
        <f>SUM(#REF!)/SUM($J$67:$J$71)*J68</f>
        <v>#REF!</v>
      </c>
      <c r="L68" s="55" t="e">
        <f>-(X68*K68)/(W68*G68*0.15)</f>
        <v>#REF!</v>
      </c>
      <c r="M68" s="1" t="e">
        <f t="shared" si="9"/>
        <v>#REF!</v>
      </c>
      <c r="N68" s="1" t="e">
        <f t="shared" si="10"/>
        <v>#REF!</v>
      </c>
      <c r="T68" s="9" t="str">
        <f t="shared" si="11"/>
        <v/>
      </c>
      <c r="U68" s="17"/>
      <c r="W68" s="18">
        <f>[1]!WSD($B68,"contractmultiplier",$A$2,$A$2,"TradingCalendar=SSE","rptType=1","ShowCodes=N","ShowDates=N","ShowParams=Y","cols=1;rows=1")</f>
        <v>10</v>
      </c>
      <c r="X68" s="1">
        <v>5542566</v>
      </c>
      <c r="Y68" s="1" t="e">
        <f>X68*#REF!/(G68*W68*0.15)</f>
        <v>#REF!</v>
      </c>
    </row>
    <row r="69" spans="1:25" ht="14.25" x14ac:dyDescent="0.2">
      <c r="B69" s="29" t="s">
        <v>47</v>
      </c>
      <c r="C69" s="29" t="s">
        <v>30</v>
      </c>
      <c r="D69" s="29">
        <v>-13</v>
      </c>
      <c r="E69" s="39"/>
      <c r="F69" s="39"/>
      <c r="G69" s="32">
        <v>2336</v>
      </c>
      <c r="H69" s="30">
        <v>43129</v>
      </c>
      <c r="I69" s="31" t="s">
        <v>35</v>
      </c>
      <c r="J69" s="45">
        <f t="shared" si="8"/>
        <v>0.5</v>
      </c>
      <c r="K69" s="39" t="e">
        <f>SUM(#REF!)/SUM($J$67:$J$71)*J69</f>
        <v>#REF!</v>
      </c>
      <c r="L69" s="55" t="e">
        <f>-(X69*K69)/(W69*G69*0.15)</f>
        <v>#REF!</v>
      </c>
      <c r="M69" s="1" t="e">
        <f>ROUND(L69,0)+2</f>
        <v>#REF!</v>
      </c>
      <c r="N69" s="1" t="e">
        <f t="shared" si="10"/>
        <v>#REF!</v>
      </c>
      <c r="T69" s="9" t="str">
        <f t="shared" si="11"/>
        <v/>
      </c>
      <c r="U69" s="17"/>
      <c r="W69" s="18">
        <f>[1]!WSD($B69,"contractmultiplier",$A$2,$A$2,"TradingCalendar=SSE","rptType=1","ShowCodes=N","ShowDates=N","ShowParams=Y","cols=1;rows=1")</f>
        <v>10</v>
      </c>
      <c r="X69" s="1">
        <v>5542567</v>
      </c>
      <c r="Y69" s="1" t="e">
        <f>X69*#REF!/(G69*W69*0.15)</f>
        <v>#REF!</v>
      </c>
    </row>
    <row r="70" spans="1:25" ht="14.25" x14ac:dyDescent="0.2">
      <c r="B70" s="29" t="s">
        <v>51</v>
      </c>
      <c r="C70" s="29" t="s">
        <v>30</v>
      </c>
      <c r="D70" s="29">
        <v>0</v>
      </c>
      <c r="E70" s="39"/>
      <c r="F70" s="39"/>
      <c r="G70" s="32">
        <v>5660</v>
      </c>
      <c r="H70" s="30">
        <v>43129</v>
      </c>
      <c r="I70" s="31" t="s">
        <v>31</v>
      </c>
      <c r="J70" s="45">
        <f t="shared" si="8"/>
        <v>1</v>
      </c>
      <c r="K70" s="39" t="e">
        <f>SUM(#REF!)/SUM($J$67:$J$71)*J70</f>
        <v>#REF!</v>
      </c>
      <c r="L70" s="55" t="e">
        <f>-(X70*K70)/(W70*G70*0.15)</f>
        <v>#REF!</v>
      </c>
      <c r="M70" s="1" t="e">
        <f t="shared" ref="M70" si="12">ROUND(L70,0)</f>
        <v>#REF!</v>
      </c>
      <c r="N70" s="1" t="e">
        <f t="shared" si="10"/>
        <v>#REF!</v>
      </c>
      <c r="T70" s="9" t="str">
        <f t="shared" si="11"/>
        <v/>
      </c>
      <c r="U70" s="17"/>
      <c r="W70" s="18">
        <f>[1]!WSD($B70,"contractmultiplier",$A$2,$A$2,"TradingCalendar=SSE","rptType=1","ShowCodes=N","ShowDates=N","ShowParams=Y","cols=1;rows=1")</f>
        <v>10</v>
      </c>
      <c r="X70" s="1">
        <v>5542568</v>
      </c>
      <c r="Y70" s="1" t="e">
        <f>X70*#REF!/(G70*W70*0.15)</f>
        <v>#REF!</v>
      </c>
    </row>
    <row r="71" spans="1:25" ht="14.25" x14ac:dyDescent="0.2">
      <c r="B71" s="16" t="s">
        <v>23</v>
      </c>
      <c r="C71" s="16" t="s">
        <v>30</v>
      </c>
      <c r="D71" s="16">
        <v>-3</v>
      </c>
      <c r="E71" s="40"/>
      <c r="F71" s="40"/>
      <c r="G71" s="16">
        <v>1367</v>
      </c>
      <c r="H71" s="33">
        <v>43129</v>
      </c>
      <c r="I71" s="34" t="s">
        <v>35</v>
      </c>
      <c r="J71" s="46">
        <f t="shared" si="8"/>
        <v>0.5</v>
      </c>
      <c r="K71" s="40" t="e">
        <f>SUM(#REF!)/SUM($J$67:$J$71)*J71</f>
        <v>#REF!</v>
      </c>
      <c r="L71" s="56" t="e">
        <f>-(X71*K71)/(W71*G71*0.15)</f>
        <v>#REF!</v>
      </c>
      <c r="M71" s="6" t="e">
        <f>ROUND(L71,0)+1</f>
        <v>#REF!</v>
      </c>
      <c r="N71" s="6" t="e">
        <f t="shared" si="10"/>
        <v>#REF!</v>
      </c>
      <c r="T71" s="9" t="str">
        <f t="shared" si="11"/>
        <v/>
      </c>
      <c r="U71" s="17"/>
      <c r="W71" s="18">
        <f>[1]!WSD($B71,"contractmultiplier",$A$2,$A$2,"TradingCalendar=SSE","rptType=1","ShowCodes=N","ShowDates=N","ShowParams=Y","cols=1;rows=1")</f>
        <v>60</v>
      </c>
      <c r="X71" s="1">
        <v>5542569</v>
      </c>
      <c r="Y71" s="1" t="e">
        <f>X71*#REF!/(G71*W71*0.15)</f>
        <v>#REF!</v>
      </c>
    </row>
    <row r="72" spans="1:25" ht="14.25" x14ac:dyDescent="0.2">
      <c r="A72" s="27">
        <v>43143</v>
      </c>
      <c r="B72" s="29" t="s">
        <v>14</v>
      </c>
      <c r="C72" s="29" t="s">
        <v>32</v>
      </c>
      <c r="D72" s="29">
        <v>6</v>
      </c>
      <c r="E72" s="39"/>
      <c r="F72" s="39"/>
      <c r="G72" s="29">
        <v>2844</v>
      </c>
      <c r="H72" s="30">
        <v>43129</v>
      </c>
      <c r="I72" s="31" t="s">
        <v>30</v>
      </c>
      <c r="J72" s="45">
        <f t="shared" si="8"/>
        <v>0.5</v>
      </c>
      <c r="K72" s="39" t="e">
        <f>SUM(#REF!)/SUM($J$72:$J$76)*J72</f>
        <v>#REF!</v>
      </c>
      <c r="L72" s="55" t="e">
        <f>(X72*K72)/(W72*G72*0.15)</f>
        <v>#REF!</v>
      </c>
      <c r="M72" s="1" t="e">
        <f>ROUND(L72,0)</f>
        <v>#REF!</v>
      </c>
      <c r="N72" s="1" t="e">
        <f t="shared" si="10"/>
        <v>#REF!</v>
      </c>
      <c r="T72" s="9" t="str">
        <f t="shared" si="11"/>
        <v/>
      </c>
      <c r="U72" s="17"/>
      <c r="W72" s="18">
        <f>[1]!WSD($B72,"contractmultiplier",$A$2,$A$2,"TradingCalendar=SSE","rptType=1","ShowCodes=N","ShowDates=N","ShowParams=Y","cols=1;rows=1")</f>
        <v>10</v>
      </c>
      <c r="X72" s="1">
        <v>5542570</v>
      </c>
      <c r="Y72" s="1" t="e">
        <f>X72*#REF!/(G72*W72*0.15)</f>
        <v>#REF!</v>
      </c>
    </row>
    <row r="73" spans="1:25" ht="14.25" x14ac:dyDescent="0.2">
      <c r="B73" s="29" t="s">
        <v>24</v>
      </c>
      <c r="C73" s="29" t="s">
        <v>37</v>
      </c>
      <c r="D73" s="29">
        <v>19</v>
      </c>
      <c r="E73" s="39"/>
      <c r="F73" s="39"/>
      <c r="G73" s="29">
        <v>1824</v>
      </c>
      <c r="H73" s="30">
        <v>43131</v>
      </c>
      <c r="I73" s="31" t="s">
        <v>31</v>
      </c>
      <c r="J73" s="45">
        <f t="shared" si="8"/>
        <v>1</v>
      </c>
      <c r="K73" s="39" t="e">
        <f>SUM(#REF!)/SUM($J$72:$J$76)*J73</f>
        <v>#REF!</v>
      </c>
      <c r="L73" s="55" t="e">
        <f>(X73*K73)/(W73*G73*0.15)</f>
        <v>#REF!</v>
      </c>
      <c r="M73" s="1" t="e">
        <f>ROUND(L73,0)</f>
        <v>#REF!</v>
      </c>
      <c r="N73" s="1" t="e">
        <f t="shared" si="10"/>
        <v>#REF!</v>
      </c>
      <c r="T73" s="9" t="str">
        <f t="shared" si="11"/>
        <v/>
      </c>
      <c r="U73" s="17"/>
      <c r="W73" s="18">
        <f>[1]!WSD($B73,"contractmultiplier",$A$2,$A$2,"TradingCalendar=SSE","rptType=1","ShowCodes=N","ShowDates=N","ShowParams=Y","cols=1;rows=1")</f>
        <v>10</v>
      </c>
      <c r="X73" s="1">
        <v>5542571</v>
      </c>
      <c r="Y73" s="1" t="e">
        <f>X73*#REF!/(G73*W73*0.15)</f>
        <v>#REF!</v>
      </c>
    </row>
    <row r="74" spans="1:25" ht="14.25" x14ac:dyDescent="0.2">
      <c r="B74" s="29" t="s">
        <v>16</v>
      </c>
      <c r="C74" s="29" t="s">
        <v>32</v>
      </c>
      <c r="D74" s="29">
        <v>11</v>
      </c>
      <c r="E74" s="39"/>
      <c r="F74" s="39"/>
      <c r="G74" s="29">
        <v>646.4</v>
      </c>
      <c r="H74" s="30">
        <v>43129</v>
      </c>
      <c r="I74" s="31" t="s">
        <v>32</v>
      </c>
      <c r="J74" s="45">
        <f t="shared" si="8"/>
        <v>2</v>
      </c>
      <c r="K74" s="39" t="e">
        <f>SUM(#REF!)/SUM($J$72:$J$76)*J74</f>
        <v>#REF!</v>
      </c>
      <c r="L74" s="55" t="e">
        <f>(X74*K74)/(W74*G74*0.15)</f>
        <v>#REF!</v>
      </c>
      <c r="M74" s="1" t="e">
        <f t="shared" ref="M74:M78" si="13">ROUND(L74,0)</f>
        <v>#REF!</v>
      </c>
      <c r="N74" s="1" t="e">
        <f t="shared" si="10"/>
        <v>#REF!</v>
      </c>
      <c r="T74" s="9" t="str">
        <f t="shared" si="11"/>
        <v/>
      </c>
      <c r="U74" s="17"/>
      <c r="W74" s="18">
        <f>[1]!WSD($B74,"contractmultiplier",$A$2,$A$2,"TradingCalendar=SSE","rptType=1","ShowCodes=N","ShowDates=N","ShowParams=Y","cols=1;rows=1")</f>
        <v>100</v>
      </c>
      <c r="X74" s="1">
        <v>5542572</v>
      </c>
      <c r="Y74" s="1" t="e">
        <f>X74*#REF!/(G74*W74*0.15)</f>
        <v>#REF!</v>
      </c>
    </row>
    <row r="75" spans="1:25" ht="14.25" x14ac:dyDescent="0.2">
      <c r="B75" s="29" t="s">
        <v>25</v>
      </c>
      <c r="C75" s="29" t="s">
        <v>32</v>
      </c>
      <c r="D75" s="29">
        <v>10</v>
      </c>
      <c r="E75" s="39"/>
      <c r="F75" s="39"/>
      <c r="G75" s="29">
        <v>3529</v>
      </c>
      <c r="H75" s="30">
        <v>43131</v>
      </c>
      <c r="I75" s="31" t="s">
        <v>31</v>
      </c>
      <c r="J75" s="45">
        <f t="shared" si="8"/>
        <v>1</v>
      </c>
      <c r="K75" s="39" t="e">
        <f>SUM(#REF!)/SUM($J$72:$J$76)*J75</f>
        <v>#REF!</v>
      </c>
      <c r="L75" s="55" t="e">
        <f>(X75*K75)/(W75*G75*0.15)</f>
        <v>#REF!</v>
      </c>
      <c r="M75" s="1" t="e">
        <f t="shared" si="13"/>
        <v>#REF!</v>
      </c>
      <c r="N75" s="1" t="e">
        <f t="shared" si="10"/>
        <v>#REF!</v>
      </c>
      <c r="T75" s="9" t="str">
        <f t="shared" si="11"/>
        <v/>
      </c>
      <c r="U75" s="17"/>
      <c r="W75" s="18">
        <f>[1]!WSD($B75,"contractmultiplier",$A$2,$A$2,"TradingCalendar=SSE","rptType=1","ShowCodes=N","ShowDates=N","ShowParams=Y","cols=1;rows=1")</f>
        <v>10</v>
      </c>
      <c r="X75" s="1">
        <v>5542573</v>
      </c>
      <c r="Y75" s="1" t="e">
        <f>X75*#REF!/(G75*W75*0.15)</f>
        <v>#REF!</v>
      </c>
    </row>
    <row r="76" spans="1:25" ht="14.25" x14ac:dyDescent="0.2">
      <c r="B76" s="29" t="s">
        <v>18</v>
      </c>
      <c r="C76" s="29" t="s">
        <v>32</v>
      </c>
      <c r="D76" s="29">
        <v>1</v>
      </c>
      <c r="E76" s="39"/>
      <c r="F76" s="39"/>
      <c r="G76" s="29">
        <v>12355</v>
      </c>
      <c r="H76" s="30">
        <v>43136</v>
      </c>
      <c r="I76" s="31" t="s">
        <v>30</v>
      </c>
      <c r="J76" s="45">
        <f t="shared" si="8"/>
        <v>0.5</v>
      </c>
      <c r="K76" s="39" t="e">
        <f>SUM(#REF!)/SUM($J$72:$J$76)*J76</f>
        <v>#REF!</v>
      </c>
      <c r="L76" s="55" t="e">
        <f>(X76*K76)/(W76*G76*0.15)</f>
        <v>#REF!</v>
      </c>
      <c r="M76" s="1" t="e">
        <f t="shared" si="13"/>
        <v>#REF!</v>
      </c>
      <c r="N76" s="1" t="e">
        <f t="shared" si="10"/>
        <v>#REF!</v>
      </c>
      <c r="T76" s="9" t="str">
        <f t="shared" si="11"/>
        <v/>
      </c>
      <c r="U76" s="17"/>
      <c r="W76" s="18">
        <f>[1]!WSD($B76,"contractmultiplier",$A$2,$A$2,"TradingCalendar=SSE","rptType=1","ShowCodes=N","ShowDates=N","ShowParams=Y","cols=1;rows=1")</f>
        <v>10</v>
      </c>
      <c r="X76" s="1">
        <v>5542574</v>
      </c>
      <c r="Y76" s="1" t="e">
        <f>X76*#REF!/(G76*W76*0.15)</f>
        <v>#REF!</v>
      </c>
    </row>
    <row r="77" spans="1:25" ht="14.25" x14ac:dyDescent="0.2">
      <c r="B77" s="29" t="s">
        <v>19</v>
      </c>
      <c r="C77" s="29" t="s">
        <v>30</v>
      </c>
      <c r="D77" s="29">
        <v>-1</v>
      </c>
      <c r="E77" s="39"/>
      <c r="F77" s="39"/>
      <c r="G77" s="29">
        <v>2151</v>
      </c>
      <c r="H77" s="30">
        <v>43129</v>
      </c>
      <c r="I77" s="31" t="s">
        <v>35</v>
      </c>
      <c r="J77" s="45">
        <f t="shared" si="8"/>
        <v>0.5</v>
      </c>
      <c r="K77" s="39" t="e">
        <f>SUM(#REF!)/SUM($J$77:$J$81)*J77</f>
        <v>#REF!</v>
      </c>
      <c r="L77" s="55" t="e">
        <f>-(X77*K77)/(W77*G77*0.15)</f>
        <v>#REF!</v>
      </c>
      <c r="M77" s="1" t="e">
        <f t="shared" si="13"/>
        <v>#REF!</v>
      </c>
      <c r="N77" s="1" t="e">
        <f t="shared" si="10"/>
        <v>#REF!</v>
      </c>
      <c r="T77" s="9" t="str">
        <f t="shared" si="11"/>
        <v/>
      </c>
      <c r="U77" s="17"/>
      <c r="W77" s="18">
        <f>[1]!WSD($B77,"contractmultiplier",$A$2,$A$2,"TradingCalendar=SSE","rptType=1","ShowCodes=N","ShowDates=N","ShowParams=Y","cols=1;rows=1")</f>
        <v>100</v>
      </c>
      <c r="X77" s="1">
        <v>5542575</v>
      </c>
      <c r="Y77" s="1" t="e">
        <f>X77*#REF!/(G77*W77*0.15)</f>
        <v>#REF!</v>
      </c>
    </row>
    <row r="78" spans="1:25" ht="14.25" x14ac:dyDescent="0.2">
      <c r="B78" s="29" t="s">
        <v>20</v>
      </c>
      <c r="C78" s="29" t="s">
        <v>30</v>
      </c>
      <c r="D78" s="29">
        <v>-8</v>
      </c>
      <c r="E78" s="39"/>
      <c r="F78" s="39"/>
      <c r="G78" s="29">
        <v>3939</v>
      </c>
      <c r="H78" s="30">
        <v>43129</v>
      </c>
      <c r="I78" s="31" t="s">
        <v>53</v>
      </c>
      <c r="J78" s="45">
        <f t="shared" si="8"/>
        <v>1</v>
      </c>
      <c r="K78" s="39" t="e">
        <f>SUM(#REF!)/SUM($J$77:$J$81)*J78</f>
        <v>#REF!</v>
      </c>
      <c r="L78" s="55" t="e">
        <f>-(X78*K78)/(W78*G78*0.15)</f>
        <v>#REF!</v>
      </c>
      <c r="M78" s="1" t="e">
        <f t="shared" si="13"/>
        <v>#REF!</v>
      </c>
      <c r="N78" s="1" t="e">
        <f t="shared" si="10"/>
        <v>#REF!</v>
      </c>
      <c r="T78" s="9" t="str">
        <f t="shared" si="11"/>
        <v/>
      </c>
      <c r="U78" s="17"/>
      <c r="W78" s="18">
        <f>[1]!WSD($B78,"contractmultiplier",$A$2,$A$2,"TradingCalendar=SSE","rptType=1","ShowCodes=N","ShowDates=N","ShowParams=Y","cols=1;rows=1")</f>
        <v>10</v>
      </c>
      <c r="X78" s="1">
        <v>5542576</v>
      </c>
      <c r="Y78" s="1" t="e">
        <f>X78*#REF!/(G78*W78*0.15)</f>
        <v>#REF!</v>
      </c>
    </row>
    <row r="79" spans="1:25" ht="14.25" x14ac:dyDescent="0.2">
      <c r="B79" s="29" t="s">
        <v>47</v>
      </c>
      <c r="C79" s="29" t="s">
        <v>30</v>
      </c>
      <c r="D79" s="29">
        <v>-11</v>
      </c>
      <c r="E79" s="39"/>
      <c r="F79" s="39"/>
      <c r="G79" s="32">
        <v>2336</v>
      </c>
      <c r="H79" s="30">
        <v>43129</v>
      </c>
      <c r="I79" s="31" t="s">
        <v>35</v>
      </c>
      <c r="J79" s="45">
        <f t="shared" si="8"/>
        <v>0.5</v>
      </c>
      <c r="K79" s="39" t="e">
        <f>SUM(#REF!)/SUM($J$77:$J$81)*J79</f>
        <v>#REF!</v>
      </c>
      <c r="L79" s="55" t="e">
        <f>-(X79*K79)/(W79*G79*0.15)</f>
        <v>#REF!</v>
      </c>
      <c r="M79" s="1" t="e">
        <f>ROUND(L79,0)+2</f>
        <v>#REF!</v>
      </c>
      <c r="N79" s="1" t="e">
        <f t="shared" si="10"/>
        <v>#REF!</v>
      </c>
      <c r="T79" s="9" t="str">
        <f t="shared" si="11"/>
        <v/>
      </c>
      <c r="U79" s="17"/>
      <c r="W79" s="18">
        <f>[1]!WSD($B79,"contractmultiplier",$A$2,$A$2,"TradingCalendar=SSE","rptType=1","ShowCodes=N","ShowDates=N","ShowParams=Y","cols=1;rows=1")</f>
        <v>10</v>
      </c>
      <c r="X79" s="1">
        <v>5542577</v>
      </c>
      <c r="Y79" s="1" t="e">
        <f>X79*#REF!/(G79*W79*0.15)</f>
        <v>#REF!</v>
      </c>
    </row>
    <row r="80" spans="1:25" ht="14.25" x14ac:dyDescent="0.2">
      <c r="B80" s="29" t="s">
        <v>52</v>
      </c>
      <c r="C80" s="29" t="s">
        <v>30</v>
      </c>
      <c r="D80" s="29">
        <v>0</v>
      </c>
      <c r="E80" s="39"/>
      <c r="F80" s="39"/>
      <c r="G80" s="32">
        <v>521.5</v>
      </c>
      <c r="H80" s="30">
        <v>43129</v>
      </c>
      <c r="I80" s="31" t="s">
        <v>32</v>
      </c>
      <c r="J80" s="45">
        <f t="shared" si="8"/>
        <v>0.5</v>
      </c>
      <c r="K80" s="39" t="e">
        <f>SUM(#REF!)/SUM($J$77:$J$81)*J80</f>
        <v>#REF!</v>
      </c>
      <c r="L80" s="55" t="e">
        <f>-(X80*K80)/(W80*G80*0.15)</f>
        <v>#REF!</v>
      </c>
      <c r="M80" s="1" t="e">
        <f t="shared" ref="M80" si="14">ROUND(L80,0)</f>
        <v>#REF!</v>
      </c>
      <c r="N80" s="1" t="e">
        <f t="shared" si="10"/>
        <v>#REF!</v>
      </c>
      <c r="T80" s="9" t="str">
        <f t="shared" si="11"/>
        <v/>
      </c>
      <c r="U80" s="17"/>
      <c r="W80" s="18">
        <f>[1]!WSD($B80,"contractmultiplier",$A$2,$A$2,"TradingCalendar=SSE","rptType=1","ShowCodes=N","ShowDates=N","ShowParams=Y","cols=1;rows=1")</f>
        <v>100</v>
      </c>
      <c r="X80" s="1">
        <v>5542578</v>
      </c>
      <c r="Y80" s="1" t="e">
        <f>X80*#REF!/(G80*W80*0.15)</f>
        <v>#REF!</v>
      </c>
    </row>
    <row r="81" spans="1:25" ht="14.25" x14ac:dyDescent="0.2">
      <c r="B81" s="16" t="s">
        <v>23</v>
      </c>
      <c r="C81" s="16" t="s">
        <v>30</v>
      </c>
      <c r="D81" s="16">
        <v>-3</v>
      </c>
      <c r="E81" s="40"/>
      <c r="F81" s="40"/>
      <c r="G81" s="16">
        <v>1367</v>
      </c>
      <c r="H81" s="33">
        <v>43129</v>
      </c>
      <c r="I81" s="34" t="s">
        <v>35</v>
      </c>
      <c r="J81" s="46">
        <f t="shared" si="8"/>
        <v>0.5</v>
      </c>
      <c r="K81" s="40" t="e">
        <f>SUM(#REF!)/SUM($J$77:$J$81)*J81</f>
        <v>#REF!</v>
      </c>
      <c r="L81" s="56" t="e">
        <f>-(X81*K81)/(W81*G81*0.15)</f>
        <v>#REF!</v>
      </c>
      <c r="M81" s="6" t="e">
        <f>ROUND(L81,0)+1</f>
        <v>#REF!</v>
      </c>
      <c r="N81" s="6" t="e">
        <f t="shared" si="10"/>
        <v>#REF!</v>
      </c>
      <c r="O81" s="58"/>
      <c r="T81" s="9" t="str">
        <f t="shared" si="11"/>
        <v/>
      </c>
      <c r="U81" s="17"/>
      <c r="W81" s="18">
        <f>[1]!WSD($B81,"contractmultiplier",$A$2,$A$2,"TradingCalendar=SSE","rptType=1","ShowCodes=N","ShowDates=N","ShowParams=Y","cols=1;rows=1")</f>
        <v>60</v>
      </c>
      <c r="X81" s="1">
        <v>5542579</v>
      </c>
      <c r="Y81" s="1" t="e">
        <f>X81*#REF!/(G81*W81*0.15)</f>
        <v>#REF!</v>
      </c>
    </row>
    <row r="82" spans="1:25" ht="14.25" x14ac:dyDescent="0.2">
      <c r="A82" s="27">
        <v>43157</v>
      </c>
      <c r="B82" s="1" t="s">
        <v>92</v>
      </c>
      <c r="C82" s="1" t="s">
        <v>102</v>
      </c>
      <c r="D82" s="1">
        <v>23</v>
      </c>
      <c r="E82" s="36">
        <v>0.04</v>
      </c>
      <c r="F82" s="36">
        <v>4.0300000000000002E-2</v>
      </c>
      <c r="G82" s="1">
        <v>638.20000000000005</v>
      </c>
      <c r="H82" s="3">
        <v>43157</v>
      </c>
      <c r="I82" s="1" t="s">
        <v>32</v>
      </c>
      <c r="J82" s="42">
        <f t="shared" si="8"/>
        <v>2</v>
      </c>
      <c r="K82" s="47">
        <f>SUM($F$82:$F$86)/SUM($J$82:$J$86)*J82</f>
        <v>5.4373333333333343E-2</v>
      </c>
      <c r="L82" s="55">
        <f>(X82*K82)/(W82*G82*0.15)</f>
        <v>31.068751134788823</v>
      </c>
      <c r="M82" s="57">
        <f>ROUND(L82,0)</f>
        <v>31</v>
      </c>
      <c r="N82" s="57">
        <f t="shared" si="10"/>
        <v>8</v>
      </c>
      <c r="O82" s="47">
        <v>5.4399999999999997E-2</v>
      </c>
      <c r="Q82" s="1">
        <v>638.79999999999995</v>
      </c>
      <c r="T82" s="9">
        <f t="shared" si="11"/>
        <v>1379.9999999997908</v>
      </c>
      <c r="U82" s="17"/>
      <c r="W82" s="18">
        <f>[1]!WSD($B82,"contractmultiplier",$A$2,$A$2,"TradingCalendar=SSE","rptType=1","ShowCodes=N","ShowDates=N","ShowParams=Y","cols=1;rows=1")</f>
        <v>100</v>
      </c>
      <c r="X82" s="1">
        <v>5469982</v>
      </c>
      <c r="Y82" s="1" t="e">
        <f>X82*#REF!/(G82*W82*0.15)</f>
        <v>#REF!</v>
      </c>
    </row>
    <row r="83" spans="1:25" ht="14.25" x14ac:dyDescent="0.2">
      <c r="B83" s="1" t="s">
        <v>93</v>
      </c>
      <c r="C83" s="1" t="s">
        <v>103</v>
      </c>
      <c r="D83" s="1">
        <v>81</v>
      </c>
      <c r="E83" s="36">
        <v>0.04</v>
      </c>
      <c r="F83" s="36">
        <v>4.0500000000000001E-2</v>
      </c>
      <c r="G83" s="1">
        <v>1818</v>
      </c>
      <c r="H83" s="3">
        <v>43157</v>
      </c>
      <c r="I83" s="1" t="s">
        <v>31</v>
      </c>
      <c r="J83" s="42">
        <f t="shared" si="8"/>
        <v>1</v>
      </c>
      <c r="K83" s="47">
        <f t="shared" ref="K83:K86" si="15">SUM($F$82:$F$86)/SUM($J$82:$J$86)*J83</f>
        <v>2.7186666666666671E-2</v>
      </c>
      <c r="L83" s="55">
        <f>(X83*K83)/(W83*G83*0.15)</f>
        <v>55.256436420975447</v>
      </c>
      <c r="M83" s="57">
        <f t="shared" ref="M83:M91" si="16">ROUND(L83,0)</f>
        <v>55</v>
      </c>
      <c r="N83" s="57">
        <f t="shared" si="10"/>
        <v>-26</v>
      </c>
      <c r="O83" s="47">
        <v>2.75E-2</v>
      </c>
      <c r="T83" s="9" t="str">
        <f t="shared" si="11"/>
        <v/>
      </c>
      <c r="U83" s="17"/>
      <c r="W83" s="18">
        <f>[1]!WSD($B83,"contractmultiplier",$A$2,$A$2,"TradingCalendar=SSE","rptType=1","ShowCodes=N","ShowDates=N","ShowParams=Y","cols=1;rows=1")</f>
        <v>10</v>
      </c>
      <c r="X83" s="1">
        <v>5542581</v>
      </c>
      <c r="Y83" s="1" t="e">
        <f>X83*#REF!/(G83*W83*0.15)</f>
        <v>#REF!</v>
      </c>
    </row>
    <row r="84" spans="1:25" ht="14.25" x14ac:dyDescent="0.2">
      <c r="B84" s="1" t="s">
        <v>94</v>
      </c>
      <c r="C84" s="1" t="s">
        <v>32</v>
      </c>
      <c r="D84" s="1">
        <v>11</v>
      </c>
      <c r="E84" s="36">
        <v>0.04</v>
      </c>
      <c r="F84" s="36">
        <v>3.9E-2</v>
      </c>
      <c r="G84" s="1">
        <v>12925</v>
      </c>
      <c r="H84" s="3">
        <v>43157</v>
      </c>
      <c r="I84" s="1" t="s">
        <v>30</v>
      </c>
      <c r="J84" s="42">
        <f t="shared" si="8"/>
        <v>0.5</v>
      </c>
      <c r="K84" s="47">
        <f t="shared" si="15"/>
        <v>1.3593333333333336E-2</v>
      </c>
      <c r="L84" s="55">
        <f>(X84*K84)/(W84*G84*0.15)</f>
        <v>3.8861206784440148</v>
      </c>
      <c r="M84" s="57">
        <f t="shared" si="16"/>
        <v>4</v>
      </c>
      <c r="N84" s="57">
        <f t="shared" si="10"/>
        <v>-7</v>
      </c>
      <c r="O84" s="47">
        <v>1.4200000000000001E-2</v>
      </c>
      <c r="T84" s="9" t="str">
        <f t="shared" si="11"/>
        <v/>
      </c>
      <c r="U84" s="17"/>
      <c r="W84" s="18">
        <f>[1]!WSD($B84,"contractmultiplier",$A$2,$A$2,"TradingCalendar=SSE","rptType=1","ShowCodes=N","ShowDates=N","ShowParams=Y","cols=1;rows=1")</f>
        <v>10</v>
      </c>
      <c r="X84" s="1">
        <v>5542582</v>
      </c>
      <c r="Y84" s="1" t="e">
        <f>X84*#REF!/(G84*W84*0.15)</f>
        <v>#REF!</v>
      </c>
    </row>
    <row r="85" spans="1:25" ht="14.25" x14ac:dyDescent="0.2">
      <c r="B85" s="1" t="s">
        <v>95</v>
      </c>
      <c r="C85" s="1" t="s">
        <v>32</v>
      </c>
      <c r="D85" s="1">
        <v>50</v>
      </c>
      <c r="E85" s="36">
        <v>0.04</v>
      </c>
      <c r="F85" s="36">
        <v>4.0099999999999997E-2</v>
      </c>
      <c r="G85" s="1">
        <v>5838</v>
      </c>
      <c r="H85" s="3">
        <v>43157</v>
      </c>
      <c r="I85" s="1" t="s">
        <v>32</v>
      </c>
      <c r="J85" s="42">
        <f t="shared" si="8"/>
        <v>2</v>
      </c>
      <c r="K85" s="47">
        <f t="shared" si="15"/>
        <v>5.4373333333333343E-2</v>
      </c>
      <c r="L85" s="55">
        <f>(X85*K85)/(W85*G85*0.15)</f>
        <v>68.829213882988853</v>
      </c>
      <c r="M85" s="57">
        <f t="shared" si="16"/>
        <v>69</v>
      </c>
      <c r="N85" s="57">
        <f t="shared" si="10"/>
        <v>19</v>
      </c>
      <c r="O85" s="47">
        <v>5.6099999999999997E-2</v>
      </c>
      <c r="T85" s="9" t="str">
        <f t="shared" si="11"/>
        <v/>
      </c>
      <c r="U85" s="17"/>
      <c r="W85" s="18">
        <f>[1]!WSD($B85,"contractmultiplier",$A$2,$A$2,"TradingCalendar=SSE","rptType=1","ShowCodes=N","ShowDates=N","ShowParams=Y","cols=1;rows=1")</f>
        <v>5</v>
      </c>
      <c r="X85" s="1">
        <v>5542583</v>
      </c>
      <c r="Y85" s="1" t="e">
        <f>X85*#REF!/(G85*W85*0.15)</f>
        <v>#REF!</v>
      </c>
    </row>
    <row r="86" spans="1:25" ht="14.25" x14ac:dyDescent="0.2">
      <c r="B86" s="1" t="s">
        <v>96</v>
      </c>
      <c r="C86" s="1" t="s">
        <v>32</v>
      </c>
      <c r="D86" s="1">
        <v>6</v>
      </c>
      <c r="E86" s="36">
        <v>0.04</v>
      </c>
      <c r="F86" s="36">
        <v>4.3999999999999997E-2</v>
      </c>
      <c r="G86" s="1">
        <v>53440</v>
      </c>
      <c r="H86" s="3">
        <v>43157</v>
      </c>
      <c r="I86" s="1" t="s">
        <v>32</v>
      </c>
      <c r="J86" s="42">
        <f t="shared" si="8"/>
        <v>2</v>
      </c>
      <c r="K86" s="47">
        <f t="shared" si="15"/>
        <v>5.4373333333333343E-2</v>
      </c>
      <c r="L86" s="55">
        <f>(X86*K86)/(W86*G86*0.15)</f>
        <v>7.5191808223552909</v>
      </c>
      <c r="M86" s="57">
        <f t="shared" si="16"/>
        <v>8</v>
      </c>
      <c r="N86" s="57">
        <f t="shared" si="10"/>
        <v>2</v>
      </c>
      <c r="O86" s="47">
        <v>5.8700000000000002E-2</v>
      </c>
      <c r="T86" s="9" t="str">
        <f t="shared" si="11"/>
        <v/>
      </c>
      <c r="U86" s="17"/>
      <c r="W86" s="18">
        <f>[1]!WSD($B86,"contractmultiplier",$A$2,$A$2,"TradingCalendar=SSE","rptType=1","ShowCodes=N","ShowDates=N","ShowParams=Y","cols=1;rows=1")</f>
        <v>5</v>
      </c>
      <c r="X86" s="1">
        <v>5542584</v>
      </c>
      <c r="Y86" s="1" t="e">
        <f>X86*#REF!/(G86*W86*0.15)</f>
        <v>#REF!</v>
      </c>
    </row>
    <row r="87" spans="1:25" ht="14.25" x14ac:dyDescent="0.2">
      <c r="B87" s="1" t="s">
        <v>97</v>
      </c>
      <c r="C87" s="1" t="s">
        <v>30</v>
      </c>
      <c r="D87" s="1">
        <v>-28</v>
      </c>
      <c r="E87" s="36">
        <v>0.04</v>
      </c>
      <c r="F87" s="36">
        <v>4.0500000000000001E-2</v>
      </c>
      <c r="G87" s="1">
        <v>5274</v>
      </c>
      <c r="H87" s="3">
        <v>43157</v>
      </c>
      <c r="I87" s="1" t="s">
        <v>31</v>
      </c>
      <c r="J87" s="42">
        <f t="shared" si="8"/>
        <v>1</v>
      </c>
      <c r="K87" s="47">
        <f>SUM($F$87:$F$91)/SUM($J$87:$J$91)*J87</f>
        <v>6.6633333333333336E-2</v>
      </c>
      <c r="L87" s="55">
        <f>-(X87*K87)/(W87*G87*0.15)</f>
        <v>-46.684479058694649</v>
      </c>
      <c r="M87" s="57">
        <f t="shared" si="16"/>
        <v>-47</v>
      </c>
      <c r="N87" s="57">
        <f t="shared" si="10"/>
        <v>-19</v>
      </c>
      <c r="O87" s="47">
        <v>6.8099999999999994E-2</v>
      </c>
      <c r="T87" s="9" t="str">
        <f t="shared" si="11"/>
        <v/>
      </c>
      <c r="U87" s="17"/>
      <c r="W87" s="18">
        <f>[1]!WSD($B87,"contractmultiplier",$A$2,$A$2,"TradingCalendar=SSE","rptType=1","ShowCodes=N","ShowDates=N","ShowParams=Y","cols=1;rows=1")</f>
        <v>10</v>
      </c>
      <c r="X87" s="1">
        <v>5542585</v>
      </c>
      <c r="Y87" s="1" t="e">
        <f>X87*#REF!/(G87*W87*0.15)</f>
        <v>#REF!</v>
      </c>
    </row>
    <row r="88" spans="1:25" ht="14.25" x14ac:dyDescent="0.2">
      <c r="B88" s="1" t="s">
        <v>98</v>
      </c>
      <c r="C88" s="1" t="s">
        <v>30</v>
      </c>
      <c r="D88" s="1">
        <v>-27</v>
      </c>
      <c r="E88" s="36">
        <v>0.04</v>
      </c>
      <c r="F88" s="36">
        <v>4.1099999999999998E-2</v>
      </c>
      <c r="G88" s="1">
        <v>554</v>
      </c>
      <c r="H88" s="3">
        <v>43157</v>
      </c>
      <c r="I88" s="1" t="s">
        <v>32</v>
      </c>
      <c r="J88" s="42">
        <f t="shared" si="8"/>
        <v>0.5</v>
      </c>
      <c r="K88" s="47">
        <f t="shared" ref="K88:K91" si="17">SUM($F$87:$F$91)/SUM($J$87:$J$91)*J88</f>
        <v>3.3316666666666668E-2</v>
      </c>
      <c r="L88" s="55">
        <f>-(X88*K88)/(W88*G88*0.15)</f>
        <v>-22.221478969113519</v>
      </c>
      <c r="M88" s="57">
        <f t="shared" si="16"/>
        <v>-22</v>
      </c>
      <c r="N88" s="57">
        <f t="shared" si="10"/>
        <v>5</v>
      </c>
      <c r="O88" s="47">
        <v>3.3500000000000002E-2</v>
      </c>
      <c r="T88" s="9" t="str">
        <f t="shared" si="11"/>
        <v/>
      </c>
      <c r="U88" s="17"/>
      <c r="W88" s="18">
        <f>[1]!WSD($B88,"contractmultiplier",$A$2,$A$2,"TradingCalendar=SSE","rptType=1","ShowCodes=N","ShowDates=N","ShowParams=Y","cols=1;rows=1")</f>
        <v>100</v>
      </c>
      <c r="X88" s="1">
        <v>5542586</v>
      </c>
      <c r="Y88" s="1" t="e">
        <f>X88*#REF!/(G88*W88*0.15)</f>
        <v>#REF!</v>
      </c>
    </row>
    <row r="89" spans="1:25" ht="14.25" x14ac:dyDescent="0.2">
      <c r="B89" s="1" t="s">
        <v>99</v>
      </c>
      <c r="C89" s="1" t="s">
        <v>30</v>
      </c>
      <c r="D89" s="1">
        <v>-37</v>
      </c>
      <c r="E89" s="36">
        <v>0.04</v>
      </c>
      <c r="F89" s="36">
        <v>4.1000000000000002E-2</v>
      </c>
      <c r="G89" s="1">
        <v>4034</v>
      </c>
      <c r="H89" s="3">
        <v>43157</v>
      </c>
      <c r="I89" s="1" t="s">
        <v>32</v>
      </c>
      <c r="J89" s="42">
        <f t="shared" si="8"/>
        <v>0.5</v>
      </c>
      <c r="K89" s="47">
        <f t="shared" si="17"/>
        <v>3.3316666666666668E-2</v>
      </c>
      <c r="L89" s="55">
        <f>-(X89*K89)/(W89*G89*0.15)</f>
        <v>-30.517356395637087</v>
      </c>
      <c r="M89" s="57">
        <f t="shared" si="16"/>
        <v>-31</v>
      </c>
      <c r="N89" s="57">
        <f t="shared" si="10"/>
        <v>6</v>
      </c>
      <c r="O89" s="47">
        <v>3.3300000000000003E-2</v>
      </c>
      <c r="T89" s="9" t="str">
        <f t="shared" si="11"/>
        <v/>
      </c>
      <c r="U89" s="17"/>
      <c r="W89" s="18">
        <f>[1]!WSD($B89,"contractmultiplier",$A$2,$A$2,"TradingCalendar=SSE","rptType=1","ShowCodes=N","ShowDates=N","ShowParams=Y","cols=1;rows=1")</f>
        <v>10</v>
      </c>
      <c r="X89" s="1">
        <v>5542587</v>
      </c>
      <c r="Y89" s="1" t="e">
        <f>X89*#REF!/(G89*W89*0.15)</f>
        <v>#REF!</v>
      </c>
    </row>
    <row r="90" spans="1:25" ht="14.25" x14ac:dyDescent="0.2">
      <c r="B90" s="1" t="s">
        <v>100</v>
      </c>
      <c r="C90" s="1" t="s">
        <v>30</v>
      </c>
      <c r="D90" s="1">
        <v>-6</v>
      </c>
      <c r="E90" s="36">
        <v>0.04</v>
      </c>
      <c r="F90" s="36">
        <v>3.7499999999999999E-2</v>
      </c>
      <c r="G90" s="1">
        <v>2274</v>
      </c>
      <c r="H90" s="3">
        <v>43157</v>
      </c>
      <c r="I90" s="1" t="s">
        <v>32</v>
      </c>
      <c r="J90" s="42">
        <f t="shared" si="8"/>
        <v>0.5</v>
      </c>
      <c r="K90" s="47">
        <f t="shared" si="17"/>
        <v>3.3316666666666668E-2</v>
      </c>
      <c r="L90" s="55">
        <f>-(X90*K90)/(W90*G90*0.15)</f>
        <v>-5.4136780084041831</v>
      </c>
      <c r="M90" s="57">
        <f t="shared" si="16"/>
        <v>-5</v>
      </c>
      <c r="N90" s="57">
        <f t="shared" si="10"/>
        <v>1</v>
      </c>
      <c r="O90" s="47">
        <v>3.1300000000000001E-2</v>
      </c>
      <c r="T90" s="9" t="str">
        <f t="shared" si="11"/>
        <v/>
      </c>
      <c r="U90" s="17"/>
      <c r="W90" s="18">
        <f>[1]!WSD($B90,"contractmultiplier",$A$2,$A$2,"TradingCalendar=SSE","rptType=1","ShowCodes=N","ShowDates=N","ShowParams=Y","cols=1;rows=1")</f>
        <v>100</v>
      </c>
      <c r="X90" s="1">
        <v>5542588</v>
      </c>
      <c r="Y90" s="1" t="e">
        <f>X90*#REF!/(G90*W90*0.15)</f>
        <v>#REF!</v>
      </c>
    </row>
    <row r="91" spans="1:25" ht="14.25" x14ac:dyDescent="0.2">
      <c r="A91" s="28"/>
      <c r="B91" s="6" t="s">
        <v>101</v>
      </c>
      <c r="C91" s="6" t="s">
        <v>30</v>
      </c>
      <c r="D91" s="6">
        <v>-17</v>
      </c>
      <c r="E91" s="35">
        <v>0.04</v>
      </c>
      <c r="F91" s="35">
        <v>3.9800000000000002E-2</v>
      </c>
      <c r="G91" s="6">
        <v>1421</v>
      </c>
      <c r="H91" s="14">
        <v>43157</v>
      </c>
      <c r="I91" s="6" t="s">
        <v>32</v>
      </c>
      <c r="J91" s="41">
        <f t="shared" si="8"/>
        <v>0.5</v>
      </c>
      <c r="K91" s="58">
        <f t="shared" si="17"/>
        <v>3.3316666666666668E-2</v>
      </c>
      <c r="L91" s="56">
        <f>-(X91*K91)/(W91*G91*0.15)</f>
        <v>-14.439017138426253</v>
      </c>
      <c r="M91" s="6">
        <f t="shared" si="16"/>
        <v>-14</v>
      </c>
      <c r="N91" s="6">
        <f t="shared" si="10"/>
        <v>3</v>
      </c>
      <c r="O91" s="58">
        <v>3.2800000000000003E-2</v>
      </c>
      <c r="T91" s="9" t="str">
        <f t="shared" si="11"/>
        <v/>
      </c>
      <c r="U91" s="17"/>
      <c r="W91" s="18">
        <f>[1]!WSD($B91,"contractmultiplier",$A$2,$A$2,"TradingCalendar=SSE","rptType=1","ShowCodes=N","ShowDates=N","ShowParams=Y","cols=1;rows=1")</f>
        <v>60</v>
      </c>
      <c r="X91" s="1">
        <v>5542589</v>
      </c>
      <c r="Y91" s="1" t="e">
        <f>X91*#REF!/(G91*W91*0.15)</f>
        <v>#REF!</v>
      </c>
    </row>
    <row r="92" spans="1:25" ht="14.25" x14ac:dyDescent="0.2">
      <c r="A92" s="27">
        <v>43158</v>
      </c>
      <c r="B92" s="1" t="s">
        <v>16</v>
      </c>
      <c r="C92" s="1" t="s">
        <v>32</v>
      </c>
      <c r="D92" s="1">
        <v>31</v>
      </c>
      <c r="E92" s="36">
        <v>0.04</v>
      </c>
      <c r="F92" s="36">
        <v>0.04</v>
      </c>
      <c r="G92" s="1">
        <v>640.79999999999995</v>
      </c>
      <c r="I92" s="1" t="s">
        <v>108</v>
      </c>
      <c r="J92" s="42">
        <f t="shared" si="8"/>
        <v>2</v>
      </c>
      <c r="K92" s="47">
        <f>SUM($F$92:$F$96)/SUM($J$92:$J$96)*J92</f>
        <v>6.6666666666666666E-2</v>
      </c>
      <c r="L92" s="59">
        <f>(X92*K92)/(W92*G92*0.15)</f>
        <v>38.026487723678741</v>
      </c>
      <c r="M92" s="57">
        <f t="shared" ref="M92:M101" si="18">ROUND(L92,0)</f>
        <v>38</v>
      </c>
      <c r="N92" s="57">
        <f t="shared" ref="N92:N101" si="19">M92-D92</f>
        <v>7</v>
      </c>
      <c r="O92" s="47">
        <v>6.6799999999999998E-2</v>
      </c>
      <c r="T92" s="9" t="str">
        <f t="shared" si="11"/>
        <v/>
      </c>
      <c r="U92" s="17"/>
      <c r="W92" s="18">
        <f>[1]!WSD($B92,"contractmultiplier",$A$2,$A$2,"TradingCalendar=SSE","rptType=1","ShowCodes=N","ShowDates=N","ShowParams=Y","cols=1;rows=1")</f>
        <v>100</v>
      </c>
      <c r="X92" s="1">
        <v>5482659</v>
      </c>
      <c r="Y92" s="1" t="e">
        <f>X92*#REF!/(G92*W92*0.15)</f>
        <v>#REF!</v>
      </c>
    </row>
    <row r="93" spans="1:25" ht="14.25" x14ac:dyDescent="0.2">
      <c r="B93" s="1" t="s">
        <v>24</v>
      </c>
      <c r="C93" s="1" t="s">
        <v>32</v>
      </c>
      <c r="D93" s="1">
        <v>55</v>
      </c>
      <c r="E93" s="36">
        <v>0.04</v>
      </c>
      <c r="F93" s="36">
        <v>0.04</v>
      </c>
      <c r="G93" s="1">
        <v>1829</v>
      </c>
      <c r="I93" s="1" t="s">
        <v>109</v>
      </c>
      <c r="J93" s="42">
        <f t="shared" si="8"/>
        <v>1</v>
      </c>
      <c r="K93" s="47">
        <f t="shared" ref="K93:K96" si="20">SUM($F$92:$F$96)/SUM($J$92:$J$96)*J93</f>
        <v>3.3333333333333333E-2</v>
      </c>
      <c r="L93" s="59">
        <f t="shared" ref="L93:L96" si="21">(X93*K93)/(W93*G93*0.15)</f>
        <v>66.61393596986818</v>
      </c>
      <c r="M93" s="57">
        <f t="shared" si="18"/>
        <v>67</v>
      </c>
      <c r="N93" s="57">
        <f t="shared" si="19"/>
        <v>12</v>
      </c>
      <c r="O93" s="47">
        <v>3.3399999999999999E-2</v>
      </c>
      <c r="T93" s="9" t="str">
        <f t="shared" si="11"/>
        <v/>
      </c>
      <c r="U93" s="17"/>
      <c r="W93" s="18">
        <f>[1]!WSD($B93,"contractmultiplier",$A$2,$A$2,"TradingCalendar=SSE","rptType=1","ShowCodes=N","ShowDates=N","ShowParams=Y","cols=1;rows=1")</f>
        <v>10</v>
      </c>
      <c r="X93" s="1">
        <v>5482660</v>
      </c>
      <c r="Y93" s="1" t="e">
        <f>X93*#REF!/(G93*W93*0.15)</f>
        <v>#REF!</v>
      </c>
    </row>
    <row r="94" spans="1:25" ht="14.25" x14ac:dyDescent="0.2">
      <c r="B94" s="1" t="s">
        <v>94</v>
      </c>
      <c r="C94" s="1" t="s">
        <v>32</v>
      </c>
      <c r="D94" s="1">
        <v>4</v>
      </c>
      <c r="E94" s="36">
        <v>0.04</v>
      </c>
      <c r="F94" s="36">
        <v>0.04</v>
      </c>
      <c r="G94" s="1">
        <v>12815</v>
      </c>
      <c r="I94" s="1" t="s">
        <v>30</v>
      </c>
      <c r="J94" s="42">
        <f t="shared" si="8"/>
        <v>0.5</v>
      </c>
      <c r="K94" s="47">
        <f t="shared" si="20"/>
        <v>1.6666666666666666E-2</v>
      </c>
      <c r="L94" s="59">
        <f t="shared" si="21"/>
        <v>4.7536836172887673</v>
      </c>
      <c r="M94" s="57">
        <f t="shared" si="18"/>
        <v>5</v>
      </c>
      <c r="N94" s="57">
        <f t="shared" si="19"/>
        <v>1</v>
      </c>
      <c r="O94" s="47">
        <v>1.7600000000000001E-2</v>
      </c>
      <c r="T94" s="9" t="str">
        <f t="shared" si="11"/>
        <v/>
      </c>
      <c r="U94" s="17"/>
      <c r="W94" s="18">
        <f>[1]!WSD($B94,"contractmultiplier",$A$2,$A$2,"TradingCalendar=SSE","rptType=1","ShowCodes=N","ShowDates=N","ShowParams=Y","cols=1;rows=1")</f>
        <v>10</v>
      </c>
      <c r="X94" s="1">
        <v>5482661</v>
      </c>
      <c r="Y94" s="1" t="e">
        <f>X94*#REF!/(G94*W94*0.15)</f>
        <v>#REF!</v>
      </c>
    </row>
    <row r="95" spans="1:25" ht="14.25" x14ac:dyDescent="0.2">
      <c r="B95" s="1" t="s">
        <v>95</v>
      </c>
      <c r="C95" s="1" t="s">
        <v>32</v>
      </c>
      <c r="D95" s="1">
        <v>69</v>
      </c>
      <c r="E95" s="36">
        <v>0.04</v>
      </c>
      <c r="F95" s="36">
        <v>0.04</v>
      </c>
      <c r="G95" s="1">
        <v>5826</v>
      </c>
      <c r="I95" s="1" t="s">
        <v>108</v>
      </c>
      <c r="J95" s="42">
        <f t="shared" si="8"/>
        <v>2</v>
      </c>
      <c r="K95" s="47">
        <f t="shared" si="20"/>
        <v>6.6666666666666666E-2</v>
      </c>
      <c r="L95" s="59">
        <f t="shared" si="21"/>
        <v>83.650486325666549</v>
      </c>
      <c r="M95" s="57">
        <f t="shared" si="18"/>
        <v>84</v>
      </c>
      <c r="N95" s="57">
        <f t="shared" si="19"/>
        <v>15</v>
      </c>
      <c r="O95" s="47">
        <v>6.6699999999999995E-2</v>
      </c>
      <c r="T95" s="9" t="str">
        <f t="shared" si="11"/>
        <v/>
      </c>
      <c r="U95" s="17"/>
      <c r="W95" s="18">
        <f>[1]!WSD($B95,"contractmultiplier",$A$2,$A$2,"TradingCalendar=SSE","rptType=1","ShowCodes=N","ShowDates=N","ShowParams=Y","cols=1;rows=1")</f>
        <v>5</v>
      </c>
      <c r="X95" s="1">
        <v>5482662</v>
      </c>
      <c r="Y95" s="1" t="e">
        <f>X95*#REF!/(G95*W95*0.15)</f>
        <v>#REF!</v>
      </c>
    </row>
    <row r="96" spans="1:25" ht="14.25" x14ac:dyDescent="0.2">
      <c r="B96" s="1" t="s">
        <v>107</v>
      </c>
      <c r="C96" s="1" t="s">
        <v>32</v>
      </c>
      <c r="D96" s="1">
        <v>0</v>
      </c>
      <c r="E96" s="36">
        <v>0.04</v>
      </c>
      <c r="F96" s="36">
        <v>0.04</v>
      </c>
      <c r="G96" s="1">
        <v>2678</v>
      </c>
      <c r="I96" s="1" t="s">
        <v>110</v>
      </c>
      <c r="J96" s="42">
        <f t="shared" si="8"/>
        <v>0.5</v>
      </c>
      <c r="K96" s="47">
        <f t="shared" si="20"/>
        <v>1.6666666666666666E-2</v>
      </c>
      <c r="L96" s="59">
        <f t="shared" si="21"/>
        <v>22.747751223964816</v>
      </c>
      <c r="M96" s="57">
        <f t="shared" si="18"/>
        <v>23</v>
      </c>
      <c r="N96" s="57">
        <f t="shared" si="19"/>
        <v>23</v>
      </c>
      <c r="O96" s="47">
        <v>1.6899999999999998E-2</v>
      </c>
      <c r="T96" s="9" t="str">
        <f t="shared" si="11"/>
        <v/>
      </c>
      <c r="U96" s="17"/>
      <c r="W96" s="18">
        <f>[1]!WSD($B96,"contractmultiplier",$A$2,$A$2,"TradingCalendar=SSE","rptType=1","ShowCodes=N","ShowDates=N","ShowParams=Y","cols=1;rows=1")</f>
        <v>10</v>
      </c>
      <c r="X96" s="1">
        <v>5482663</v>
      </c>
      <c r="Y96" s="1" t="e">
        <f>X96*#REF!/(G96*W96*0.15)</f>
        <v>#REF!</v>
      </c>
    </row>
    <row r="97" spans="1:25" ht="14.25" x14ac:dyDescent="0.2">
      <c r="B97" s="1" t="s">
        <v>97</v>
      </c>
      <c r="C97" s="1" t="s">
        <v>30</v>
      </c>
      <c r="D97" s="1">
        <v>-47</v>
      </c>
      <c r="E97" s="36">
        <v>0.04</v>
      </c>
      <c r="F97" s="36">
        <v>0.04</v>
      </c>
      <c r="G97" s="1">
        <v>5286</v>
      </c>
      <c r="I97" s="1" t="s">
        <v>109</v>
      </c>
      <c r="J97" s="42">
        <f t="shared" si="8"/>
        <v>1</v>
      </c>
      <c r="K97" s="47">
        <f>SUM($F$97:$F$101)/SUM($J$97:$J$101)*J97</f>
        <v>6.6666666666666666E-2</v>
      </c>
      <c r="L97" s="59">
        <f t="shared" ref="L97:L101" si="22">-(X97*K97)/(W97*G97*0.15)</f>
        <v>-46.097986295035106</v>
      </c>
      <c r="M97" s="57">
        <f t="shared" si="18"/>
        <v>-46</v>
      </c>
      <c r="N97" s="57">
        <f t="shared" si="19"/>
        <v>1</v>
      </c>
      <c r="O97" s="47">
        <v>6.6100000000000006E-2</v>
      </c>
      <c r="T97" s="9" t="str">
        <f t="shared" si="11"/>
        <v/>
      </c>
      <c r="U97" s="17"/>
      <c r="W97" s="18">
        <f>[1]!WSD($B97,"contractmultiplier",$A$2,$A$2,"TradingCalendar=SSE","rptType=1","ShowCodes=N","ShowDates=N","ShowParams=Y","cols=1;rows=1")</f>
        <v>10</v>
      </c>
      <c r="X97" s="1">
        <v>5482664</v>
      </c>
      <c r="Y97" s="1" t="e">
        <f>X97*#REF!/(G97*W97*0.15)</f>
        <v>#REF!</v>
      </c>
    </row>
    <row r="98" spans="1:25" ht="14.25" x14ac:dyDescent="0.2">
      <c r="B98" s="1" t="s">
        <v>48</v>
      </c>
      <c r="C98" s="1" t="s">
        <v>30</v>
      </c>
      <c r="D98" s="1">
        <v>-22</v>
      </c>
      <c r="E98" s="36">
        <v>0.04</v>
      </c>
      <c r="F98" s="36">
        <v>0.04</v>
      </c>
      <c r="G98" s="1">
        <v>546.5</v>
      </c>
      <c r="I98" s="1" t="s">
        <v>108</v>
      </c>
      <c r="J98" s="42">
        <f t="shared" si="8"/>
        <v>0.5</v>
      </c>
      <c r="K98" s="47">
        <f t="shared" ref="K98:K101" si="23">SUM($F$97:$F$101)/SUM($J$97:$J$101)*J98</f>
        <v>3.3333333333333333E-2</v>
      </c>
      <c r="L98" s="59">
        <f t="shared" si="22"/>
        <v>-22.294053064958828</v>
      </c>
      <c r="M98" s="57">
        <f t="shared" si="18"/>
        <v>-22</v>
      </c>
      <c r="N98" s="57">
        <f t="shared" si="19"/>
        <v>0</v>
      </c>
      <c r="O98" s="47">
        <v>3.3000000000000002E-2</v>
      </c>
      <c r="T98" s="9" t="str">
        <f t="shared" si="11"/>
        <v/>
      </c>
      <c r="U98" s="17"/>
      <c r="W98" s="18">
        <f>[1]!WSD($B98,"contractmultiplier",$A$2,$A$2,"TradingCalendar=SSE","rptType=1","ShowCodes=N","ShowDates=N","ShowParams=Y","cols=1;rows=1")</f>
        <v>100</v>
      </c>
      <c r="X98" s="1">
        <v>5482665</v>
      </c>
      <c r="Y98" s="1" t="e">
        <f>X98*#REF!/(G98*W98*0.15)</f>
        <v>#REF!</v>
      </c>
    </row>
    <row r="99" spans="1:25" ht="14.25" x14ac:dyDescent="0.2">
      <c r="B99" s="1" t="s">
        <v>20</v>
      </c>
      <c r="C99" s="1" t="s">
        <v>30</v>
      </c>
      <c r="D99" s="1">
        <v>-31</v>
      </c>
      <c r="E99" s="36">
        <v>0.04</v>
      </c>
      <c r="F99" s="36">
        <v>0.04</v>
      </c>
      <c r="G99" s="1">
        <v>4016</v>
      </c>
      <c r="I99" s="1" t="s">
        <v>108</v>
      </c>
      <c r="J99" s="42">
        <f t="shared" si="8"/>
        <v>0.5</v>
      </c>
      <c r="K99" s="47">
        <f t="shared" si="23"/>
        <v>3.3333333333333333E-2</v>
      </c>
      <c r="L99" s="59">
        <f t="shared" si="22"/>
        <v>-30.337903939796369</v>
      </c>
      <c r="M99" s="57">
        <f>ROUND(L99,0)-1</f>
        <v>-31</v>
      </c>
      <c r="N99" s="57">
        <f t="shared" si="19"/>
        <v>0</v>
      </c>
      <c r="O99" s="47">
        <v>3.2800000000000003E-2</v>
      </c>
      <c r="T99" s="9" t="str">
        <f t="shared" si="11"/>
        <v/>
      </c>
      <c r="U99" s="17"/>
      <c r="W99" s="18">
        <f>[1]!WSD($B99,"contractmultiplier",$A$2,$A$2,"TradingCalendar=SSE","rptType=1","ShowCodes=N","ShowDates=N","ShowParams=Y","cols=1;rows=1")</f>
        <v>10</v>
      </c>
      <c r="X99" s="1">
        <v>5482666</v>
      </c>
      <c r="Y99" s="1" t="e">
        <f>X99*#REF!/(G99*W99*0.15)</f>
        <v>#REF!</v>
      </c>
    </row>
    <row r="100" spans="1:25" ht="14.25" x14ac:dyDescent="0.2">
      <c r="B100" s="1" t="s">
        <v>100</v>
      </c>
      <c r="C100" s="1" t="s">
        <v>30</v>
      </c>
      <c r="D100" s="1">
        <v>-5</v>
      </c>
      <c r="E100" s="36">
        <v>0.04</v>
      </c>
      <c r="F100" s="36">
        <v>0.04</v>
      </c>
      <c r="G100" s="1">
        <v>2268.5</v>
      </c>
      <c r="I100" s="1" t="s">
        <v>108</v>
      </c>
      <c r="J100" s="42">
        <f t="shared" si="8"/>
        <v>0.5</v>
      </c>
      <c r="K100" s="47">
        <f t="shared" si="23"/>
        <v>3.3333333333333333E-2</v>
      </c>
      <c r="L100" s="59">
        <f t="shared" si="22"/>
        <v>-5.370819680160654</v>
      </c>
      <c r="M100" s="57">
        <f>ROUND(L100,0)-1</f>
        <v>-6</v>
      </c>
      <c r="N100" s="57">
        <f t="shared" si="19"/>
        <v>-1</v>
      </c>
      <c r="O100" s="47">
        <v>3.6999999999999998E-2</v>
      </c>
      <c r="T100" s="9" t="str">
        <f t="shared" si="11"/>
        <v/>
      </c>
      <c r="U100" s="17"/>
      <c r="W100" s="18">
        <f>[1]!WSD($B100,"contractmultiplier",$A$2,$A$2,"TradingCalendar=SSE","rptType=1","ShowCodes=N","ShowDates=N","ShowParams=Y","cols=1;rows=1")</f>
        <v>100</v>
      </c>
      <c r="X100" s="1">
        <v>5482667</v>
      </c>
      <c r="Y100" s="1" t="e">
        <f>X100*#REF!/(G100*W100*0.15)</f>
        <v>#REF!</v>
      </c>
    </row>
    <row r="101" spans="1:25" ht="14.25" x14ac:dyDescent="0.2">
      <c r="A101" s="28"/>
      <c r="B101" s="6" t="s">
        <v>101</v>
      </c>
      <c r="C101" s="6" t="s">
        <v>30</v>
      </c>
      <c r="D101" s="6">
        <v>-14</v>
      </c>
      <c r="E101" s="35">
        <v>0.04</v>
      </c>
      <c r="F101" s="35">
        <v>0.04</v>
      </c>
      <c r="G101" s="6">
        <v>1414</v>
      </c>
      <c r="H101" s="6"/>
      <c r="I101" s="6" t="s">
        <v>108</v>
      </c>
      <c r="J101" s="41">
        <f t="shared" si="8"/>
        <v>0.5</v>
      </c>
      <c r="K101" s="58">
        <f t="shared" si="23"/>
        <v>3.3333333333333333E-2</v>
      </c>
      <c r="L101" s="56">
        <f t="shared" si="22"/>
        <v>-14.360804651893762</v>
      </c>
      <c r="M101" s="6">
        <f t="shared" si="18"/>
        <v>-14</v>
      </c>
      <c r="N101" s="6">
        <f t="shared" si="19"/>
        <v>0</v>
      </c>
      <c r="O101" s="58">
        <v>3.2399999999999998E-2</v>
      </c>
      <c r="T101" s="9" t="str">
        <f t="shared" si="11"/>
        <v/>
      </c>
      <c r="U101" s="17"/>
      <c r="W101" s="18">
        <f>[1]!WSD($B101,"contractmultiplier",$A$2,$A$2,"TradingCalendar=SSE","rptType=1","ShowCodes=N","ShowDates=N","ShowParams=Y","cols=1;rows=1")</f>
        <v>60</v>
      </c>
      <c r="X101" s="1">
        <v>5482668</v>
      </c>
      <c r="Y101" s="1" t="e">
        <f>X101*#REF!/(G101*W101*0.15)</f>
        <v>#REF!</v>
      </c>
    </row>
    <row r="102" spans="1:25" ht="14.25" x14ac:dyDescent="0.2">
      <c r="A102" s="27">
        <v>43159</v>
      </c>
      <c r="B102" s="1" t="s">
        <v>16</v>
      </c>
      <c r="C102" s="1" t="s">
        <v>32</v>
      </c>
      <c r="D102" s="1">
        <v>38</v>
      </c>
      <c r="E102" s="36">
        <v>0.04</v>
      </c>
      <c r="F102" s="47">
        <v>6.6799999999999998E-2</v>
      </c>
      <c r="G102" s="1">
        <v>640.79999999999995</v>
      </c>
      <c r="I102" s="1" t="s">
        <v>111</v>
      </c>
      <c r="J102" s="42">
        <f t="shared" ref="J102:J141" si="24">IF(I102="N",1,IF(C102=I102,2,0.5))</f>
        <v>1</v>
      </c>
      <c r="K102" s="47">
        <f>SUM($F$102:$F$106)/SUM($J$102:$J$106)*J102</f>
        <v>4.0279999999999996E-2</v>
      </c>
      <c r="L102" s="59">
        <f>(X102*K102)/(W102*G102*0.15)</f>
        <v>22.849927935913442</v>
      </c>
      <c r="M102" s="57">
        <f t="shared" ref="M102:M108" si="25">ROUND(L102,0)</f>
        <v>23</v>
      </c>
      <c r="N102" s="57">
        <f t="shared" ref="N102:N121" si="26">M102-D102</f>
        <v>-15</v>
      </c>
      <c r="O102" s="47">
        <v>6.6799999999999998E-2</v>
      </c>
      <c r="T102" s="9" t="str">
        <f t="shared" si="11"/>
        <v/>
      </c>
      <c r="U102" s="17"/>
      <c r="W102" s="18">
        <f>[1]!WSD($B102,"contractmultiplier",$A$2,$A$2,"TradingCalendar=SSE","rptType=1","ShowCodes=N","ShowDates=N","ShowParams=Y","cols=1;rows=1")</f>
        <v>100</v>
      </c>
      <c r="X102" s="1">
        <v>5452669</v>
      </c>
    </row>
    <row r="103" spans="1:25" ht="14.25" x14ac:dyDescent="0.2">
      <c r="A103" s="61"/>
      <c r="B103" s="1" t="s">
        <v>24</v>
      </c>
      <c r="C103" s="1" t="s">
        <v>32</v>
      </c>
      <c r="D103" s="1">
        <v>67</v>
      </c>
      <c r="E103" s="36">
        <v>0.04</v>
      </c>
      <c r="F103" s="47">
        <v>3.3399999999999999E-2</v>
      </c>
      <c r="G103" s="1">
        <v>1829</v>
      </c>
      <c r="I103" s="1" t="s">
        <v>109</v>
      </c>
      <c r="J103" s="42">
        <f t="shared" si="24"/>
        <v>1</v>
      </c>
      <c r="K103" s="47">
        <f t="shared" ref="K103:K106" si="27">SUM($F$102:$F$106)/SUM($J$102:$J$106)*J103</f>
        <v>4.0279999999999996E-2</v>
      </c>
      <c r="L103" s="59">
        <f t="shared" ref="L103:L106" si="28">(X103*K103)/(W103*G103*0.15)</f>
        <v>80.055953096409681</v>
      </c>
      <c r="M103" s="57">
        <f t="shared" si="25"/>
        <v>80</v>
      </c>
      <c r="N103" s="57">
        <f t="shared" si="26"/>
        <v>13</v>
      </c>
      <c r="O103" s="47">
        <v>3.3399999999999999E-2</v>
      </c>
      <c r="T103" s="9" t="str">
        <f t="shared" si="11"/>
        <v/>
      </c>
      <c r="U103" s="17"/>
      <c r="W103" s="18">
        <f>[1]!WSD($B103,"contractmultiplier",$A$2,$A$2,"TradingCalendar=SSE","rptType=1","ShowCodes=N","ShowDates=N","ShowParams=Y","cols=1;rows=1")</f>
        <v>10</v>
      </c>
      <c r="X103" s="1">
        <v>5452669</v>
      </c>
    </row>
    <row r="104" spans="1:25" ht="14.25" x14ac:dyDescent="0.2">
      <c r="B104" s="1" t="s">
        <v>94</v>
      </c>
      <c r="C104" s="1" t="s">
        <v>32</v>
      </c>
      <c r="D104" s="1">
        <v>5</v>
      </c>
      <c r="E104" s="36">
        <v>0.04</v>
      </c>
      <c r="F104" s="47">
        <v>1.7600000000000001E-2</v>
      </c>
      <c r="G104" s="1">
        <v>12815</v>
      </c>
      <c r="I104" s="1" t="s">
        <v>30</v>
      </c>
      <c r="J104" s="42">
        <f t="shared" si="24"/>
        <v>0.5</v>
      </c>
      <c r="K104" s="47">
        <f t="shared" si="27"/>
        <v>2.0139999999999998E-2</v>
      </c>
      <c r="L104" s="59">
        <f t="shared" si="28"/>
        <v>5.7129277492521782</v>
      </c>
      <c r="M104" s="57">
        <f t="shared" si="25"/>
        <v>6</v>
      </c>
      <c r="N104" s="57">
        <f t="shared" si="26"/>
        <v>1</v>
      </c>
      <c r="O104" s="47">
        <v>1.7600000000000001E-2</v>
      </c>
      <c r="T104" s="9" t="str">
        <f t="shared" si="11"/>
        <v/>
      </c>
      <c r="U104" s="17"/>
      <c r="W104" s="18">
        <f>[1]!WSD($B104,"contractmultiplier",$A$2,$A$2,"TradingCalendar=SSE","rptType=1","ShowCodes=N","ShowDates=N","ShowParams=Y","cols=1;rows=1")</f>
        <v>10</v>
      </c>
      <c r="X104" s="1">
        <v>5452669</v>
      </c>
    </row>
    <row r="105" spans="1:25" ht="14.25" x14ac:dyDescent="0.2">
      <c r="B105" s="1" t="s">
        <v>95</v>
      </c>
      <c r="C105" s="1" t="s">
        <v>32</v>
      </c>
      <c r="D105" s="1">
        <v>84</v>
      </c>
      <c r="E105" s="36">
        <v>0.04</v>
      </c>
      <c r="F105" s="47">
        <v>6.6699999999999995E-2</v>
      </c>
      <c r="G105" s="1">
        <v>5826</v>
      </c>
      <c r="I105" s="1" t="s">
        <v>108</v>
      </c>
      <c r="J105" s="42">
        <f t="shared" si="24"/>
        <v>2</v>
      </c>
      <c r="K105" s="47">
        <f t="shared" si="27"/>
        <v>8.0559999999999993E-2</v>
      </c>
      <c r="L105" s="59">
        <f t="shared" si="28"/>
        <v>100.5302699713926</v>
      </c>
      <c r="M105" s="57">
        <f t="shared" si="25"/>
        <v>101</v>
      </c>
      <c r="N105" s="57">
        <f t="shared" si="26"/>
        <v>17</v>
      </c>
      <c r="O105" s="47">
        <v>6.6699999999999995E-2</v>
      </c>
      <c r="T105" s="9" t="str">
        <f t="shared" si="11"/>
        <v/>
      </c>
      <c r="U105" s="17"/>
      <c r="W105" s="18">
        <f>[1]!WSD($B105,"contractmultiplier",$A$2,$A$2,"TradingCalendar=SSE","rptType=1","ShowCodes=N","ShowDates=N","ShowParams=Y","cols=1;rows=1")</f>
        <v>5</v>
      </c>
      <c r="X105" s="1">
        <v>5452669</v>
      </c>
    </row>
    <row r="106" spans="1:25" ht="14.25" x14ac:dyDescent="0.2">
      <c r="B106" s="1" t="s">
        <v>107</v>
      </c>
      <c r="C106" s="1" t="s">
        <v>32</v>
      </c>
      <c r="D106" s="1">
        <v>23</v>
      </c>
      <c r="E106" s="36">
        <v>0.04</v>
      </c>
      <c r="F106" s="47">
        <v>1.6899999999999998E-2</v>
      </c>
      <c r="G106" s="1">
        <v>2678</v>
      </c>
      <c r="I106" s="1" t="s">
        <v>110</v>
      </c>
      <c r="J106" s="42">
        <f t="shared" si="24"/>
        <v>0.5</v>
      </c>
      <c r="K106" s="47">
        <f t="shared" si="27"/>
        <v>2.0139999999999998E-2</v>
      </c>
      <c r="L106" s="59">
        <f t="shared" si="28"/>
        <v>27.338001906895691</v>
      </c>
      <c r="M106" s="57">
        <f t="shared" si="25"/>
        <v>27</v>
      </c>
      <c r="N106" s="57">
        <f t="shared" si="26"/>
        <v>4</v>
      </c>
      <c r="O106" s="47">
        <v>1.6899999999999998E-2</v>
      </c>
      <c r="T106" s="9" t="str">
        <f t="shared" si="11"/>
        <v/>
      </c>
      <c r="U106" s="17"/>
      <c r="W106" s="18">
        <f>[1]!WSD($B106,"contractmultiplier",$A$2,$A$2,"TradingCalendar=SSE","rptType=1","ShowCodes=N","ShowDates=N","ShowParams=Y","cols=1;rows=1")</f>
        <v>10</v>
      </c>
      <c r="X106" s="1">
        <v>5452669</v>
      </c>
    </row>
    <row r="107" spans="1:25" ht="14.25" x14ac:dyDescent="0.2">
      <c r="B107" s="1" t="s">
        <v>97</v>
      </c>
      <c r="C107" s="1" t="s">
        <v>30</v>
      </c>
      <c r="D107" s="1">
        <v>-46</v>
      </c>
      <c r="E107" s="36">
        <v>0.04</v>
      </c>
      <c r="F107" s="47">
        <v>6.6100000000000006E-2</v>
      </c>
      <c r="G107" s="1">
        <v>5286</v>
      </c>
      <c r="I107" s="1" t="s">
        <v>109</v>
      </c>
      <c r="J107" s="42">
        <f t="shared" si="24"/>
        <v>1</v>
      </c>
      <c r="K107" s="47">
        <f>SUM($F$107:$F$111)/SUM($J$107:$J$111)*J107</f>
        <v>6.7100000000000007E-2</v>
      </c>
      <c r="L107" s="59">
        <f t="shared" ref="L107:L141" si="29">-(X107*K107)/(W107*G107*0.15)</f>
        <v>-46.143787350233325</v>
      </c>
      <c r="M107" s="57">
        <f t="shared" si="25"/>
        <v>-46</v>
      </c>
      <c r="N107" s="57">
        <f t="shared" si="26"/>
        <v>0</v>
      </c>
      <c r="O107" s="47">
        <v>6.6100000000000006E-2</v>
      </c>
      <c r="T107" s="9" t="str">
        <f t="shared" si="11"/>
        <v/>
      </c>
      <c r="U107" s="17"/>
      <c r="W107" s="18">
        <f>[1]!WSD($B107,"contractmultiplier",$A$2,$A$2,"TradingCalendar=SSE","rptType=1","ShowCodes=N","ShowDates=N","ShowParams=Y","cols=1;rows=1")</f>
        <v>10</v>
      </c>
      <c r="X107" s="1">
        <v>5452669</v>
      </c>
    </row>
    <row r="108" spans="1:25" ht="14.25" x14ac:dyDescent="0.2">
      <c r="B108" s="1" t="s">
        <v>48</v>
      </c>
      <c r="C108" s="1" t="s">
        <v>30</v>
      </c>
      <c r="D108" s="1">
        <v>-22</v>
      </c>
      <c r="E108" s="36">
        <v>0.04</v>
      </c>
      <c r="F108" s="47">
        <v>3.3000000000000002E-2</v>
      </c>
      <c r="G108" s="1">
        <v>546.5</v>
      </c>
      <c r="I108" s="1" t="s">
        <v>108</v>
      </c>
      <c r="J108" s="42">
        <f t="shared" si="24"/>
        <v>0.5</v>
      </c>
      <c r="K108" s="47">
        <f t="shared" ref="K108:K111" si="30">SUM($F$107:$F$111)/SUM($J$107:$J$111)*J108</f>
        <v>3.3550000000000003E-2</v>
      </c>
      <c r="L108" s="59">
        <f t="shared" si="29"/>
        <v>-22.31619944495273</v>
      </c>
      <c r="M108" s="57">
        <f t="shared" si="25"/>
        <v>-22</v>
      </c>
      <c r="N108" s="57">
        <f t="shared" si="26"/>
        <v>0</v>
      </c>
      <c r="O108" s="47">
        <v>3.3000000000000002E-2</v>
      </c>
      <c r="T108" s="9" t="str">
        <f t="shared" si="11"/>
        <v/>
      </c>
      <c r="U108" s="17"/>
      <c r="W108" s="18">
        <f>[1]!WSD($B108,"contractmultiplier",$A$2,$A$2,"TradingCalendar=SSE","rptType=1","ShowCodes=N","ShowDates=N","ShowParams=Y","cols=1;rows=1")</f>
        <v>100</v>
      </c>
      <c r="X108" s="1">
        <v>5452669</v>
      </c>
    </row>
    <row r="109" spans="1:25" ht="14.25" x14ac:dyDescent="0.2">
      <c r="B109" s="1" t="s">
        <v>20</v>
      </c>
      <c r="C109" s="1" t="s">
        <v>30</v>
      </c>
      <c r="D109" s="1">
        <v>-31</v>
      </c>
      <c r="E109" s="36">
        <v>0.04</v>
      </c>
      <c r="F109" s="47">
        <v>3.2800000000000003E-2</v>
      </c>
      <c r="G109" s="1">
        <v>4016</v>
      </c>
      <c r="I109" s="1" t="s">
        <v>108</v>
      </c>
      <c r="J109" s="42">
        <f t="shared" si="24"/>
        <v>0.5</v>
      </c>
      <c r="K109" s="47">
        <f t="shared" si="30"/>
        <v>3.3550000000000003E-2</v>
      </c>
      <c r="L109" s="59">
        <f t="shared" si="29"/>
        <v>-30.368035350265608</v>
      </c>
      <c r="M109" s="57">
        <f>ROUND(L109,0)-1</f>
        <v>-31</v>
      </c>
      <c r="N109" s="57">
        <f t="shared" si="26"/>
        <v>0</v>
      </c>
      <c r="O109" s="47">
        <v>3.2800000000000003E-2</v>
      </c>
      <c r="T109" s="9" t="str">
        <f t="shared" si="11"/>
        <v/>
      </c>
      <c r="U109" s="17"/>
      <c r="W109" s="18">
        <f>[1]!WSD($B109,"contractmultiplier",$A$2,$A$2,"TradingCalendar=SSE","rptType=1","ShowCodes=N","ShowDates=N","ShowParams=Y","cols=1;rows=1")</f>
        <v>10</v>
      </c>
      <c r="X109" s="1">
        <v>5452669</v>
      </c>
    </row>
    <row r="110" spans="1:25" ht="14.25" x14ac:dyDescent="0.2">
      <c r="B110" s="1" t="s">
        <v>100</v>
      </c>
      <c r="C110" s="1" t="s">
        <v>30</v>
      </c>
      <c r="D110" s="1">
        <v>-6</v>
      </c>
      <c r="E110" s="36">
        <v>0.04</v>
      </c>
      <c r="F110" s="47">
        <v>3.6999999999999998E-2</v>
      </c>
      <c r="G110" s="1">
        <v>2268.5</v>
      </c>
      <c r="I110" s="1" t="s">
        <v>108</v>
      </c>
      <c r="J110" s="42">
        <f t="shared" si="24"/>
        <v>0.5</v>
      </c>
      <c r="K110" s="47">
        <f t="shared" si="30"/>
        <v>3.3550000000000003E-2</v>
      </c>
      <c r="L110" s="59">
        <f t="shared" si="29"/>
        <v>-5.3761529630445963</v>
      </c>
      <c r="M110" s="57">
        <f>ROUND(L110,0)-1</f>
        <v>-6</v>
      </c>
      <c r="N110" s="57">
        <f t="shared" si="26"/>
        <v>0</v>
      </c>
      <c r="O110" s="47">
        <v>3.6999999999999998E-2</v>
      </c>
      <c r="T110" s="9" t="str">
        <f t="shared" si="11"/>
        <v/>
      </c>
      <c r="U110" s="17"/>
      <c r="W110" s="18">
        <f>[1]!WSD($B110,"contractmultiplier",$A$2,$A$2,"TradingCalendar=SSE","rptType=1","ShowCodes=N","ShowDates=N","ShowParams=Y","cols=1;rows=1")</f>
        <v>100</v>
      </c>
      <c r="X110" s="1">
        <v>5452669</v>
      </c>
    </row>
    <row r="111" spans="1:25" ht="14.25" x14ac:dyDescent="0.2">
      <c r="A111" s="28"/>
      <c r="B111" s="6" t="s">
        <v>101</v>
      </c>
      <c r="C111" s="6" t="s">
        <v>30</v>
      </c>
      <c r="D111" s="6">
        <v>-14</v>
      </c>
      <c r="E111" s="35">
        <v>0.04</v>
      </c>
      <c r="F111" s="58">
        <v>3.2399999999999998E-2</v>
      </c>
      <c r="G111" s="6">
        <v>1414</v>
      </c>
      <c r="H111" s="6"/>
      <c r="I111" s="6" t="s">
        <v>108</v>
      </c>
      <c r="J111" s="41">
        <f t="shared" si="24"/>
        <v>0.5</v>
      </c>
      <c r="K111" s="58">
        <f t="shared" si="30"/>
        <v>3.3550000000000003E-2</v>
      </c>
      <c r="L111" s="56">
        <f t="shared" si="29"/>
        <v>-14.375062466603804</v>
      </c>
      <c r="M111" s="6">
        <f t="shared" ref="M111:M121" si="31">ROUND(L111,0)</f>
        <v>-14</v>
      </c>
      <c r="N111" s="6">
        <f t="shared" si="26"/>
        <v>0</v>
      </c>
      <c r="O111" s="58">
        <v>3.2399999999999998E-2</v>
      </c>
      <c r="T111" s="9" t="str">
        <f t="shared" si="11"/>
        <v/>
      </c>
      <c r="U111" s="17"/>
      <c r="W111" s="18">
        <f>[1]!WSD($B111,"contractmultiplier",$A$2,$A$2,"TradingCalendar=SSE","rptType=1","ShowCodes=N","ShowDates=N","ShowParams=Y","cols=1;rows=1")</f>
        <v>60</v>
      </c>
      <c r="X111" s="1">
        <v>5452669</v>
      </c>
    </row>
    <row r="112" spans="1:25" ht="14.25" x14ac:dyDescent="0.2">
      <c r="A112" s="27">
        <v>43164</v>
      </c>
      <c r="B112" s="1" t="s">
        <v>16</v>
      </c>
      <c r="C112" s="1" t="s">
        <v>32</v>
      </c>
      <c r="D112" s="1">
        <v>23</v>
      </c>
      <c r="E112" s="36">
        <v>0.04</v>
      </c>
      <c r="F112" s="36">
        <v>0.04</v>
      </c>
      <c r="G112" s="1">
        <v>632.4</v>
      </c>
      <c r="I112" s="1" t="s">
        <v>113</v>
      </c>
      <c r="J112" s="42">
        <f t="shared" si="24"/>
        <v>1</v>
      </c>
      <c r="K112" s="47">
        <f>SUM($F$112:$F$116)/SUM($J$112:$J$116)*J112</f>
        <v>3.0769230769230771E-2</v>
      </c>
      <c r="L112" s="59">
        <f>(X112*K112)/(W112*G112*0.15)</f>
        <v>18.175289900906602</v>
      </c>
      <c r="M112" s="57">
        <f t="shared" si="31"/>
        <v>18</v>
      </c>
      <c r="N112" s="57">
        <f t="shared" si="26"/>
        <v>-5</v>
      </c>
      <c r="O112" s="47">
        <v>3.04E-2</v>
      </c>
      <c r="T112" s="9" t="str">
        <f t="shared" si="11"/>
        <v/>
      </c>
      <c r="U112" s="17"/>
      <c r="W112" s="18">
        <f>[1]!WSD($B112,"contractmultiplier",$A$2,$A$2,"TradingCalendar=SSE","rptType=1","ShowCodes=N","ShowDates=N","ShowParams=Y","cols=1;rows=1")</f>
        <v>100</v>
      </c>
      <c r="X112" s="1">
        <v>5603351</v>
      </c>
    </row>
    <row r="113" spans="1:24" ht="14.25" x14ac:dyDescent="0.2">
      <c r="B113" s="1" t="s">
        <v>24</v>
      </c>
      <c r="C113" s="1" t="s">
        <v>32</v>
      </c>
      <c r="D113" s="1">
        <v>80</v>
      </c>
      <c r="E113" s="36">
        <v>0.04</v>
      </c>
      <c r="F113" s="36">
        <v>0.04</v>
      </c>
      <c r="G113" s="1">
        <v>1840</v>
      </c>
      <c r="I113" s="1" t="s">
        <v>113</v>
      </c>
      <c r="J113" s="42">
        <f t="shared" si="24"/>
        <v>1</v>
      </c>
      <c r="K113" s="47">
        <f>SUM($F$112:$F$116)/SUM($J$112:$J$116)*J113</f>
        <v>3.0769230769230771E-2</v>
      </c>
      <c r="L113" s="59">
        <f>(X113*K113)/(W113*G113*0.15)</f>
        <v>62.467681159420295</v>
      </c>
      <c r="M113" s="57">
        <f t="shared" si="31"/>
        <v>62</v>
      </c>
      <c r="N113" s="57">
        <f t="shared" si="26"/>
        <v>-18</v>
      </c>
      <c r="O113" s="47">
        <v>3.0499999999999999E-2</v>
      </c>
      <c r="T113" s="9" t="str">
        <f t="shared" si="11"/>
        <v/>
      </c>
      <c r="U113" s="17"/>
      <c r="W113" s="18">
        <f>[1]!WSD($B113,"contractmultiplier",$A$2,$A$2,"TradingCalendar=SSE","rptType=1","ShowCodes=N","ShowDates=N","ShowParams=Y","cols=1;rows=1")</f>
        <v>10</v>
      </c>
      <c r="X113" s="1">
        <v>5603351</v>
      </c>
    </row>
    <row r="114" spans="1:24" ht="14.25" x14ac:dyDescent="0.2">
      <c r="B114" s="1" t="s">
        <v>18</v>
      </c>
      <c r="C114" s="1" t="s">
        <v>32</v>
      </c>
      <c r="D114" s="1">
        <v>6</v>
      </c>
      <c r="E114" s="36">
        <v>0.04</v>
      </c>
      <c r="F114" s="36">
        <v>0.04</v>
      </c>
      <c r="G114" s="1">
        <v>13040</v>
      </c>
      <c r="I114" s="1" t="s">
        <v>114</v>
      </c>
      <c r="J114" s="42">
        <f t="shared" si="24"/>
        <v>0.5</v>
      </c>
      <c r="K114" s="47">
        <f t="shared" ref="K114:K116" si="32">SUM($F$112:$F$116)/SUM($J$112:$J$116)*J114</f>
        <v>1.5384615384615385E-2</v>
      </c>
      <c r="L114" s="59">
        <f>(X114*K114)/(W114*G114*0.15)</f>
        <v>4.4072290388548065</v>
      </c>
      <c r="M114" s="57">
        <f>ROUND(L114,0)+1</f>
        <v>5</v>
      </c>
      <c r="N114" s="57">
        <f t="shared" si="26"/>
        <v>-1</v>
      </c>
      <c r="O114" s="47">
        <v>1.7299999999999999E-2</v>
      </c>
      <c r="T114" s="9" t="str">
        <f t="shared" si="11"/>
        <v/>
      </c>
      <c r="U114" s="17"/>
      <c r="W114" s="18">
        <f>[1]!WSD($B114,"contractmultiplier",$A$2,$A$2,"TradingCalendar=SSE","rptType=1","ShowCodes=N","ShowDates=N","ShowParams=Y","cols=1;rows=1")</f>
        <v>10</v>
      </c>
      <c r="X114" s="1">
        <v>5603351</v>
      </c>
    </row>
    <row r="115" spans="1:24" ht="14.25" x14ac:dyDescent="0.2">
      <c r="B115" s="1" t="s">
        <v>17</v>
      </c>
      <c r="C115" s="1" t="s">
        <v>32</v>
      </c>
      <c r="D115" s="1">
        <v>101</v>
      </c>
      <c r="E115" s="36">
        <v>0.04</v>
      </c>
      <c r="F115" s="36">
        <v>0.04</v>
      </c>
      <c r="G115" s="1">
        <v>5834</v>
      </c>
      <c r="I115" s="1" t="s">
        <v>32</v>
      </c>
      <c r="J115" s="42">
        <f t="shared" si="24"/>
        <v>2</v>
      </c>
      <c r="K115" s="47">
        <f t="shared" si="32"/>
        <v>6.1538461538461542E-2</v>
      </c>
      <c r="L115" s="59">
        <f>(X115*K115)/(W115*G115*0.15)</f>
        <v>78.807359158953275</v>
      </c>
      <c r="M115" s="57">
        <f t="shared" si="31"/>
        <v>79</v>
      </c>
      <c r="N115" s="57">
        <f t="shared" si="26"/>
        <v>-22</v>
      </c>
      <c r="O115" s="47">
        <v>6.1400000000000003E-2</v>
      </c>
      <c r="T115" s="9" t="str">
        <f t="shared" si="11"/>
        <v/>
      </c>
      <c r="U115" s="17"/>
      <c r="W115" s="18">
        <f>[1]!WSD($B115,"contractmultiplier",$A$2,$A$2,"TradingCalendar=SSE","rptType=1","ShowCodes=N","ShowDates=N","ShowParams=Y","cols=1;rows=1")</f>
        <v>5</v>
      </c>
      <c r="X115" s="1">
        <v>5603351</v>
      </c>
    </row>
    <row r="116" spans="1:24" ht="14.25" x14ac:dyDescent="0.2">
      <c r="B116" s="1" t="s">
        <v>112</v>
      </c>
      <c r="C116" s="1" t="s">
        <v>32</v>
      </c>
      <c r="D116" s="1">
        <v>0</v>
      </c>
      <c r="E116" s="36">
        <v>0.04</v>
      </c>
      <c r="F116" s="36">
        <v>0.04</v>
      </c>
      <c r="G116" s="1">
        <v>2766</v>
      </c>
      <c r="I116" s="1" t="s">
        <v>115</v>
      </c>
      <c r="J116" s="42">
        <f t="shared" si="24"/>
        <v>2</v>
      </c>
      <c r="K116" s="47">
        <f t="shared" si="32"/>
        <v>6.1538461538461542E-2</v>
      </c>
      <c r="L116" s="59">
        <f>(X116*K116)/(W116*G116*0.15)</f>
        <v>83.109568570739953</v>
      </c>
      <c r="M116" s="57">
        <f t="shared" si="31"/>
        <v>83</v>
      </c>
      <c r="N116" s="57">
        <f t="shared" si="26"/>
        <v>83</v>
      </c>
      <c r="O116" s="47">
        <v>6.1699999999999998E-2</v>
      </c>
      <c r="T116" s="9" t="str">
        <f t="shared" si="11"/>
        <v/>
      </c>
      <c r="U116" s="17"/>
      <c r="W116" s="18">
        <f>[1]!WSD($B116,"contractmultiplier",$A$2,$A$2,"TradingCalendar=SSE","rptType=1","ShowCodes=N","ShowDates=N","ShowParams=Y","cols=1;rows=1")</f>
        <v>10</v>
      </c>
      <c r="X116" s="1">
        <v>5603351</v>
      </c>
    </row>
    <row r="117" spans="1:24" ht="14.25" x14ac:dyDescent="0.2">
      <c r="B117" s="1" t="s">
        <v>97</v>
      </c>
      <c r="C117" s="1" t="s">
        <v>30</v>
      </c>
      <c r="D117" s="1">
        <v>-46</v>
      </c>
      <c r="E117" s="36">
        <v>0.04</v>
      </c>
      <c r="F117" s="36">
        <v>0.04</v>
      </c>
      <c r="G117" s="1">
        <v>5228</v>
      </c>
      <c r="I117" s="1" t="s">
        <v>31</v>
      </c>
      <c r="J117" s="42">
        <f t="shared" si="24"/>
        <v>1</v>
      </c>
      <c r="K117" s="47">
        <f>SUM($F$117:$F$121)/SUM($J$117:$J$121)*J117</f>
        <v>6.6666666666666666E-2</v>
      </c>
      <c r="L117" s="59">
        <f t="shared" si="29"/>
        <v>-47.635390631641592</v>
      </c>
      <c r="M117" s="57">
        <f t="shared" si="31"/>
        <v>-48</v>
      </c>
      <c r="N117" s="57">
        <f t="shared" si="26"/>
        <v>-2</v>
      </c>
      <c r="O117" s="47">
        <v>6.7799999999999999E-2</v>
      </c>
      <c r="T117" s="9" t="str">
        <f t="shared" si="11"/>
        <v/>
      </c>
      <c r="U117" s="17"/>
      <c r="W117" s="18">
        <f>[1]!WSD($B117,"contractmultiplier",$A$2,$A$2,"TradingCalendar=SSE","rptType=1","ShowCodes=N","ShowDates=N","ShowParams=Y","cols=1;rows=1")</f>
        <v>10</v>
      </c>
      <c r="X117" s="1">
        <v>5603351</v>
      </c>
    </row>
    <row r="118" spans="1:24" ht="14.25" x14ac:dyDescent="0.2">
      <c r="B118" s="1" t="s">
        <v>48</v>
      </c>
      <c r="C118" s="1" t="s">
        <v>30</v>
      </c>
      <c r="D118" s="1">
        <v>-22</v>
      </c>
      <c r="E118" s="36">
        <v>0.04</v>
      </c>
      <c r="F118" s="36">
        <v>0.04</v>
      </c>
      <c r="G118" s="1">
        <v>531</v>
      </c>
      <c r="I118" s="1" t="s">
        <v>115</v>
      </c>
      <c r="J118" s="42">
        <f t="shared" si="24"/>
        <v>0.5</v>
      </c>
      <c r="K118" s="47">
        <f t="shared" ref="K118:K121" si="33">SUM($F$117:$F$121)/SUM($J$117:$J$121)*J118</f>
        <v>3.3333333333333333E-2</v>
      </c>
      <c r="L118" s="59">
        <f t="shared" si="29"/>
        <v>-23.449889098137685</v>
      </c>
      <c r="M118" s="57">
        <f t="shared" si="31"/>
        <v>-23</v>
      </c>
      <c r="N118" s="57">
        <f t="shared" si="26"/>
        <v>-1</v>
      </c>
      <c r="O118" s="47">
        <v>3.3099999999999997E-2</v>
      </c>
      <c r="T118" s="9" t="str">
        <f t="shared" si="11"/>
        <v/>
      </c>
      <c r="U118" s="17"/>
      <c r="W118" s="18">
        <f>[1]!WSD($B118,"contractmultiplier",$A$2,$A$2,"TradingCalendar=SSE","rptType=1","ShowCodes=N","ShowDates=N","ShowParams=Y","cols=1;rows=1")</f>
        <v>100</v>
      </c>
      <c r="X118" s="1">
        <v>5603351</v>
      </c>
    </row>
    <row r="119" spans="1:24" ht="14.25" x14ac:dyDescent="0.2">
      <c r="B119" s="1" t="s">
        <v>20</v>
      </c>
      <c r="C119" s="1" t="s">
        <v>30</v>
      </c>
      <c r="D119" s="1">
        <v>-31</v>
      </c>
      <c r="E119" s="36">
        <v>0.04</v>
      </c>
      <c r="F119" s="36">
        <v>0.04</v>
      </c>
      <c r="G119" s="1">
        <v>3969</v>
      </c>
      <c r="I119" s="1" t="s">
        <v>32</v>
      </c>
      <c r="J119" s="42">
        <f t="shared" si="24"/>
        <v>0.5</v>
      </c>
      <c r="K119" s="47">
        <f t="shared" si="33"/>
        <v>3.3333333333333333E-2</v>
      </c>
      <c r="L119" s="59">
        <f t="shared" si="29"/>
        <v>-31.37286750090983</v>
      </c>
      <c r="M119" s="57">
        <f t="shared" si="31"/>
        <v>-31</v>
      </c>
      <c r="N119" s="57">
        <f t="shared" si="26"/>
        <v>0</v>
      </c>
      <c r="O119" s="47">
        <v>3.2099999999999997E-2</v>
      </c>
      <c r="T119" s="9" t="str">
        <f t="shared" si="11"/>
        <v/>
      </c>
      <c r="U119" s="17"/>
      <c r="W119" s="18">
        <f>[1]!WSD($B119,"contractmultiplier",$A$2,$A$2,"TradingCalendar=SSE","rptType=1","ShowCodes=N","ShowDates=N","ShowParams=Y","cols=1;rows=1")</f>
        <v>10</v>
      </c>
      <c r="X119" s="1">
        <v>5603351</v>
      </c>
    </row>
    <row r="120" spans="1:24" ht="14.25" x14ac:dyDescent="0.2">
      <c r="B120" s="1" t="s">
        <v>19</v>
      </c>
      <c r="C120" s="1" t="s">
        <v>30</v>
      </c>
      <c r="D120" s="1">
        <v>-6</v>
      </c>
      <c r="E120" s="36">
        <v>0.04</v>
      </c>
      <c r="F120" s="36">
        <v>0.04</v>
      </c>
      <c r="G120" s="1">
        <v>2224</v>
      </c>
      <c r="I120" s="1" t="s">
        <v>32</v>
      </c>
      <c r="J120" s="42">
        <f t="shared" si="24"/>
        <v>0.5</v>
      </c>
      <c r="K120" s="47">
        <f t="shared" si="33"/>
        <v>3.3333333333333333E-2</v>
      </c>
      <c r="L120" s="59">
        <f t="shared" si="29"/>
        <v>-5.5988719024780176</v>
      </c>
      <c r="M120" s="57">
        <f t="shared" si="31"/>
        <v>-6</v>
      </c>
      <c r="N120" s="57">
        <f t="shared" si="26"/>
        <v>0</v>
      </c>
      <c r="O120" s="47">
        <v>3.5799999999999998E-2</v>
      </c>
      <c r="T120" s="9" t="str">
        <f t="shared" si="11"/>
        <v/>
      </c>
      <c r="U120" s="17"/>
      <c r="W120" s="18">
        <f>[1]!WSD($B120,"contractmultiplier",$A$2,$A$2,"TradingCalendar=SSE","rptType=1","ShowCodes=N","ShowDates=N","ShowParams=Y","cols=1;rows=1")</f>
        <v>100</v>
      </c>
      <c r="X120" s="1">
        <v>5603351</v>
      </c>
    </row>
    <row r="121" spans="1:24" ht="14.25" x14ac:dyDescent="0.2">
      <c r="A121" s="28"/>
      <c r="B121" s="6" t="s">
        <v>23</v>
      </c>
      <c r="C121" s="6" t="s">
        <v>30</v>
      </c>
      <c r="D121" s="6">
        <v>-14</v>
      </c>
      <c r="E121" s="35">
        <v>0.04</v>
      </c>
      <c r="F121" s="35">
        <v>0.04</v>
      </c>
      <c r="G121" s="6">
        <v>1385.5</v>
      </c>
      <c r="H121" s="6"/>
      <c r="I121" s="6" t="s">
        <v>115</v>
      </c>
      <c r="J121" s="41">
        <f t="shared" si="24"/>
        <v>0.5</v>
      </c>
      <c r="K121" s="58">
        <f t="shared" si="33"/>
        <v>3.3333333333333333E-2</v>
      </c>
      <c r="L121" s="56">
        <f t="shared" si="29"/>
        <v>-14.978817648395419</v>
      </c>
      <c r="M121" s="6">
        <f t="shared" si="31"/>
        <v>-15</v>
      </c>
      <c r="N121" s="6">
        <f t="shared" si="26"/>
        <v>-1</v>
      </c>
      <c r="O121" s="58">
        <v>3.3300000000000003E-2</v>
      </c>
      <c r="T121" s="9" t="str">
        <f t="shared" si="11"/>
        <v/>
      </c>
      <c r="U121" s="17"/>
      <c r="W121" s="18">
        <f>[1]!WSD($B121,"contractmultiplier",$A$2,$A$2,"TradingCalendar=SSE","rptType=1","ShowCodes=N","ShowDates=N","ShowParams=Y","cols=1;rows=1")</f>
        <v>60</v>
      </c>
      <c r="X121" s="1">
        <v>5603351</v>
      </c>
    </row>
    <row r="122" spans="1:24" ht="14.25" x14ac:dyDescent="0.2">
      <c r="A122" s="27">
        <v>43165</v>
      </c>
      <c r="B122" s="1" t="s">
        <v>16</v>
      </c>
      <c r="C122" s="1" t="s">
        <v>32</v>
      </c>
      <c r="D122" s="1">
        <v>18</v>
      </c>
      <c r="E122" s="36">
        <v>0.04</v>
      </c>
      <c r="F122" s="36">
        <v>0.04</v>
      </c>
      <c r="G122" s="1">
        <v>624</v>
      </c>
      <c r="I122" s="1" t="s">
        <v>33</v>
      </c>
      <c r="J122" s="42">
        <f t="shared" si="24"/>
        <v>1</v>
      </c>
      <c r="K122" s="47">
        <f>SUM($F$122:$F$126)/SUM($J$122:$J$126)*J122</f>
        <v>3.6363636363636369E-2</v>
      </c>
      <c r="L122" s="59">
        <f>(X122*K122)/(W122*G122*0.15)</f>
        <v>21.65001942501943</v>
      </c>
      <c r="M122" s="57">
        <f t="shared" ref="M122:M131" si="34">ROUND(L122,0)</f>
        <v>22</v>
      </c>
      <c r="N122" s="57">
        <f t="shared" ref="N122:N131" si="35">M122-D122</f>
        <v>4</v>
      </c>
      <c r="O122" s="47">
        <v>3.6999999999999998E-2</v>
      </c>
      <c r="T122" s="9" t="str">
        <f t="shared" si="11"/>
        <v/>
      </c>
      <c r="U122" s="17"/>
      <c r="W122" s="18">
        <f>[1]!WSD($B122,"contractmultiplier",$A$2,$A$2,"TradingCalendar=SSE","rptType=1","ShowCodes=N","ShowDates=N","ShowParams=Y","cols=1;rows=1")</f>
        <v>100</v>
      </c>
      <c r="X122" s="1">
        <v>5572715</v>
      </c>
    </row>
    <row r="123" spans="1:24" ht="14.25" x14ac:dyDescent="0.2">
      <c r="B123" s="1" t="s">
        <v>24</v>
      </c>
      <c r="C123" s="1" t="s">
        <v>32</v>
      </c>
      <c r="D123" s="1">
        <v>62</v>
      </c>
      <c r="E123" s="36">
        <v>0.04</v>
      </c>
      <c r="F123" s="36">
        <v>0.04</v>
      </c>
      <c r="G123" s="1">
        <v>1869</v>
      </c>
      <c r="I123" s="1" t="s">
        <v>33</v>
      </c>
      <c r="J123" s="42">
        <f t="shared" si="24"/>
        <v>1</v>
      </c>
      <c r="K123" s="47">
        <f t="shared" ref="K123:K126" si="36">SUM($F$122:$F$126)/SUM($J$122:$J$126)*J123</f>
        <v>3.6363636363636369E-2</v>
      </c>
      <c r="L123" s="59">
        <f>(X123*K123)/(W123*G123*0.15)</f>
        <v>72.282568866838545</v>
      </c>
      <c r="M123" s="57">
        <f t="shared" si="34"/>
        <v>72</v>
      </c>
      <c r="N123" s="57">
        <f t="shared" si="35"/>
        <v>10</v>
      </c>
      <c r="O123" s="47">
        <v>3.5999999999999997E-2</v>
      </c>
      <c r="T123" s="9" t="str">
        <f>IF(Q123="","",D123*(Q123-G124)*W123)</f>
        <v/>
      </c>
      <c r="U123" s="17"/>
      <c r="W123" s="18">
        <f>[1]!WSD($B123,"contractmultiplier",$A$2,$A$2,"TradingCalendar=SSE","rptType=1","ShowCodes=N","ShowDates=N","ShowParams=Y","cols=1;rows=1")</f>
        <v>10</v>
      </c>
      <c r="X123" s="1">
        <v>5572715</v>
      </c>
    </row>
    <row r="124" spans="1:24" ht="14.25" x14ac:dyDescent="0.2">
      <c r="B124" s="1" t="s">
        <v>18</v>
      </c>
      <c r="C124" s="1" t="s">
        <v>32</v>
      </c>
      <c r="D124" s="1">
        <v>5</v>
      </c>
      <c r="E124" s="36">
        <v>0.04</v>
      </c>
      <c r="F124" s="36">
        <v>0.04</v>
      </c>
      <c r="G124" s="1">
        <v>12855</v>
      </c>
      <c r="I124" s="1" t="s">
        <v>36</v>
      </c>
      <c r="J124" s="42">
        <f t="shared" si="24"/>
        <v>0.5</v>
      </c>
      <c r="K124" s="47">
        <f t="shared" si="36"/>
        <v>1.8181818181818184E-2</v>
      </c>
      <c r="L124" s="59">
        <f>(X124*K124)/(W124*G124*0.15)</f>
        <v>5.2546138161073994</v>
      </c>
      <c r="M124" s="57">
        <f t="shared" si="34"/>
        <v>5</v>
      </c>
      <c r="N124" s="57">
        <f t="shared" si="35"/>
        <v>0</v>
      </c>
      <c r="O124" s="47">
        <v>1.7600000000000001E-2</v>
      </c>
      <c r="T124" s="9" t="str">
        <f>IF(Q124="","",D124*(Q124-#REF!)*W124)</f>
        <v/>
      </c>
      <c r="U124" s="17"/>
      <c r="W124" s="18">
        <f>[1]!WSD($B124,"contractmultiplier",$A$2,$A$2,"TradingCalendar=SSE","rptType=1","ShowCodes=N","ShowDates=N","ShowParams=Y","cols=1;rows=1")</f>
        <v>10</v>
      </c>
      <c r="X124" s="1">
        <v>5572715</v>
      </c>
    </row>
    <row r="125" spans="1:24" ht="14.25" x14ac:dyDescent="0.2">
      <c r="B125" s="1" t="s">
        <v>17</v>
      </c>
      <c r="C125" s="1" t="s">
        <v>32</v>
      </c>
      <c r="D125" s="1">
        <v>79</v>
      </c>
      <c r="E125" s="36">
        <v>0.04</v>
      </c>
      <c r="F125" s="36">
        <v>0.04</v>
      </c>
      <c r="G125" s="1">
        <v>5780</v>
      </c>
      <c r="I125" s="1" t="s">
        <v>117</v>
      </c>
      <c r="J125" s="42">
        <f t="shared" si="24"/>
        <v>2</v>
      </c>
      <c r="K125" s="47">
        <f t="shared" si="36"/>
        <v>7.2727272727272738E-2</v>
      </c>
      <c r="L125" s="59">
        <f>(X125*K125)/(W125*G125*0.15)</f>
        <v>93.492125406312269</v>
      </c>
      <c r="M125" s="57">
        <f t="shared" si="34"/>
        <v>93</v>
      </c>
      <c r="N125" s="57">
        <f t="shared" si="35"/>
        <v>14</v>
      </c>
      <c r="O125" s="47">
        <v>7.2700000000000001E-2</v>
      </c>
      <c r="T125" s="9" t="str">
        <f t="shared" si="11"/>
        <v/>
      </c>
      <c r="U125" s="17"/>
      <c r="W125" s="18">
        <f>[1]!WSD($B125,"contractmultiplier",$A$2,$A$2,"TradingCalendar=SSE","rptType=1","ShowCodes=N","ShowDates=N","ShowParams=Y","cols=1;rows=1")</f>
        <v>5</v>
      </c>
      <c r="X125" s="1">
        <v>5572715</v>
      </c>
    </row>
    <row r="126" spans="1:24" ht="14.25" x14ac:dyDescent="0.2">
      <c r="B126" s="1" t="s">
        <v>112</v>
      </c>
      <c r="C126" s="1" t="s">
        <v>32</v>
      </c>
      <c r="D126" s="1">
        <v>83</v>
      </c>
      <c r="E126" s="36">
        <v>0.04</v>
      </c>
      <c r="F126" s="36">
        <v>0.04</v>
      </c>
      <c r="G126" s="1">
        <v>2710</v>
      </c>
      <c r="I126" s="1" t="s">
        <v>118</v>
      </c>
      <c r="J126" s="42">
        <f t="shared" si="24"/>
        <v>1</v>
      </c>
      <c r="K126" s="47">
        <f t="shared" si="36"/>
        <v>3.6363636363636369E-2</v>
      </c>
      <c r="L126" s="59">
        <f>(X126*K126)/(W126*G126*0.15)</f>
        <v>49.850967236945102</v>
      </c>
      <c r="M126" s="57">
        <f t="shared" si="34"/>
        <v>50</v>
      </c>
      <c r="N126" s="57">
        <f t="shared" si="35"/>
        <v>-33</v>
      </c>
      <c r="O126" s="47">
        <v>3.6999999999999998E-2</v>
      </c>
      <c r="T126" s="9" t="str">
        <f t="shared" si="11"/>
        <v/>
      </c>
      <c r="U126" s="17"/>
      <c r="W126" s="18">
        <f>[1]!WSD($B126,"contractmultiplier",$A$2,$A$2,"TradingCalendar=SSE","rptType=1","ShowCodes=N","ShowDates=N","ShowParams=Y","cols=1;rows=1")</f>
        <v>10</v>
      </c>
      <c r="X126" s="1">
        <v>5572715</v>
      </c>
    </row>
    <row r="127" spans="1:24" ht="14.25" x14ac:dyDescent="0.2">
      <c r="B127" s="1" t="s">
        <v>97</v>
      </c>
      <c r="C127" s="1" t="s">
        <v>30</v>
      </c>
      <c r="D127" s="1">
        <v>-48</v>
      </c>
      <c r="E127" s="36">
        <v>0.04</v>
      </c>
      <c r="F127" s="36">
        <v>0.04</v>
      </c>
      <c r="G127" s="1">
        <v>5262</v>
      </c>
      <c r="I127" s="1" t="s">
        <v>119</v>
      </c>
      <c r="J127" s="42">
        <f t="shared" si="24"/>
        <v>2</v>
      </c>
      <c r="K127" s="47">
        <f>SUM($F$127:$F$131)/SUM($J$127:$J$131)*J127</f>
        <v>0.08</v>
      </c>
      <c r="L127" s="59">
        <f t="shared" si="29"/>
        <v>-56.482604839731408</v>
      </c>
      <c r="M127" s="57">
        <f>ROUND(L127,0)-1</f>
        <v>-57</v>
      </c>
      <c r="N127" s="57">
        <f t="shared" si="35"/>
        <v>-9</v>
      </c>
      <c r="O127" s="47">
        <v>8.0299999999999996E-2</v>
      </c>
      <c r="T127" s="9" t="str">
        <f t="shared" si="11"/>
        <v/>
      </c>
      <c r="U127" s="17"/>
      <c r="W127" s="18">
        <f>[1]!WSD($B127,"contractmultiplier",$A$2,$A$2,"TradingCalendar=SSE","rptType=1","ShowCodes=N","ShowDates=N","ShowParams=Y","cols=1;rows=1")</f>
        <v>10</v>
      </c>
      <c r="X127" s="1">
        <v>5572715</v>
      </c>
    </row>
    <row r="128" spans="1:24" ht="14.25" x14ac:dyDescent="0.2">
      <c r="B128" s="1" t="s">
        <v>116</v>
      </c>
      <c r="C128" s="1" t="s">
        <v>30</v>
      </c>
      <c r="D128" s="1">
        <v>0</v>
      </c>
      <c r="E128" s="36">
        <v>0.04</v>
      </c>
      <c r="F128" s="36">
        <v>0.04</v>
      </c>
      <c r="G128" s="1">
        <v>5858</v>
      </c>
      <c r="I128" s="1" t="s">
        <v>118</v>
      </c>
      <c r="J128" s="42">
        <f t="shared" si="24"/>
        <v>1</v>
      </c>
      <c r="K128" s="47">
        <f t="shared" ref="K128:K131" si="37">SUM($F$127:$F$131)/SUM($J$127:$J$131)*J128</f>
        <v>0.04</v>
      </c>
      <c r="L128" s="59">
        <f t="shared" si="29"/>
        <v>-25.367998179128257</v>
      </c>
      <c r="M128" s="57">
        <f>ROUND(L128,0)-1</f>
        <v>-26</v>
      </c>
      <c r="N128" s="57">
        <f t="shared" si="35"/>
        <v>-26</v>
      </c>
      <c r="O128" s="47">
        <v>4.0899999999999999E-2</v>
      </c>
      <c r="T128" s="9" t="str">
        <f t="shared" si="11"/>
        <v/>
      </c>
      <c r="U128" s="17"/>
      <c r="W128" s="18">
        <f>[1]!WSD($B128,"contractmultiplier",$A$2,$A$2,"TradingCalendar=SSE","rptType=1","ShowCodes=N","ShowDates=N","ShowParams=Y","cols=1;rows=1")</f>
        <v>10</v>
      </c>
      <c r="X128" s="1">
        <v>5572715</v>
      </c>
    </row>
    <row r="129" spans="1:24" ht="14.25" x14ac:dyDescent="0.2">
      <c r="B129" s="1" t="s">
        <v>20</v>
      </c>
      <c r="C129" s="1" t="s">
        <v>30</v>
      </c>
      <c r="D129" s="1">
        <v>-31</v>
      </c>
      <c r="E129" s="36">
        <v>0.04</v>
      </c>
      <c r="F129" s="36">
        <v>0.04</v>
      </c>
      <c r="G129" s="1">
        <v>3935</v>
      </c>
      <c r="I129" s="1" t="s">
        <v>118</v>
      </c>
      <c r="J129" s="42">
        <f t="shared" si="24"/>
        <v>1</v>
      </c>
      <c r="K129" s="47">
        <f t="shared" si="37"/>
        <v>0.04</v>
      </c>
      <c r="L129" s="59">
        <f t="shared" si="29"/>
        <v>-37.765116476069466</v>
      </c>
      <c r="M129" s="57">
        <f t="shared" si="34"/>
        <v>-38</v>
      </c>
      <c r="N129" s="57">
        <f t="shared" si="35"/>
        <v>-7</v>
      </c>
      <c r="O129" s="47">
        <v>4.0500000000000001E-2</v>
      </c>
      <c r="T129" s="9" t="str">
        <f t="shared" si="11"/>
        <v/>
      </c>
      <c r="U129" s="17"/>
      <c r="W129" s="18">
        <f>[1]!WSD($B129,"contractmultiplier",$A$2,$A$2,"TradingCalendar=SSE","rptType=1","ShowCodes=N","ShowDates=N","ShowParams=Y","cols=1;rows=1")</f>
        <v>10</v>
      </c>
      <c r="X129" s="1">
        <v>5572715</v>
      </c>
    </row>
    <row r="130" spans="1:24" ht="14.25" x14ac:dyDescent="0.2">
      <c r="B130" s="1" t="s">
        <v>19</v>
      </c>
      <c r="C130" s="1" t="s">
        <v>30</v>
      </c>
      <c r="D130" s="1">
        <v>-6</v>
      </c>
      <c r="E130" s="36">
        <v>0.04</v>
      </c>
      <c r="F130" s="36">
        <v>0.04</v>
      </c>
      <c r="G130" s="1">
        <v>2182</v>
      </c>
      <c r="I130" s="1" t="s">
        <v>117</v>
      </c>
      <c r="J130" s="42">
        <f t="shared" si="24"/>
        <v>0.5</v>
      </c>
      <c r="K130" s="47">
        <f t="shared" si="37"/>
        <v>0.02</v>
      </c>
      <c r="L130" s="59">
        <f t="shared" si="29"/>
        <v>-3.405264283531928</v>
      </c>
      <c r="M130" s="57">
        <f t="shared" si="34"/>
        <v>-3</v>
      </c>
      <c r="N130" s="57">
        <f t="shared" si="35"/>
        <v>3</v>
      </c>
      <c r="O130" s="47">
        <v>1.78E-2</v>
      </c>
      <c r="T130" s="9" t="str">
        <f t="shared" ref="T130:T193" si="38">IF(Q130="","",D130*(Q130-G130)*W130)</f>
        <v/>
      </c>
      <c r="U130" s="17"/>
      <c r="W130" s="18">
        <f>[1]!WSD($B130,"contractmultiplier",$A$2,$A$2,"TradingCalendar=SSE","rptType=1","ShowCodes=N","ShowDates=N","ShowParams=Y","cols=1;rows=1")</f>
        <v>100</v>
      </c>
      <c r="X130" s="1">
        <v>5572715</v>
      </c>
    </row>
    <row r="131" spans="1:24" ht="14.25" x14ac:dyDescent="0.2">
      <c r="A131" s="28"/>
      <c r="B131" s="6" t="s">
        <v>23</v>
      </c>
      <c r="C131" s="6" t="s">
        <v>30</v>
      </c>
      <c r="D131" s="6">
        <v>-15</v>
      </c>
      <c r="E131" s="35">
        <v>0.04</v>
      </c>
      <c r="F131" s="35">
        <v>0.04</v>
      </c>
      <c r="G131" s="6">
        <v>1377</v>
      </c>
      <c r="H131" s="6"/>
      <c r="I131" s="6" t="s">
        <v>117</v>
      </c>
      <c r="J131" s="41">
        <f t="shared" si="24"/>
        <v>0.5</v>
      </c>
      <c r="K131" s="58">
        <f t="shared" si="37"/>
        <v>0.02</v>
      </c>
      <c r="L131" s="56">
        <f t="shared" si="29"/>
        <v>-8.9933268780763331</v>
      </c>
      <c r="M131" s="6">
        <f t="shared" si="34"/>
        <v>-9</v>
      </c>
      <c r="N131" s="6">
        <f t="shared" si="35"/>
        <v>6</v>
      </c>
      <c r="O131" s="58">
        <v>0.02</v>
      </c>
      <c r="T131" s="9" t="str">
        <f t="shared" si="38"/>
        <v/>
      </c>
      <c r="U131" s="17"/>
      <c r="W131" s="18">
        <f>[1]!WSD($B131,"contractmultiplier",$A$2,$A$2,"TradingCalendar=SSE","rptType=1","ShowCodes=N","ShowDates=N","ShowParams=Y","cols=1;rows=1")</f>
        <v>60</v>
      </c>
      <c r="X131" s="1">
        <v>5572715</v>
      </c>
    </row>
    <row r="132" spans="1:24" ht="14.25" x14ac:dyDescent="0.2">
      <c r="A132" s="27">
        <v>43166</v>
      </c>
      <c r="B132" s="1" t="s">
        <v>16</v>
      </c>
      <c r="C132" s="1" t="s">
        <v>32</v>
      </c>
      <c r="D132" s="1">
        <v>22</v>
      </c>
      <c r="E132" s="36">
        <v>0.04</v>
      </c>
      <c r="F132" s="36">
        <v>0.04</v>
      </c>
      <c r="G132" s="1">
        <v>620</v>
      </c>
      <c r="I132" s="1" t="s">
        <v>31</v>
      </c>
      <c r="J132" s="42">
        <f>IF(I132="N",1,IF(C132=I132,2,0.5))</f>
        <v>1</v>
      </c>
      <c r="K132" s="47">
        <f>SUM($F$132:$F$136)/SUM($J$132:$J$136)*J132</f>
        <v>0.05</v>
      </c>
      <c r="L132" s="59">
        <f>(X132*K132)/(W132*G132*0.15)</f>
        <v>29.731182795698924</v>
      </c>
      <c r="M132" s="57">
        <f t="shared" ref="M132:M136" si="39">ROUND(L132,0)</f>
        <v>30</v>
      </c>
      <c r="N132" s="57">
        <f t="shared" ref="N132:N141" si="40">M132-D132</f>
        <v>8</v>
      </c>
      <c r="O132" s="47">
        <v>5.0599999999999999E-2</v>
      </c>
      <c r="T132" s="9" t="str">
        <f t="shared" si="38"/>
        <v/>
      </c>
      <c r="U132" s="17"/>
      <c r="W132" s="18">
        <f>[1]!WSD($B132,"contractmultiplier",$A$2,$A$2,"TradingCalendar=SSE","rptType=1","ShowCodes=N","ShowDates=N","ShowParams=Y","cols=1;rows=1")</f>
        <v>100</v>
      </c>
      <c r="X132" s="1">
        <v>5530000</v>
      </c>
    </row>
    <row r="133" spans="1:24" ht="14.25" x14ac:dyDescent="0.2">
      <c r="B133" s="1" t="s">
        <v>24</v>
      </c>
      <c r="C133" s="1" t="s">
        <v>32</v>
      </c>
      <c r="D133" s="1">
        <v>72</v>
      </c>
      <c r="E133" s="36">
        <v>0.04</v>
      </c>
      <c r="F133" s="36">
        <v>0.04</v>
      </c>
      <c r="G133" s="1">
        <v>1864</v>
      </c>
      <c r="I133" s="1" t="s">
        <v>120</v>
      </c>
      <c r="J133" s="42">
        <f t="shared" si="24"/>
        <v>1</v>
      </c>
      <c r="K133" s="47">
        <f t="shared" ref="K133:K136" si="41">SUM($F$132:$F$136)/SUM($J$132:$J$136)*J133</f>
        <v>0.05</v>
      </c>
      <c r="L133" s="59">
        <f t="shared" ref="L133:L136" si="42">(X133*K133)/(W133*G133*0.15)</f>
        <v>98.891273247496429</v>
      </c>
      <c r="M133" s="57">
        <f t="shared" si="39"/>
        <v>99</v>
      </c>
      <c r="N133" s="57">
        <f t="shared" si="40"/>
        <v>27</v>
      </c>
      <c r="O133" s="47">
        <v>5.0299999999999997E-2</v>
      </c>
      <c r="T133" s="9" t="str">
        <f t="shared" si="38"/>
        <v/>
      </c>
      <c r="U133" s="17"/>
      <c r="W133" s="18">
        <f>[1]!WSD($B133,"contractmultiplier",$A$2,$A$2,"TradingCalendar=SSE","rptType=1","ShowCodes=N","ShowDates=N","ShowParams=Y","cols=1;rows=1")</f>
        <v>10</v>
      </c>
      <c r="X133" s="1">
        <v>5530000</v>
      </c>
    </row>
    <row r="134" spans="1:24" ht="14.25" x14ac:dyDescent="0.2">
      <c r="B134" s="1" t="s">
        <v>18</v>
      </c>
      <c r="C134" s="1" t="s">
        <v>32</v>
      </c>
      <c r="D134" s="1">
        <v>5</v>
      </c>
      <c r="E134" s="36">
        <v>0.04</v>
      </c>
      <c r="F134" s="36">
        <v>0.04</v>
      </c>
      <c r="G134" s="1">
        <v>12865</v>
      </c>
      <c r="I134" s="1" t="s">
        <v>121</v>
      </c>
      <c r="J134" s="42">
        <f t="shared" si="24"/>
        <v>0.5</v>
      </c>
      <c r="K134" s="47">
        <f t="shared" si="41"/>
        <v>2.5000000000000001E-2</v>
      </c>
      <c r="L134" s="59">
        <f t="shared" si="42"/>
        <v>7.1641404326985363</v>
      </c>
      <c r="M134" s="57">
        <f t="shared" si="39"/>
        <v>7</v>
      </c>
      <c r="N134" s="57">
        <f t="shared" si="40"/>
        <v>2</v>
      </c>
      <c r="O134" s="47">
        <v>2.4500000000000001E-2</v>
      </c>
      <c r="T134" s="9" t="str">
        <f t="shared" si="38"/>
        <v/>
      </c>
      <c r="U134" s="17"/>
      <c r="W134" s="18">
        <f>[1]!WSD($B134,"contractmultiplier",$A$2,$A$2,"TradingCalendar=SSE","rptType=1","ShowCodes=N","ShowDates=N","ShowParams=Y","cols=1;rows=1")</f>
        <v>10</v>
      </c>
      <c r="X134" s="1">
        <v>5530000</v>
      </c>
    </row>
    <row r="135" spans="1:24" ht="14.25" x14ac:dyDescent="0.2">
      <c r="B135" s="1" t="s">
        <v>17</v>
      </c>
      <c r="C135" s="1" t="s">
        <v>32</v>
      </c>
      <c r="D135" s="1">
        <v>93</v>
      </c>
      <c r="E135" s="36">
        <v>0.04</v>
      </c>
      <c r="F135" s="36">
        <v>0.04</v>
      </c>
      <c r="G135" s="1">
        <v>5674</v>
      </c>
      <c r="I135" s="1" t="s">
        <v>120</v>
      </c>
      <c r="J135" s="42">
        <f t="shared" si="24"/>
        <v>1</v>
      </c>
      <c r="K135" s="47">
        <f t="shared" si="41"/>
        <v>0.05</v>
      </c>
      <c r="L135" s="59">
        <f t="shared" si="42"/>
        <v>64.974738573610622</v>
      </c>
      <c r="M135" s="57">
        <f t="shared" si="39"/>
        <v>65</v>
      </c>
      <c r="N135" s="57">
        <f t="shared" si="40"/>
        <v>-28</v>
      </c>
      <c r="O135" s="47">
        <v>5.0999999999999997E-2</v>
      </c>
      <c r="T135" s="9" t="str">
        <f t="shared" si="38"/>
        <v/>
      </c>
      <c r="U135" s="17"/>
      <c r="W135" s="18">
        <f>[1]!WSD($B135,"contractmultiplier",$A$2,$A$2,"TradingCalendar=SSE","rptType=1","ShowCodes=N","ShowDates=N","ShowParams=Y","cols=1;rows=1")</f>
        <v>5</v>
      </c>
      <c r="X135" s="1">
        <v>5530000</v>
      </c>
    </row>
    <row r="136" spans="1:24" ht="14.25" x14ac:dyDescent="0.2">
      <c r="B136" s="1" t="s">
        <v>22</v>
      </c>
      <c r="C136" s="1" t="s">
        <v>32</v>
      </c>
      <c r="D136" s="1">
        <v>50</v>
      </c>
      <c r="E136" s="36">
        <v>0.04</v>
      </c>
      <c r="F136" s="36">
        <v>0.04</v>
      </c>
      <c r="G136" s="1">
        <v>2714</v>
      </c>
      <c r="I136" s="1" t="s">
        <v>121</v>
      </c>
      <c r="J136" s="42">
        <f t="shared" si="24"/>
        <v>0.5</v>
      </c>
      <c r="K136" s="47">
        <f t="shared" si="41"/>
        <v>2.5000000000000001E-2</v>
      </c>
      <c r="L136" s="59">
        <f t="shared" si="42"/>
        <v>33.959715057725376</v>
      </c>
      <c r="M136" s="57">
        <f t="shared" si="39"/>
        <v>34</v>
      </c>
      <c r="N136" s="57">
        <f t="shared" si="40"/>
        <v>-16</v>
      </c>
      <c r="O136" s="47">
        <v>2.5100000000000001E-2</v>
      </c>
      <c r="T136" s="9" t="str">
        <f t="shared" si="38"/>
        <v/>
      </c>
      <c r="U136" s="17"/>
      <c r="W136" s="18">
        <f>[1]!WSD($B136,"contractmultiplier",$A$2,$A$2,"TradingCalendar=SSE","rptType=1","ShowCodes=N","ShowDates=N","ShowParams=Y","cols=1;rows=1")</f>
        <v>10</v>
      </c>
      <c r="X136" s="1">
        <v>5530000</v>
      </c>
    </row>
    <row r="137" spans="1:24" ht="14.25" x14ac:dyDescent="0.2">
      <c r="B137" s="1" t="s">
        <v>97</v>
      </c>
      <c r="C137" s="1" t="s">
        <v>30</v>
      </c>
      <c r="D137" s="1">
        <v>-57</v>
      </c>
      <c r="E137" s="36">
        <v>0.04</v>
      </c>
      <c r="F137" s="36">
        <v>0.04</v>
      </c>
      <c r="G137" s="1">
        <v>5246</v>
      </c>
      <c r="I137" s="1" t="s">
        <v>30</v>
      </c>
      <c r="J137" s="42">
        <f t="shared" si="24"/>
        <v>2</v>
      </c>
      <c r="K137" s="47">
        <f>SUM($F$137:$F$141)/SUM($J$137:$J$141)*J137</f>
        <v>0.08</v>
      </c>
      <c r="L137" s="59">
        <f t="shared" si="29"/>
        <v>-56.220612530181725</v>
      </c>
      <c r="M137" s="57">
        <f>ROUND(L137,0)-1</f>
        <v>-57</v>
      </c>
      <c r="N137" s="57">
        <f t="shared" si="40"/>
        <v>0</v>
      </c>
      <c r="O137" s="47">
        <v>8.1299999999999997E-2</v>
      </c>
      <c r="T137" s="9" t="str">
        <f t="shared" si="38"/>
        <v/>
      </c>
      <c r="U137" s="17"/>
      <c r="W137" s="18">
        <f>[1]!WSD($B137,"contractmultiplier",$A$2,$A$2,"TradingCalendar=SSE","rptType=1","ShowCodes=N","ShowDates=N","ShowParams=Y","cols=1;rows=1")</f>
        <v>10</v>
      </c>
      <c r="X137" s="1">
        <v>5530000</v>
      </c>
    </row>
    <row r="138" spans="1:24" ht="14.25" x14ac:dyDescent="0.2">
      <c r="B138" s="1" t="s">
        <v>51</v>
      </c>
      <c r="C138" s="1" t="s">
        <v>30</v>
      </c>
      <c r="D138" s="1">
        <v>-26</v>
      </c>
      <c r="E138" s="36">
        <v>0.04</v>
      </c>
      <c r="F138" s="36">
        <v>0.04</v>
      </c>
      <c r="G138" s="1">
        <v>5788</v>
      </c>
      <c r="I138" s="1" t="s">
        <v>120</v>
      </c>
      <c r="J138" s="42">
        <f t="shared" si="24"/>
        <v>1</v>
      </c>
      <c r="K138" s="47">
        <f t="shared" ref="K138:K141" si="43">SUM($F$137:$F$141)/SUM($J$137:$J$141)*J138</f>
        <v>0.04</v>
      </c>
      <c r="L138" s="59">
        <f t="shared" si="29"/>
        <v>-25.478000460723337</v>
      </c>
      <c r="M138" s="57">
        <f>ROUND(L138,0)-1</f>
        <v>-26</v>
      </c>
      <c r="N138" s="57">
        <f t="shared" si="40"/>
        <v>0</v>
      </c>
      <c r="O138" s="47">
        <v>4.1200000000000001E-2</v>
      </c>
      <c r="T138" s="9" t="str">
        <f t="shared" si="38"/>
        <v/>
      </c>
      <c r="U138" s="17"/>
      <c r="W138" s="18">
        <f>[1]!WSD($B138,"contractmultiplier",$A$2,$A$2,"TradingCalendar=SSE","rptType=1","ShowCodes=N","ShowDates=N","ShowParams=Y","cols=1;rows=1")</f>
        <v>10</v>
      </c>
      <c r="X138" s="1">
        <v>5530000</v>
      </c>
    </row>
    <row r="139" spans="1:24" ht="14.25" x14ac:dyDescent="0.2">
      <c r="B139" s="1" t="s">
        <v>20</v>
      </c>
      <c r="C139" s="1" t="s">
        <v>30</v>
      </c>
      <c r="D139" s="1">
        <v>-38</v>
      </c>
      <c r="E139" s="36">
        <v>0.04</v>
      </c>
      <c r="F139" s="36">
        <v>0.04</v>
      </c>
      <c r="G139" s="1">
        <v>3951</v>
      </c>
      <c r="I139" s="1" t="s">
        <v>120</v>
      </c>
      <c r="J139" s="42">
        <f t="shared" si="24"/>
        <v>1</v>
      </c>
      <c r="K139" s="47">
        <f t="shared" si="43"/>
        <v>0.04</v>
      </c>
      <c r="L139" s="59">
        <f t="shared" si="29"/>
        <v>-37.323884248713405</v>
      </c>
      <c r="M139" s="57">
        <f t="shared" ref="M139:M141" si="44">ROUND(L139,0)</f>
        <v>-37</v>
      </c>
      <c r="N139" s="57">
        <f t="shared" si="40"/>
        <v>1</v>
      </c>
      <c r="O139" s="47">
        <v>3.9600000000000003E-2</v>
      </c>
      <c r="T139" s="9" t="str">
        <f t="shared" si="38"/>
        <v/>
      </c>
      <c r="U139" s="17"/>
      <c r="W139" s="18">
        <f>[1]!WSD($B139,"contractmultiplier",$A$2,$A$2,"TradingCalendar=SSE","rptType=1","ShowCodes=N","ShowDates=N","ShowParams=Y","cols=1;rows=1")</f>
        <v>10</v>
      </c>
      <c r="X139" s="1">
        <v>5530000</v>
      </c>
    </row>
    <row r="140" spans="1:24" ht="14.25" x14ac:dyDescent="0.2">
      <c r="B140" s="1" t="s">
        <v>19</v>
      </c>
      <c r="C140" s="1" t="s">
        <v>30</v>
      </c>
      <c r="D140" s="1">
        <v>-3</v>
      </c>
      <c r="E140" s="36">
        <v>0.04</v>
      </c>
      <c r="F140" s="36">
        <v>0.04</v>
      </c>
      <c r="G140" s="1">
        <v>2187.5</v>
      </c>
      <c r="I140" s="1" t="s">
        <v>122</v>
      </c>
      <c r="J140" s="42">
        <f t="shared" si="24"/>
        <v>0.5</v>
      </c>
      <c r="K140" s="47">
        <f t="shared" si="43"/>
        <v>0.02</v>
      </c>
      <c r="L140" s="59">
        <f t="shared" si="29"/>
        <v>-3.3706666666666667</v>
      </c>
      <c r="M140" s="57">
        <f t="shared" si="44"/>
        <v>-3</v>
      </c>
      <c r="N140" s="57">
        <f t="shared" si="40"/>
        <v>0</v>
      </c>
      <c r="O140" s="47">
        <v>1.78E-2</v>
      </c>
      <c r="T140" s="9" t="str">
        <f t="shared" si="38"/>
        <v/>
      </c>
      <c r="U140" s="17"/>
      <c r="W140" s="18">
        <f>[1]!WSD($B140,"contractmultiplier",$A$2,$A$2,"TradingCalendar=SSE","rptType=1","ShowCodes=N","ShowDates=N","ShowParams=Y","cols=1;rows=1")</f>
        <v>100</v>
      </c>
      <c r="X140" s="1">
        <v>5530000</v>
      </c>
    </row>
    <row r="141" spans="1:24" ht="14.25" x14ac:dyDescent="0.2">
      <c r="A141" s="28"/>
      <c r="B141" s="6" t="s">
        <v>23</v>
      </c>
      <c r="C141" s="6" t="s">
        <v>30</v>
      </c>
      <c r="D141" s="6">
        <v>-9</v>
      </c>
      <c r="E141" s="35">
        <v>0.04</v>
      </c>
      <c r="F141" s="35">
        <v>0.04</v>
      </c>
      <c r="G141" s="6">
        <v>1377</v>
      </c>
      <c r="H141" s="6"/>
      <c r="I141" s="6" t="s">
        <v>122</v>
      </c>
      <c r="J141" s="41">
        <f t="shared" si="24"/>
        <v>0.5</v>
      </c>
      <c r="K141" s="58">
        <f t="shared" si="43"/>
        <v>0.02</v>
      </c>
      <c r="L141" s="56">
        <f t="shared" si="29"/>
        <v>-8.9243928023884447</v>
      </c>
      <c r="M141" s="6">
        <f t="shared" si="44"/>
        <v>-9</v>
      </c>
      <c r="N141" s="6">
        <f t="shared" si="40"/>
        <v>0</v>
      </c>
      <c r="O141" s="58">
        <v>2.0199999999999999E-2</v>
      </c>
      <c r="T141" s="9" t="str">
        <f t="shared" si="38"/>
        <v/>
      </c>
      <c r="U141" s="17"/>
      <c r="W141" s="18">
        <f>[1]!WSD($B141,"contractmultiplier",$A$2,$A$2,"TradingCalendar=SSE","rptType=1","ShowCodes=N","ShowDates=N","ShowParams=Y","cols=1;rows=1")</f>
        <v>60</v>
      </c>
      <c r="X141" s="1">
        <v>5530000</v>
      </c>
    </row>
    <row r="142" spans="1:24" ht="14.25" x14ac:dyDescent="0.2">
      <c r="L142" s="59"/>
      <c r="T142" s="9" t="str">
        <f t="shared" si="38"/>
        <v/>
      </c>
      <c r="U142" s="17"/>
      <c r="W142" s="18"/>
    </row>
    <row r="143" spans="1:24" ht="14.25" x14ac:dyDescent="0.2">
      <c r="T143" s="9" t="str">
        <f t="shared" si="38"/>
        <v/>
      </c>
      <c r="U143" s="17"/>
    </row>
    <row r="144" spans="1:24" ht="14.25" x14ac:dyDescent="0.2">
      <c r="T144" s="9" t="str">
        <f t="shared" si="38"/>
        <v/>
      </c>
      <c r="U144" s="17"/>
    </row>
    <row r="145" spans="20:21" ht="14.25" x14ac:dyDescent="0.2">
      <c r="T145" s="9" t="str">
        <f t="shared" si="38"/>
        <v/>
      </c>
      <c r="U145" s="17"/>
    </row>
    <row r="146" spans="20:21" ht="14.25" x14ac:dyDescent="0.2">
      <c r="T146" s="9" t="str">
        <f t="shared" si="38"/>
        <v/>
      </c>
      <c r="U146" s="17"/>
    </row>
    <row r="147" spans="20:21" ht="14.25" x14ac:dyDescent="0.2">
      <c r="T147" s="9" t="str">
        <f t="shared" si="38"/>
        <v/>
      </c>
      <c r="U147" s="17"/>
    </row>
    <row r="148" spans="20:21" ht="14.25" x14ac:dyDescent="0.2">
      <c r="T148" s="9" t="str">
        <f t="shared" si="38"/>
        <v/>
      </c>
      <c r="U148" s="17"/>
    </row>
    <row r="149" spans="20:21" ht="14.25" x14ac:dyDescent="0.2">
      <c r="T149" s="9" t="str">
        <f t="shared" si="38"/>
        <v/>
      </c>
      <c r="U149" s="17"/>
    </row>
    <row r="150" spans="20:21" ht="14.25" x14ac:dyDescent="0.2">
      <c r="T150" s="9" t="str">
        <f t="shared" si="38"/>
        <v/>
      </c>
      <c r="U150" s="17"/>
    </row>
    <row r="151" spans="20:21" ht="14.25" x14ac:dyDescent="0.2">
      <c r="T151" s="9" t="str">
        <f t="shared" si="38"/>
        <v/>
      </c>
      <c r="U151" s="17"/>
    </row>
    <row r="152" spans="20:21" ht="14.25" x14ac:dyDescent="0.2">
      <c r="T152" s="9" t="str">
        <f t="shared" si="38"/>
        <v/>
      </c>
      <c r="U152" s="17"/>
    </row>
    <row r="153" spans="20:21" ht="14.25" x14ac:dyDescent="0.2">
      <c r="T153" s="9" t="str">
        <f t="shared" si="38"/>
        <v/>
      </c>
      <c r="U153" s="17"/>
    </row>
    <row r="154" spans="20:21" ht="14.25" x14ac:dyDescent="0.2">
      <c r="T154" s="9" t="str">
        <f t="shared" si="38"/>
        <v/>
      </c>
      <c r="U154" s="17"/>
    </row>
    <row r="155" spans="20:21" ht="14.25" x14ac:dyDescent="0.2">
      <c r="T155" s="9" t="str">
        <f t="shared" si="38"/>
        <v/>
      </c>
      <c r="U155" s="17"/>
    </row>
    <row r="156" spans="20:21" ht="14.25" x14ac:dyDescent="0.2">
      <c r="T156" s="9" t="str">
        <f t="shared" si="38"/>
        <v/>
      </c>
      <c r="U156" s="17"/>
    </row>
    <row r="157" spans="20:21" ht="14.25" x14ac:dyDescent="0.2">
      <c r="T157" s="9" t="str">
        <f t="shared" si="38"/>
        <v/>
      </c>
      <c r="U157" s="17"/>
    </row>
    <row r="158" spans="20:21" ht="14.25" x14ac:dyDescent="0.2">
      <c r="T158" s="9" t="str">
        <f t="shared" si="38"/>
        <v/>
      </c>
      <c r="U158" s="17"/>
    </row>
    <row r="159" spans="20:21" ht="14.25" x14ac:dyDescent="0.2">
      <c r="T159" s="9" t="str">
        <f t="shared" si="38"/>
        <v/>
      </c>
      <c r="U159" s="17"/>
    </row>
    <row r="160" spans="20:21" ht="14.25" x14ac:dyDescent="0.2">
      <c r="T160" s="9" t="str">
        <f t="shared" si="38"/>
        <v/>
      </c>
      <c r="U160" s="17"/>
    </row>
    <row r="161" spans="20:21" ht="14.25" x14ac:dyDescent="0.2">
      <c r="T161" s="9" t="str">
        <f t="shared" si="38"/>
        <v/>
      </c>
      <c r="U161" s="17"/>
    </row>
    <row r="162" spans="20:21" ht="14.25" x14ac:dyDescent="0.2">
      <c r="T162" s="9" t="str">
        <f t="shared" si="38"/>
        <v/>
      </c>
      <c r="U162" s="17"/>
    </row>
    <row r="163" spans="20:21" ht="14.25" x14ac:dyDescent="0.2">
      <c r="T163" s="9" t="str">
        <f t="shared" si="38"/>
        <v/>
      </c>
      <c r="U163" s="17"/>
    </row>
    <row r="164" spans="20:21" ht="14.25" x14ac:dyDescent="0.2">
      <c r="T164" s="9" t="str">
        <f t="shared" si="38"/>
        <v/>
      </c>
      <c r="U164" s="17"/>
    </row>
    <row r="165" spans="20:21" ht="14.25" x14ac:dyDescent="0.2">
      <c r="T165" s="9" t="str">
        <f t="shared" si="38"/>
        <v/>
      </c>
      <c r="U165" s="17"/>
    </row>
    <row r="166" spans="20:21" ht="14.25" x14ac:dyDescent="0.2">
      <c r="T166" s="9" t="str">
        <f t="shared" si="38"/>
        <v/>
      </c>
      <c r="U166" s="17"/>
    </row>
    <row r="167" spans="20:21" ht="14.25" x14ac:dyDescent="0.2">
      <c r="T167" s="9" t="str">
        <f t="shared" si="38"/>
        <v/>
      </c>
      <c r="U167" s="17"/>
    </row>
    <row r="168" spans="20:21" ht="14.25" x14ac:dyDescent="0.2">
      <c r="T168" s="9" t="str">
        <f t="shared" si="38"/>
        <v/>
      </c>
      <c r="U168" s="17"/>
    </row>
    <row r="169" spans="20:21" ht="14.25" x14ac:dyDescent="0.2">
      <c r="T169" s="9" t="str">
        <f t="shared" si="38"/>
        <v/>
      </c>
      <c r="U169" s="17"/>
    </row>
    <row r="170" spans="20:21" ht="14.25" x14ac:dyDescent="0.2">
      <c r="T170" s="9" t="str">
        <f t="shared" si="38"/>
        <v/>
      </c>
      <c r="U170" s="17"/>
    </row>
    <row r="171" spans="20:21" ht="14.25" x14ac:dyDescent="0.2">
      <c r="T171" s="9" t="str">
        <f t="shared" si="38"/>
        <v/>
      </c>
      <c r="U171" s="17"/>
    </row>
    <row r="172" spans="20:21" ht="14.25" x14ac:dyDescent="0.2">
      <c r="T172" s="9" t="str">
        <f t="shared" si="38"/>
        <v/>
      </c>
      <c r="U172" s="17"/>
    </row>
    <row r="173" spans="20:21" ht="14.25" x14ac:dyDescent="0.2">
      <c r="T173" s="9" t="str">
        <f t="shared" si="38"/>
        <v/>
      </c>
      <c r="U173" s="17"/>
    </row>
    <row r="174" spans="20:21" ht="14.25" x14ac:dyDescent="0.2">
      <c r="T174" s="9" t="str">
        <f t="shared" si="38"/>
        <v/>
      </c>
      <c r="U174" s="17"/>
    </row>
    <row r="175" spans="20:21" ht="14.25" x14ac:dyDescent="0.2">
      <c r="T175" s="9" t="str">
        <f t="shared" si="38"/>
        <v/>
      </c>
      <c r="U175" s="17"/>
    </row>
    <row r="176" spans="20:21" ht="14.25" x14ac:dyDescent="0.2">
      <c r="T176" s="9" t="str">
        <f t="shared" si="38"/>
        <v/>
      </c>
      <c r="U176" s="17"/>
    </row>
    <row r="177" spans="20:21" ht="14.25" x14ac:dyDescent="0.2">
      <c r="T177" s="9" t="str">
        <f t="shared" si="38"/>
        <v/>
      </c>
      <c r="U177" s="17"/>
    </row>
    <row r="178" spans="20:21" ht="14.25" x14ac:dyDescent="0.2">
      <c r="T178" s="9" t="str">
        <f t="shared" si="38"/>
        <v/>
      </c>
      <c r="U178" s="17"/>
    </row>
    <row r="179" spans="20:21" ht="14.25" x14ac:dyDescent="0.2">
      <c r="T179" s="9" t="str">
        <f t="shared" si="38"/>
        <v/>
      </c>
      <c r="U179" s="17"/>
    </row>
    <row r="180" spans="20:21" ht="14.25" x14ac:dyDescent="0.2">
      <c r="T180" s="9" t="str">
        <f t="shared" si="38"/>
        <v/>
      </c>
      <c r="U180" s="17"/>
    </row>
    <row r="181" spans="20:21" ht="14.25" x14ac:dyDescent="0.2">
      <c r="T181" s="9" t="str">
        <f t="shared" si="38"/>
        <v/>
      </c>
      <c r="U181" s="17"/>
    </row>
    <row r="182" spans="20:21" ht="14.25" x14ac:dyDescent="0.2">
      <c r="T182" s="9" t="str">
        <f t="shared" si="38"/>
        <v/>
      </c>
      <c r="U182" s="17"/>
    </row>
    <row r="183" spans="20:21" ht="14.25" x14ac:dyDescent="0.2">
      <c r="T183" s="9" t="str">
        <f t="shared" si="38"/>
        <v/>
      </c>
      <c r="U183" s="17"/>
    </row>
    <row r="184" spans="20:21" ht="14.25" x14ac:dyDescent="0.2">
      <c r="T184" s="9" t="str">
        <f t="shared" si="38"/>
        <v/>
      </c>
      <c r="U184" s="17"/>
    </row>
    <row r="185" spans="20:21" ht="14.25" x14ac:dyDescent="0.2">
      <c r="T185" s="9" t="str">
        <f t="shared" si="38"/>
        <v/>
      </c>
      <c r="U185" s="17"/>
    </row>
    <row r="186" spans="20:21" ht="14.25" x14ac:dyDescent="0.2">
      <c r="T186" s="9" t="str">
        <f t="shared" si="38"/>
        <v/>
      </c>
      <c r="U186" s="17"/>
    </row>
    <row r="187" spans="20:21" ht="14.25" x14ac:dyDescent="0.2">
      <c r="T187" s="9" t="str">
        <f t="shared" si="38"/>
        <v/>
      </c>
      <c r="U187" s="17"/>
    </row>
    <row r="188" spans="20:21" ht="14.25" x14ac:dyDescent="0.2">
      <c r="T188" s="9" t="str">
        <f t="shared" si="38"/>
        <v/>
      </c>
      <c r="U188" s="17"/>
    </row>
    <row r="189" spans="20:21" ht="14.25" x14ac:dyDescent="0.2">
      <c r="T189" s="9" t="str">
        <f t="shared" si="38"/>
        <v/>
      </c>
      <c r="U189" s="17"/>
    </row>
    <row r="190" spans="20:21" ht="14.25" x14ac:dyDescent="0.2">
      <c r="T190" s="9" t="str">
        <f t="shared" si="38"/>
        <v/>
      </c>
      <c r="U190" s="17"/>
    </row>
    <row r="191" spans="20:21" ht="14.25" x14ac:dyDescent="0.2">
      <c r="T191" s="9" t="str">
        <f t="shared" si="38"/>
        <v/>
      </c>
      <c r="U191" s="17"/>
    </row>
    <row r="192" spans="20:21" ht="14.25" x14ac:dyDescent="0.2">
      <c r="T192" s="9" t="str">
        <f t="shared" si="38"/>
        <v/>
      </c>
      <c r="U192" s="17"/>
    </row>
    <row r="193" spans="20:21" ht="14.25" x14ac:dyDescent="0.2">
      <c r="T193" s="9" t="str">
        <f t="shared" si="38"/>
        <v/>
      </c>
      <c r="U193" s="17"/>
    </row>
    <row r="194" spans="20:21" ht="14.25" x14ac:dyDescent="0.2">
      <c r="T194" s="9" t="str">
        <f t="shared" ref="T194:T257" si="45">IF(Q194="","",D194*(Q194-G194)*W194)</f>
        <v/>
      </c>
      <c r="U194" s="17"/>
    </row>
    <row r="195" spans="20:21" ht="14.25" x14ac:dyDescent="0.2">
      <c r="T195" s="9" t="str">
        <f t="shared" si="45"/>
        <v/>
      </c>
      <c r="U195" s="17"/>
    </row>
    <row r="196" spans="20:21" ht="14.25" x14ac:dyDescent="0.2">
      <c r="T196" s="9" t="str">
        <f t="shared" si="45"/>
        <v/>
      </c>
      <c r="U196" s="17"/>
    </row>
    <row r="197" spans="20:21" ht="14.25" x14ac:dyDescent="0.2">
      <c r="T197" s="9" t="str">
        <f t="shared" si="45"/>
        <v/>
      </c>
      <c r="U197" s="17"/>
    </row>
    <row r="198" spans="20:21" ht="14.25" x14ac:dyDescent="0.2">
      <c r="T198" s="9" t="str">
        <f t="shared" si="45"/>
        <v/>
      </c>
      <c r="U198" s="17"/>
    </row>
    <row r="199" spans="20:21" ht="14.25" x14ac:dyDescent="0.2">
      <c r="T199" s="9" t="str">
        <f t="shared" si="45"/>
        <v/>
      </c>
      <c r="U199" s="17"/>
    </row>
    <row r="200" spans="20:21" ht="14.25" x14ac:dyDescent="0.2">
      <c r="T200" s="9" t="str">
        <f t="shared" si="45"/>
        <v/>
      </c>
      <c r="U200" s="17"/>
    </row>
    <row r="201" spans="20:21" ht="14.25" x14ac:dyDescent="0.2">
      <c r="T201" s="9" t="str">
        <f t="shared" si="45"/>
        <v/>
      </c>
      <c r="U201" s="17"/>
    </row>
    <row r="202" spans="20:21" ht="14.25" x14ac:dyDescent="0.2">
      <c r="T202" s="9" t="str">
        <f t="shared" si="45"/>
        <v/>
      </c>
      <c r="U202" s="17"/>
    </row>
    <row r="203" spans="20:21" ht="14.25" x14ac:dyDescent="0.2">
      <c r="T203" s="9" t="str">
        <f t="shared" si="45"/>
        <v/>
      </c>
      <c r="U203" s="17"/>
    </row>
    <row r="204" spans="20:21" ht="14.25" x14ac:dyDescent="0.2">
      <c r="T204" s="9" t="str">
        <f t="shared" si="45"/>
        <v/>
      </c>
      <c r="U204" s="17"/>
    </row>
    <row r="205" spans="20:21" ht="14.25" x14ac:dyDescent="0.2">
      <c r="T205" s="9" t="str">
        <f t="shared" si="45"/>
        <v/>
      </c>
      <c r="U205" s="17"/>
    </row>
    <row r="206" spans="20:21" ht="14.25" x14ac:dyDescent="0.2">
      <c r="T206" s="9" t="str">
        <f t="shared" si="45"/>
        <v/>
      </c>
      <c r="U206" s="17"/>
    </row>
    <row r="207" spans="20:21" ht="14.25" x14ac:dyDescent="0.2">
      <c r="T207" s="9" t="str">
        <f t="shared" si="45"/>
        <v/>
      </c>
      <c r="U207" s="17"/>
    </row>
    <row r="208" spans="20:21" ht="14.25" x14ac:dyDescent="0.2">
      <c r="T208" s="9" t="str">
        <f t="shared" si="45"/>
        <v/>
      </c>
      <c r="U208" s="17"/>
    </row>
    <row r="209" spans="20:21" ht="14.25" x14ac:dyDescent="0.2">
      <c r="T209" s="9" t="str">
        <f t="shared" si="45"/>
        <v/>
      </c>
      <c r="U209" s="17"/>
    </row>
    <row r="210" spans="20:21" ht="14.25" x14ac:dyDescent="0.2">
      <c r="T210" s="9" t="str">
        <f t="shared" si="45"/>
        <v/>
      </c>
      <c r="U210" s="17"/>
    </row>
    <row r="211" spans="20:21" ht="14.25" x14ac:dyDescent="0.2">
      <c r="T211" s="9" t="str">
        <f t="shared" si="45"/>
        <v/>
      </c>
      <c r="U211" s="17"/>
    </row>
    <row r="212" spans="20:21" ht="14.25" x14ac:dyDescent="0.2">
      <c r="T212" s="9" t="str">
        <f t="shared" si="45"/>
        <v/>
      </c>
      <c r="U212" s="17"/>
    </row>
    <row r="213" spans="20:21" ht="14.25" x14ac:dyDescent="0.2">
      <c r="T213" s="9" t="str">
        <f t="shared" si="45"/>
        <v/>
      </c>
      <c r="U213" s="17"/>
    </row>
    <row r="214" spans="20:21" ht="14.25" x14ac:dyDescent="0.2">
      <c r="T214" s="9" t="str">
        <f t="shared" si="45"/>
        <v/>
      </c>
      <c r="U214" s="17"/>
    </row>
    <row r="215" spans="20:21" ht="14.25" x14ac:dyDescent="0.2">
      <c r="T215" s="9" t="str">
        <f t="shared" si="45"/>
        <v/>
      </c>
      <c r="U215" s="17"/>
    </row>
    <row r="216" spans="20:21" ht="14.25" x14ac:dyDescent="0.2">
      <c r="T216" s="9" t="str">
        <f t="shared" si="45"/>
        <v/>
      </c>
      <c r="U216" s="17"/>
    </row>
    <row r="217" spans="20:21" ht="14.25" x14ac:dyDescent="0.2">
      <c r="T217" s="9" t="str">
        <f t="shared" si="45"/>
        <v/>
      </c>
      <c r="U217" s="17"/>
    </row>
    <row r="218" spans="20:21" ht="14.25" x14ac:dyDescent="0.2">
      <c r="T218" s="9" t="str">
        <f t="shared" si="45"/>
        <v/>
      </c>
      <c r="U218" s="17"/>
    </row>
    <row r="219" spans="20:21" ht="14.25" x14ac:dyDescent="0.2">
      <c r="T219" s="9" t="str">
        <f t="shared" si="45"/>
        <v/>
      </c>
      <c r="U219" s="17"/>
    </row>
    <row r="220" spans="20:21" ht="14.25" x14ac:dyDescent="0.2">
      <c r="T220" s="9" t="str">
        <f t="shared" si="45"/>
        <v/>
      </c>
      <c r="U220" s="17"/>
    </row>
    <row r="221" spans="20:21" ht="14.25" x14ac:dyDescent="0.2">
      <c r="T221" s="9" t="str">
        <f t="shared" si="45"/>
        <v/>
      </c>
      <c r="U221" s="17"/>
    </row>
    <row r="222" spans="20:21" ht="14.25" x14ac:dyDescent="0.2">
      <c r="T222" s="9" t="str">
        <f t="shared" si="45"/>
        <v/>
      </c>
      <c r="U222" s="17"/>
    </row>
    <row r="223" spans="20:21" ht="14.25" x14ac:dyDescent="0.2">
      <c r="T223" s="9" t="str">
        <f t="shared" si="45"/>
        <v/>
      </c>
      <c r="U223" s="17"/>
    </row>
    <row r="224" spans="20:21" ht="14.25" x14ac:dyDescent="0.2">
      <c r="T224" s="9" t="str">
        <f t="shared" si="45"/>
        <v/>
      </c>
      <c r="U224" s="17"/>
    </row>
    <row r="225" spans="20:21" ht="14.25" x14ac:dyDescent="0.2">
      <c r="T225" s="9" t="str">
        <f t="shared" si="45"/>
        <v/>
      </c>
      <c r="U225" s="17"/>
    </row>
    <row r="226" spans="20:21" ht="14.25" x14ac:dyDescent="0.2">
      <c r="T226" s="9" t="str">
        <f t="shared" si="45"/>
        <v/>
      </c>
      <c r="U226" s="17"/>
    </row>
    <row r="227" spans="20:21" ht="14.25" x14ac:dyDescent="0.2">
      <c r="T227" s="9" t="str">
        <f t="shared" si="45"/>
        <v/>
      </c>
      <c r="U227" s="17"/>
    </row>
    <row r="228" spans="20:21" ht="14.25" x14ac:dyDescent="0.2">
      <c r="T228" s="9" t="str">
        <f t="shared" si="45"/>
        <v/>
      </c>
      <c r="U228" s="17"/>
    </row>
    <row r="229" spans="20:21" ht="14.25" x14ac:dyDescent="0.2">
      <c r="T229" s="9" t="str">
        <f t="shared" si="45"/>
        <v/>
      </c>
      <c r="U229" s="17"/>
    </row>
    <row r="230" spans="20:21" ht="14.25" x14ac:dyDescent="0.2">
      <c r="T230" s="9" t="str">
        <f t="shared" si="45"/>
        <v/>
      </c>
      <c r="U230" s="17"/>
    </row>
    <row r="231" spans="20:21" ht="14.25" x14ac:dyDescent="0.2">
      <c r="T231" s="9" t="str">
        <f t="shared" si="45"/>
        <v/>
      </c>
      <c r="U231" s="17"/>
    </row>
    <row r="232" spans="20:21" ht="14.25" x14ac:dyDescent="0.2">
      <c r="T232" s="9" t="str">
        <f t="shared" si="45"/>
        <v/>
      </c>
      <c r="U232" s="17"/>
    </row>
    <row r="233" spans="20:21" ht="14.25" x14ac:dyDescent="0.2">
      <c r="T233" s="9" t="str">
        <f t="shared" si="45"/>
        <v/>
      </c>
      <c r="U233" s="17"/>
    </row>
    <row r="234" spans="20:21" ht="14.25" x14ac:dyDescent="0.2">
      <c r="T234" s="9" t="str">
        <f t="shared" si="45"/>
        <v/>
      </c>
      <c r="U234" s="17"/>
    </row>
    <row r="235" spans="20:21" ht="14.25" x14ac:dyDescent="0.2">
      <c r="T235" s="9" t="str">
        <f t="shared" si="45"/>
        <v/>
      </c>
      <c r="U235" s="17"/>
    </row>
    <row r="236" spans="20:21" ht="14.25" x14ac:dyDescent="0.2">
      <c r="T236" s="9" t="str">
        <f t="shared" si="45"/>
        <v/>
      </c>
      <c r="U236" s="17"/>
    </row>
    <row r="237" spans="20:21" ht="14.25" x14ac:dyDescent="0.2">
      <c r="T237" s="9" t="str">
        <f t="shared" si="45"/>
        <v/>
      </c>
      <c r="U237" s="17"/>
    </row>
    <row r="238" spans="20:21" ht="14.25" x14ac:dyDescent="0.2">
      <c r="T238" s="9" t="str">
        <f t="shared" si="45"/>
        <v/>
      </c>
      <c r="U238" s="17"/>
    </row>
    <row r="239" spans="20:21" ht="14.25" x14ac:dyDescent="0.2">
      <c r="T239" s="9" t="str">
        <f t="shared" si="45"/>
        <v/>
      </c>
      <c r="U239" s="17"/>
    </row>
    <row r="240" spans="20:21" ht="14.25" x14ac:dyDescent="0.2">
      <c r="T240" s="9" t="str">
        <f t="shared" si="45"/>
        <v/>
      </c>
      <c r="U240" s="17"/>
    </row>
    <row r="241" spans="20:21" ht="14.25" x14ac:dyDescent="0.2">
      <c r="T241" s="9" t="str">
        <f t="shared" si="45"/>
        <v/>
      </c>
      <c r="U241" s="17"/>
    </row>
    <row r="242" spans="20:21" ht="14.25" x14ac:dyDescent="0.2">
      <c r="T242" s="9" t="str">
        <f t="shared" si="45"/>
        <v/>
      </c>
      <c r="U242" s="17"/>
    </row>
    <row r="243" spans="20:21" ht="14.25" x14ac:dyDescent="0.2">
      <c r="T243" s="9" t="str">
        <f t="shared" si="45"/>
        <v/>
      </c>
      <c r="U243" s="17"/>
    </row>
    <row r="244" spans="20:21" ht="14.25" x14ac:dyDescent="0.2">
      <c r="T244" s="9" t="str">
        <f t="shared" si="45"/>
        <v/>
      </c>
      <c r="U244" s="17"/>
    </row>
    <row r="245" spans="20:21" ht="14.25" x14ac:dyDescent="0.2">
      <c r="T245" s="9" t="str">
        <f t="shared" si="45"/>
        <v/>
      </c>
      <c r="U245" s="17"/>
    </row>
    <row r="246" spans="20:21" ht="14.25" x14ac:dyDescent="0.2">
      <c r="T246" s="9" t="str">
        <f t="shared" si="45"/>
        <v/>
      </c>
      <c r="U246" s="17"/>
    </row>
    <row r="247" spans="20:21" ht="14.25" x14ac:dyDescent="0.2">
      <c r="T247" s="9" t="str">
        <f t="shared" si="45"/>
        <v/>
      </c>
      <c r="U247" s="17"/>
    </row>
    <row r="248" spans="20:21" ht="14.25" x14ac:dyDescent="0.2">
      <c r="T248" s="9" t="str">
        <f t="shared" si="45"/>
        <v/>
      </c>
      <c r="U248" s="17"/>
    </row>
    <row r="249" spans="20:21" ht="14.25" x14ac:dyDescent="0.2">
      <c r="T249" s="9" t="str">
        <f t="shared" si="45"/>
        <v/>
      </c>
      <c r="U249" s="17"/>
    </row>
    <row r="250" spans="20:21" ht="14.25" x14ac:dyDescent="0.2">
      <c r="T250" s="9" t="str">
        <f t="shared" si="45"/>
        <v/>
      </c>
      <c r="U250" s="17"/>
    </row>
    <row r="251" spans="20:21" ht="14.25" x14ac:dyDescent="0.2">
      <c r="T251" s="9" t="str">
        <f t="shared" si="45"/>
        <v/>
      </c>
      <c r="U251" s="17"/>
    </row>
    <row r="252" spans="20:21" ht="14.25" x14ac:dyDescent="0.2">
      <c r="T252" s="9" t="str">
        <f t="shared" si="45"/>
        <v/>
      </c>
      <c r="U252" s="17"/>
    </row>
    <row r="253" spans="20:21" ht="14.25" x14ac:dyDescent="0.2">
      <c r="T253" s="9" t="str">
        <f t="shared" si="45"/>
        <v/>
      </c>
      <c r="U253" s="17"/>
    </row>
    <row r="254" spans="20:21" ht="14.25" x14ac:dyDescent="0.2">
      <c r="T254" s="9" t="str">
        <f t="shared" si="45"/>
        <v/>
      </c>
      <c r="U254" s="17"/>
    </row>
    <row r="255" spans="20:21" ht="14.25" x14ac:dyDescent="0.2">
      <c r="T255" s="9" t="str">
        <f t="shared" si="45"/>
        <v/>
      </c>
      <c r="U255" s="17"/>
    </row>
    <row r="256" spans="20:21" ht="14.25" x14ac:dyDescent="0.2">
      <c r="T256" s="9" t="str">
        <f t="shared" si="45"/>
        <v/>
      </c>
      <c r="U256" s="17"/>
    </row>
    <row r="257" spans="20:21" ht="14.25" x14ac:dyDescent="0.2">
      <c r="T257" s="9" t="str">
        <f t="shared" si="45"/>
        <v/>
      </c>
      <c r="U257" s="17"/>
    </row>
    <row r="258" spans="20:21" ht="14.25" x14ac:dyDescent="0.2">
      <c r="T258" s="9" t="str">
        <f t="shared" ref="T258:T321" si="46">IF(Q258="","",D258*(Q258-G258)*W258)</f>
        <v/>
      </c>
      <c r="U258" s="17"/>
    </row>
    <row r="259" spans="20:21" ht="14.25" x14ac:dyDescent="0.2">
      <c r="T259" s="9" t="str">
        <f t="shared" si="46"/>
        <v/>
      </c>
      <c r="U259" s="17"/>
    </row>
    <row r="260" spans="20:21" ht="14.25" x14ac:dyDescent="0.2">
      <c r="T260" s="9" t="str">
        <f t="shared" si="46"/>
        <v/>
      </c>
      <c r="U260" s="17"/>
    </row>
    <row r="261" spans="20:21" ht="14.25" x14ac:dyDescent="0.2">
      <c r="T261" s="9" t="str">
        <f t="shared" si="46"/>
        <v/>
      </c>
      <c r="U261" s="17"/>
    </row>
    <row r="262" spans="20:21" ht="14.25" x14ac:dyDescent="0.2">
      <c r="T262" s="9" t="str">
        <f t="shared" si="46"/>
        <v/>
      </c>
      <c r="U262" s="17"/>
    </row>
    <row r="263" spans="20:21" ht="14.25" x14ac:dyDescent="0.2">
      <c r="T263" s="9" t="str">
        <f t="shared" si="46"/>
        <v/>
      </c>
      <c r="U263" s="17"/>
    </row>
    <row r="264" spans="20:21" ht="14.25" x14ac:dyDescent="0.2">
      <c r="T264" s="9" t="str">
        <f t="shared" si="46"/>
        <v/>
      </c>
      <c r="U264" s="17"/>
    </row>
    <row r="265" spans="20:21" ht="14.25" x14ac:dyDescent="0.2">
      <c r="T265" s="9" t="str">
        <f t="shared" si="46"/>
        <v/>
      </c>
      <c r="U265" s="17"/>
    </row>
    <row r="266" spans="20:21" ht="14.25" x14ac:dyDescent="0.2">
      <c r="T266" s="9" t="str">
        <f t="shared" si="46"/>
        <v/>
      </c>
      <c r="U266" s="17"/>
    </row>
    <row r="267" spans="20:21" ht="14.25" x14ac:dyDescent="0.2">
      <c r="T267" s="9" t="str">
        <f t="shared" si="46"/>
        <v/>
      </c>
      <c r="U267" s="17"/>
    </row>
    <row r="268" spans="20:21" ht="14.25" x14ac:dyDescent="0.2">
      <c r="T268" s="9" t="str">
        <f t="shared" si="46"/>
        <v/>
      </c>
      <c r="U268" s="17"/>
    </row>
    <row r="269" spans="20:21" ht="14.25" x14ac:dyDescent="0.2">
      <c r="T269" s="9" t="str">
        <f t="shared" si="46"/>
        <v/>
      </c>
      <c r="U269" s="17"/>
    </row>
    <row r="270" spans="20:21" ht="14.25" x14ac:dyDescent="0.2">
      <c r="T270" s="9" t="str">
        <f t="shared" si="46"/>
        <v/>
      </c>
      <c r="U270" s="17"/>
    </row>
    <row r="271" spans="20:21" ht="14.25" x14ac:dyDescent="0.2">
      <c r="T271" s="9" t="str">
        <f t="shared" si="46"/>
        <v/>
      </c>
      <c r="U271" s="17"/>
    </row>
    <row r="272" spans="20:21" ht="14.25" x14ac:dyDescent="0.2">
      <c r="T272" s="9" t="str">
        <f t="shared" si="46"/>
        <v/>
      </c>
      <c r="U272" s="17"/>
    </row>
    <row r="273" spans="20:21" ht="14.25" x14ac:dyDescent="0.2">
      <c r="T273" s="9" t="str">
        <f t="shared" si="46"/>
        <v/>
      </c>
      <c r="U273" s="17"/>
    </row>
    <row r="274" spans="20:21" ht="14.25" x14ac:dyDescent="0.2">
      <c r="T274" s="9" t="str">
        <f t="shared" si="46"/>
        <v/>
      </c>
      <c r="U274" s="17"/>
    </row>
    <row r="275" spans="20:21" ht="14.25" x14ac:dyDescent="0.2">
      <c r="T275" s="9" t="str">
        <f t="shared" si="46"/>
        <v/>
      </c>
      <c r="U275" s="17"/>
    </row>
    <row r="276" spans="20:21" ht="14.25" x14ac:dyDescent="0.2">
      <c r="T276" s="9" t="str">
        <f t="shared" si="46"/>
        <v/>
      </c>
      <c r="U276" s="17"/>
    </row>
    <row r="277" spans="20:21" ht="14.25" x14ac:dyDescent="0.2">
      <c r="T277" s="9" t="str">
        <f t="shared" si="46"/>
        <v/>
      </c>
      <c r="U277" s="17"/>
    </row>
    <row r="278" spans="20:21" ht="14.25" x14ac:dyDescent="0.2">
      <c r="T278" s="9" t="str">
        <f t="shared" si="46"/>
        <v/>
      </c>
      <c r="U278" s="17"/>
    </row>
    <row r="279" spans="20:21" ht="14.25" x14ac:dyDescent="0.2">
      <c r="T279" s="9" t="str">
        <f t="shared" si="46"/>
        <v/>
      </c>
      <c r="U279" s="17"/>
    </row>
    <row r="280" spans="20:21" ht="14.25" x14ac:dyDescent="0.2">
      <c r="T280" s="9" t="str">
        <f t="shared" si="46"/>
        <v/>
      </c>
      <c r="U280" s="17"/>
    </row>
    <row r="281" spans="20:21" ht="14.25" x14ac:dyDescent="0.2">
      <c r="T281" s="9" t="str">
        <f t="shared" si="46"/>
        <v/>
      </c>
      <c r="U281" s="17"/>
    </row>
    <row r="282" spans="20:21" ht="14.25" x14ac:dyDescent="0.2">
      <c r="T282" s="9" t="str">
        <f t="shared" si="46"/>
        <v/>
      </c>
      <c r="U282" s="17"/>
    </row>
    <row r="283" spans="20:21" ht="14.25" x14ac:dyDescent="0.2">
      <c r="T283" s="9" t="str">
        <f t="shared" si="46"/>
        <v/>
      </c>
      <c r="U283" s="17"/>
    </row>
    <row r="284" spans="20:21" ht="14.25" x14ac:dyDescent="0.2">
      <c r="T284" s="9" t="str">
        <f t="shared" si="46"/>
        <v/>
      </c>
      <c r="U284" s="17"/>
    </row>
    <row r="285" spans="20:21" ht="14.25" x14ac:dyDescent="0.2">
      <c r="T285" s="9" t="str">
        <f t="shared" si="46"/>
        <v/>
      </c>
      <c r="U285" s="17"/>
    </row>
    <row r="286" spans="20:21" ht="14.25" x14ac:dyDescent="0.2">
      <c r="T286" s="9" t="str">
        <f t="shared" si="46"/>
        <v/>
      </c>
      <c r="U286" s="17"/>
    </row>
    <row r="287" spans="20:21" ht="14.25" x14ac:dyDescent="0.2">
      <c r="T287" s="9" t="str">
        <f t="shared" si="46"/>
        <v/>
      </c>
      <c r="U287" s="17"/>
    </row>
    <row r="288" spans="20:21" ht="14.25" x14ac:dyDescent="0.2">
      <c r="T288" s="9" t="str">
        <f t="shared" si="46"/>
        <v/>
      </c>
      <c r="U288" s="17"/>
    </row>
    <row r="289" spans="20:21" ht="14.25" x14ac:dyDescent="0.2">
      <c r="T289" s="9" t="str">
        <f t="shared" si="46"/>
        <v/>
      </c>
      <c r="U289" s="17"/>
    </row>
    <row r="290" spans="20:21" ht="14.25" x14ac:dyDescent="0.2">
      <c r="T290" s="9" t="str">
        <f t="shared" si="46"/>
        <v/>
      </c>
      <c r="U290" s="17"/>
    </row>
    <row r="291" spans="20:21" ht="14.25" x14ac:dyDescent="0.2">
      <c r="T291" s="9" t="str">
        <f t="shared" si="46"/>
        <v/>
      </c>
      <c r="U291" s="17"/>
    </row>
    <row r="292" spans="20:21" ht="14.25" x14ac:dyDescent="0.2">
      <c r="T292" s="9" t="str">
        <f t="shared" si="46"/>
        <v/>
      </c>
      <c r="U292" s="17"/>
    </row>
    <row r="293" spans="20:21" ht="14.25" x14ac:dyDescent="0.2">
      <c r="T293" s="9" t="str">
        <f t="shared" si="46"/>
        <v/>
      </c>
      <c r="U293" s="17"/>
    </row>
    <row r="294" spans="20:21" ht="14.25" x14ac:dyDescent="0.2">
      <c r="T294" s="9" t="str">
        <f t="shared" si="46"/>
        <v/>
      </c>
      <c r="U294" s="17"/>
    </row>
    <row r="295" spans="20:21" ht="14.25" x14ac:dyDescent="0.2">
      <c r="T295" s="9" t="str">
        <f t="shared" si="46"/>
        <v/>
      </c>
      <c r="U295" s="17"/>
    </row>
    <row r="296" spans="20:21" ht="14.25" x14ac:dyDescent="0.2">
      <c r="T296" s="9" t="str">
        <f t="shared" si="46"/>
        <v/>
      </c>
      <c r="U296" s="17"/>
    </row>
    <row r="297" spans="20:21" ht="14.25" x14ac:dyDescent="0.2">
      <c r="T297" s="9" t="str">
        <f t="shared" si="46"/>
        <v/>
      </c>
      <c r="U297" s="17"/>
    </row>
    <row r="298" spans="20:21" ht="14.25" x14ac:dyDescent="0.2">
      <c r="T298" s="9" t="str">
        <f t="shared" si="46"/>
        <v/>
      </c>
      <c r="U298" s="17"/>
    </row>
    <row r="299" spans="20:21" ht="14.25" x14ac:dyDescent="0.2">
      <c r="T299" s="9" t="str">
        <f t="shared" si="46"/>
        <v/>
      </c>
      <c r="U299" s="17"/>
    </row>
    <row r="300" spans="20:21" ht="14.25" x14ac:dyDescent="0.2">
      <c r="T300" s="9" t="str">
        <f t="shared" si="46"/>
        <v/>
      </c>
      <c r="U300" s="17"/>
    </row>
    <row r="301" spans="20:21" ht="14.25" x14ac:dyDescent="0.2">
      <c r="T301" s="9" t="str">
        <f t="shared" si="46"/>
        <v/>
      </c>
      <c r="U301" s="17"/>
    </row>
    <row r="302" spans="20:21" ht="14.25" x14ac:dyDescent="0.2">
      <c r="T302" s="9" t="str">
        <f t="shared" si="46"/>
        <v/>
      </c>
      <c r="U302" s="17"/>
    </row>
    <row r="303" spans="20:21" ht="14.25" x14ac:dyDescent="0.2">
      <c r="T303" s="9" t="str">
        <f t="shared" si="46"/>
        <v/>
      </c>
      <c r="U303" s="17"/>
    </row>
    <row r="304" spans="20:21" ht="14.25" x14ac:dyDescent="0.2">
      <c r="T304" s="9" t="str">
        <f t="shared" si="46"/>
        <v/>
      </c>
      <c r="U304" s="17"/>
    </row>
    <row r="305" spans="20:21" ht="14.25" x14ac:dyDescent="0.2">
      <c r="T305" s="9" t="str">
        <f t="shared" si="46"/>
        <v/>
      </c>
      <c r="U305" s="17"/>
    </row>
    <row r="306" spans="20:21" ht="14.25" x14ac:dyDescent="0.2">
      <c r="T306" s="9" t="str">
        <f t="shared" si="46"/>
        <v/>
      </c>
      <c r="U306" s="17"/>
    </row>
    <row r="307" spans="20:21" ht="14.25" x14ac:dyDescent="0.2">
      <c r="T307" s="9" t="str">
        <f t="shared" si="46"/>
        <v/>
      </c>
      <c r="U307" s="17"/>
    </row>
    <row r="308" spans="20:21" ht="14.25" x14ac:dyDescent="0.2">
      <c r="T308" s="9" t="str">
        <f t="shared" si="46"/>
        <v/>
      </c>
      <c r="U308" s="17"/>
    </row>
    <row r="309" spans="20:21" ht="14.25" x14ac:dyDescent="0.2">
      <c r="T309" s="9" t="str">
        <f t="shared" si="46"/>
        <v/>
      </c>
      <c r="U309" s="17"/>
    </row>
    <row r="310" spans="20:21" ht="14.25" x14ac:dyDescent="0.2">
      <c r="T310" s="9" t="str">
        <f t="shared" si="46"/>
        <v/>
      </c>
      <c r="U310" s="17"/>
    </row>
    <row r="311" spans="20:21" ht="14.25" x14ac:dyDescent="0.2">
      <c r="T311" s="9" t="str">
        <f t="shared" si="46"/>
        <v/>
      </c>
      <c r="U311" s="17"/>
    </row>
    <row r="312" spans="20:21" ht="14.25" x14ac:dyDescent="0.2">
      <c r="T312" s="9" t="str">
        <f t="shared" si="46"/>
        <v/>
      </c>
      <c r="U312" s="17"/>
    </row>
    <row r="313" spans="20:21" ht="14.25" x14ac:dyDescent="0.2">
      <c r="T313" s="9" t="str">
        <f t="shared" si="46"/>
        <v/>
      </c>
      <c r="U313" s="17"/>
    </row>
    <row r="314" spans="20:21" ht="14.25" x14ac:dyDescent="0.2">
      <c r="T314" s="9" t="str">
        <f t="shared" si="46"/>
        <v/>
      </c>
      <c r="U314" s="17"/>
    </row>
    <row r="315" spans="20:21" ht="14.25" x14ac:dyDescent="0.2">
      <c r="T315" s="9" t="str">
        <f t="shared" si="46"/>
        <v/>
      </c>
      <c r="U315" s="17"/>
    </row>
    <row r="316" spans="20:21" ht="14.25" x14ac:dyDescent="0.2">
      <c r="T316" s="9" t="str">
        <f t="shared" si="46"/>
        <v/>
      </c>
      <c r="U316" s="17"/>
    </row>
    <row r="317" spans="20:21" ht="14.25" x14ac:dyDescent="0.2">
      <c r="T317" s="9" t="str">
        <f t="shared" si="46"/>
        <v/>
      </c>
      <c r="U317" s="17"/>
    </row>
    <row r="318" spans="20:21" ht="14.25" x14ac:dyDescent="0.2">
      <c r="T318" s="9" t="str">
        <f t="shared" si="46"/>
        <v/>
      </c>
      <c r="U318" s="17"/>
    </row>
    <row r="319" spans="20:21" ht="14.25" x14ac:dyDescent="0.2">
      <c r="T319" s="9" t="str">
        <f t="shared" si="46"/>
        <v/>
      </c>
      <c r="U319" s="17"/>
    </row>
    <row r="320" spans="20:21" ht="14.25" x14ac:dyDescent="0.2">
      <c r="T320" s="9" t="str">
        <f t="shared" si="46"/>
        <v/>
      </c>
      <c r="U320" s="17"/>
    </row>
    <row r="321" spans="20:21" ht="14.25" x14ac:dyDescent="0.2">
      <c r="T321" s="9" t="str">
        <f t="shared" si="46"/>
        <v/>
      </c>
      <c r="U321" s="17"/>
    </row>
    <row r="322" spans="20:21" ht="14.25" x14ac:dyDescent="0.2">
      <c r="T322" s="9" t="str">
        <f t="shared" ref="T322:T347" si="47">IF(Q322="","",D322*(Q322-G322)*W322)</f>
        <v/>
      </c>
      <c r="U322" s="17"/>
    </row>
    <row r="323" spans="20:21" ht="14.25" x14ac:dyDescent="0.2">
      <c r="T323" s="9" t="str">
        <f t="shared" si="47"/>
        <v/>
      </c>
      <c r="U323" s="17"/>
    </row>
    <row r="324" spans="20:21" ht="14.25" x14ac:dyDescent="0.2">
      <c r="T324" s="9" t="str">
        <f t="shared" si="47"/>
        <v/>
      </c>
      <c r="U324" s="17"/>
    </row>
    <row r="325" spans="20:21" ht="14.25" x14ac:dyDescent="0.2">
      <c r="T325" s="9" t="str">
        <f t="shared" si="47"/>
        <v/>
      </c>
      <c r="U325" s="17"/>
    </row>
    <row r="326" spans="20:21" ht="14.25" x14ac:dyDescent="0.2">
      <c r="T326" s="9" t="str">
        <f t="shared" si="47"/>
        <v/>
      </c>
      <c r="U326" s="17"/>
    </row>
    <row r="327" spans="20:21" ht="14.25" x14ac:dyDescent="0.2">
      <c r="T327" s="9" t="str">
        <f t="shared" si="47"/>
        <v/>
      </c>
      <c r="U327" s="17"/>
    </row>
    <row r="328" spans="20:21" ht="14.25" x14ac:dyDescent="0.2">
      <c r="T328" s="9" t="str">
        <f t="shared" si="47"/>
        <v/>
      </c>
      <c r="U328" s="17"/>
    </row>
    <row r="329" spans="20:21" ht="14.25" x14ac:dyDescent="0.2">
      <c r="T329" s="9" t="str">
        <f t="shared" si="47"/>
        <v/>
      </c>
      <c r="U329" s="17"/>
    </row>
    <row r="330" spans="20:21" ht="14.25" x14ac:dyDescent="0.2">
      <c r="T330" s="9" t="str">
        <f t="shared" si="47"/>
        <v/>
      </c>
      <c r="U330" s="17"/>
    </row>
    <row r="331" spans="20:21" ht="14.25" x14ac:dyDescent="0.2">
      <c r="T331" s="9" t="str">
        <f t="shared" si="47"/>
        <v/>
      </c>
      <c r="U331" s="17"/>
    </row>
    <row r="332" spans="20:21" ht="14.25" x14ac:dyDescent="0.2">
      <c r="T332" s="9" t="str">
        <f t="shared" si="47"/>
        <v/>
      </c>
      <c r="U332" s="17"/>
    </row>
    <row r="333" spans="20:21" ht="14.25" x14ac:dyDescent="0.2">
      <c r="T333" s="9" t="str">
        <f t="shared" si="47"/>
        <v/>
      </c>
      <c r="U333" s="17"/>
    </row>
    <row r="334" spans="20:21" ht="14.25" x14ac:dyDescent="0.2">
      <c r="T334" s="9" t="str">
        <f t="shared" si="47"/>
        <v/>
      </c>
      <c r="U334" s="17"/>
    </row>
    <row r="335" spans="20:21" ht="14.25" x14ac:dyDescent="0.2">
      <c r="T335" s="9" t="str">
        <f t="shared" si="47"/>
        <v/>
      </c>
      <c r="U335" s="17"/>
    </row>
    <row r="336" spans="20:21" ht="14.25" x14ac:dyDescent="0.2">
      <c r="T336" s="9" t="str">
        <f t="shared" si="47"/>
        <v/>
      </c>
      <c r="U336" s="17"/>
    </row>
    <row r="337" spans="20:21" ht="14.25" x14ac:dyDescent="0.2">
      <c r="T337" s="9" t="str">
        <f t="shared" si="47"/>
        <v/>
      </c>
      <c r="U337" s="17"/>
    </row>
    <row r="338" spans="20:21" ht="14.25" x14ac:dyDescent="0.2">
      <c r="T338" s="9" t="str">
        <f t="shared" si="47"/>
        <v/>
      </c>
      <c r="U338" s="17"/>
    </row>
    <row r="339" spans="20:21" ht="14.25" x14ac:dyDescent="0.2">
      <c r="T339" s="9" t="str">
        <f t="shared" si="47"/>
        <v/>
      </c>
      <c r="U339" s="17"/>
    </row>
    <row r="340" spans="20:21" ht="14.25" x14ac:dyDescent="0.2">
      <c r="T340" s="9" t="str">
        <f t="shared" si="47"/>
        <v/>
      </c>
      <c r="U340" s="17"/>
    </row>
    <row r="341" spans="20:21" ht="14.25" x14ac:dyDescent="0.2">
      <c r="T341" s="9" t="str">
        <f t="shared" si="47"/>
        <v/>
      </c>
      <c r="U341" s="17"/>
    </row>
    <row r="342" spans="20:21" ht="14.25" x14ac:dyDescent="0.2">
      <c r="T342" s="9" t="str">
        <f t="shared" si="47"/>
        <v/>
      </c>
      <c r="U342" s="17"/>
    </row>
    <row r="343" spans="20:21" ht="14.25" x14ac:dyDescent="0.2">
      <c r="T343" s="9" t="str">
        <f t="shared" si="47"/>
        <v/>
      </c>
      <c r="U343" s="17"/>
    </row>
    <row r="344" spans="20:21" ht="14.25" x14ac:dyDescent="0.2">
      <c r="T344" s="9" t="str">
        <f t="shared" si="47"/>
        <v/>
      </c>
      <c r="U344" s="17"/>
    </row>
    <row r="345" spans="20:21" ht="14.25" x14ac:dyDescent="0.2">
      <c r="T345" s="9" t="str">
        <f t="shared" si="47"/>
        <v/>
      </c>
      <c r="U345" s="17"/>
    </row>
    <row r="346" spans="20:21" ht="14.25" x14ac:dyDescent="0.2">
      <c r="T346" s="9" t="str">
        <f t="shared" si="47"/>
        <v/>
      </c>
      <c r="U346" s="17"/>
    </row>
    <row r="347" spans="20:21" ht="14.25" x14ac:dyDescent="0.2">
      <c r="T347" s="9" t="str">
        <f t="shared" si="47"/>
        <v/>
      </c>
      <c r="U347" s="17"/>
    </row>
    <row r="348" spans="20:21" ht="14.25" x14ac:dyDescent="0.2">
      <c r="U348" s="17"/>
    </row>
    <row r="349" spans="20:21" ht="14.25" x14ac:dyDescent="0.2">
      <c r="U349" s="17"/>
    </row>
    <row r="350" spans="20:21" ht="14.25" x14ac:dyDescent="0.2">
      <c r="U350" s="17"/>
    </row>
    <row r="351" spans="20:21" ht="14.25" x14ac:dyDescent="0.2">
      <c r="U351" s="17"/>
    </row>
    <row r="352" spans="20:21" ht="14.25" x14ac:dyDescent="0.2">
      <c r="U352" s="17"/>
    </row>
    <row r="353" spans="21:21" ht="14.25" x14ac:dyDescent="0.2">
      <c r="U353" s="17"/>
    </row>
    <row r="354" spans="21:21" ht="14.25" x14ac:dyDescent="0.2">
      <c r="U354" s="17"/>
    </row>
    <row r="355" spans="21:21" ht="14.25" x14ac:dyDescent="0.2">
      <c r="U355" s="17"/>
    </row>
    <row r="356" spans="21:21" ht="14.25" x14ac:dyDescent="0.2">
      <c r="U356" s="17"/>
    </row>
    <row r="357" spans="21:21" ht="14.25" x14ac:dyDescent="0.2">
      <c r="U357" s="17"/>
    </row>
    <row r="358" spans="21:21" ht="14.25" x14ac:dyDescent="0.2">
      <c r="U358" s="17"/>
    </row>
    <row r="359" spans="21:21" ht="14.25" x14ac:dyDescent="0.2">
      <c r="U359" s="17"/>
    </row>
    <row r="360" spans="21:21" ht="14.25" x14ac:dyDescent="0.2">
      <c r="U360" s="17"/>
    </row>
    <row r="361" spans="21:21" ht="14.25" x14ac:dyDescent="0.2">
      <c r="U361" s="17"/>
    </row>
    <row r="362" spans="21:21" ht="14.25" x14ac:dyDescent="0.2">
      <c r="U362" s="17"/>
    </row>
    <row r="363" spans="21:21" ht="14.25" x14ac:dyDescent="0.2">
      <c r="U363" s="17"/>
    </row>
    <row r="364" spans="21:21" ht="14.25" x14ac:dyDescent="0.2">
      <c r="U364" s="17"/>
    </row>
    <row r="365" spans="21:21" ht="14.25" x14ac:dyDescent="0.2">
      <c r="U365" s="17"/>
    </row>
    <row r="366" spans="21:21" ht="14.25" x14ac:dyDescent="0.2">
      <c r="U366" s="17"/>
    </row>
    <row r="367" spans="21:21" ht="14.25" x14ac:dyDescent="0.2">
      <c r="U367" s="17"/>
    </row>
    <row r="368" spans="21:21" ht="14.25" x14ac:dyDescent="0.2">
      <c r="U368" s="17"/>
    </row>
    <row r="369" spans="21:21" ht="14.25" x14ac:dyDescent="0.2">
      <c r="U369" s="17"/>
    </row>
    <row r="370" spans="21:21" ht="14.25" x14ac:dyDescent="0.2">
      <c r="U370" s="17"/>
    </row>
    <row r="371" spans="21:21" ht="14.25" x14ac:dyDescent="0.2">
      <c r="U371" s="17"/>
    </row>
    <row r="372" spans="21:21" ht="14.25" x14ac:dyDescent="0.2">
      <c r="U372" s="17"/>
    </row>
    <row r="373" spans="21:21" ht="14.25" x14ac:dyDescent="0.2">
      <c r="U373" s="17"/>
    </row>
    <row r="374" spans="21:21" ht="14.25" x14ac:dyDescent="0.2">
      <c r="U374" s="17"/>
    </row>
    <row r="375" spans="21:21" ht="14.25" x14ac:dyDescent="0.2">
      <c r="U375" s="17"/>
    </row>
    <row r="376" spans="21:21" ht="14.25" x14ac:dyDescent="0.2">
      <c r="U376" s="17"/>
    </row>
    <row r="377" spans="21:21" ht="14.25" x14ac:dyDescent="0.2">
      <c r="U377" s="17"/>
    </row>
    <row r="378" spans="21:21" ht="14.25" x14ac:dyDescent="0.2">
      <c r="U378" s="17"/>
    </row>
    <row r="379" spans="21:21" ht="14.25" x14ac:dyDescent="0.2">
      <c r="U379" s="17"/>
    </row>
    <row r="380" spans="21:21" ht="14.25" x14ac:dyDescent="0.2">
      <c r="U380" s="17"/>
    </row>
    <row r="381" spans="21:21" ht="14.25" x14ac:dyDescent="0.2">
      <c r="U381" s="17"/>
    </row>
    <row r="382" spans="21:21" ht="14.25" x14ac:dyDescent="0.2">
      <c r="U382" s="17"/>
    </row>
    <row r="383" spans="21:21" ht="14.25" x14ac:dyDescent="0.2">
      <c r="U383" s="17"/>
    </row>
    <row r="384" spans="21:21" ht="14.25" x14ac:dyDescent="0.2">
      <c r="U384" s="17"/>
    </row>
    <row r="385" spans="21:21" ht="14.25" x14ac:dyDescent="0.2">
      <c r="U385" s="17"/>
    </row>
    <row r="386" spans="21:21" ht="14.25" x14ac:dyDescent="0.2">
      <c r="U386" s="17"/>
    </row>
    <row r="387" spans="21:21" ht="14.25" x14ac:dyDescent="0.2">
      <c r="U387" s="17"/>
    </row>
    <row r="388" spans="21:21" ht="14.25" x14ac:dyDescent="0.2">
      <c r="U388" s="17"/>
    </row>
    <row r="389" spans="21:21" ht="14.25" x14ac:dyDescent="0.2">
      <c r="U389" s="17"/>
    </row>
    <row r="390" spans="21:21" ht="14.25" x14ac:dyDescent="0.2">
      <c r="U390" s="17"/>
    </row>
    <row r="391" spans="21:21" ht="14.25" x14ac:dyDescent="0.2">
      <c r="U391" s="17"/>
    </row>
    <row r="392" spans="21:21" ht="14.25" x14ac:dyDescent="0.2">
      <c r="U392" s="17"/>
    </row>
    <row r="393" spans="21:21" ht="14.25" x14ac:dyDescent="0.2">
      <c r="U393" s="17"/>
    </row>
    <row r="394" spans="21:21" ht="14.25" x14ac:dyDescent="0.2">
      <c r="U394" s="17"/>
    </row>
    <row r="395" spans="21:21" ht="14.25" x14ac:dyDescent="0.2">
      <c r="U395" s="17"/>
    </row>
    <row r="396" spans="21:21" ht="14.25" x14ac:dyDescent="0.2">
      <c r="U396" s="17"/>
    </row>
    <row r="397" spans="21:21" ht="14.25" x14ac:dyDescent="0.2">
      <c r="U397" s="17"/>
    </row>
    <row r="398" spans="21:21" ht="14.25" x14ac:dyDescent="0.2">
      <c r="U398" s="17"/>
    </row>
    <row r="399" spans="21:21" ht="14.25" x14ac:dyDescent="0.2">
      <c r="U399" s="17"/>
    </row>
    <row r="400" spans="21:21" ht="14.25" x14ac:dyDescent="0.2">
      <c r="U400" s="17"/>
    </row>
    <row r="401" spans="21:21" ht="14.25" x14ac:dyDescent="0.2">
      <c r="U401" s="17"/>
    </row>
    <row r="402" spans="21:21" ht="14.25" x14ac:dyDescent="0.2">
      <c r="U402" s="17"/>
    </row>
    <row r="403" spans="21:21" ht="14.25" x14ac:dyDescent="0.2">
      <c r="U403" s="17"/>
    </row>
    <row r="404" spans="21:21" ht="14.25" x14ac:dyDescent="0.2">
      <c r="U404" s="17"/>
    </row>
    <row r="405" spans="21:21" ht="14.25" x14ac:dyDescent="0.2">
      <c r="U405" s="17"/>
    </row>
    <row r="406" spans="21:21" ht="14.25" x14ac:dyDescent="0.2">
      <c r="U406" s="17"/>
    </row>
    <row r="407" spans="21:21" ht="14.25" x14ac:dyDescent="0.2">
      <c r="U407" s="17"/>
    </row>
    <row r="408" spans="21:21" ht="14.25" x14ac:dyDescent="0.2">
      <c r="U408" s="17"/>
    </row>
    <row r="409" spans="21:21" ht="14.25" x14ac:dyDescent="0.2">
      <c r="U409" s="17"/>
    </row>
    <row r="410" spans="21:21" ht="14.25" x14ac:dyDescent="0.2">
      <c r="U410" s="17"/>
    </row>
    <row r="411" spans="21:21" ht="14.25" x14ac:dyDescent="0.2">
      <c r="U411" s="17"/>
    </row>
    <row r="412" spans="21:21" ht="14.25" x14ac:dyDescent="0.2">
      <c r="U412" s="17"/>
    </row>
    <row r="413" spans="21:21" ht="14.25" x14ac:dyDescent="0.2">
      <c r="U413" s="17"/>
    </row>
    <row r="414" spans="21:21" ht="14.25" x14ac:dyDescent="0.2">
      <c r="U414" s="17"/>
    </row>
    <row r="415" spans="21:21" ht="14.25" x14ac:dyDescent="0.2">
      <c r="U415" s="17"/>
    </row>
    <row r="416" spans="21:21" ht="14.25" x14ac:dyDescent="0.2">
      <c r="U416" s="17"/>
    </row>
    <row r="417" spans="21:21" ht="14.25" x14ac:dyDescent="0.2">
      <c r="U417" s="17"/>
    </row>
    <row r="418" spans="21:21" ht="14.25" x14ac:dyDescent="0.2">
      <c r="U418" s="17"/>
    </row>
    <row r="419" spans="21:21" ht="14.25" x14ac:dyDescent="0.2">
      <c r="U419" s="17"/>
    </row>
    <row r="420" spans="21:21" ht="14.25" x14ac:dyDescent="0.2">
      <c r="U420" s="17"/>
    </row>
    <row r="421" spans="21:21" ht="14.25" x14ac:dyDescent="0.2">
      <c r="U421" s="17"/>
    </row>
    <row r="422" spans="21:21" ht="14.25" x14ac:dyDescent="0.2">
      <c r="U422" s="17"/>
    </row>
    <row r="423" spans="21:21" ht="14.25" x14ac:dyDescent="0.2">
      <c r="U423" s="17"/>
    </row>
    <row r="424" spans="21:21" ht="14.25" x14ac:dyDescent="0.2">
      <c r="U424" s="17"/>
    </row>
    <row r="425" spans="21:21" ht="14.25" x14ac:dyDescent="0.2">
      <c r="U425" s="17"/>
    </row>
    <row r="426" spans="21:21" ht="14.25" x14ac:dyDescent="0.2">
      <c r="U426" s="17"/>
    </row>
    <row r="427" spans="21:21" ht="14.25" x14ac:dyDescent="0.2">
      <c r="U427" s="17"/>
    </row>
    <row r="428" spans="21:21" ht="14.25" x14ac:dyDescent="0.2">
      <c r="U428" s="17"/>
    </row>
    <row r="429" spans="21:21" ht="14.25" x14ac:dyDescent="0.2">
      <c r="U429" s="17"/>
    </row>
    <row r="430" spans="21:21" ht="14.25" x14ac:dyDescent="0.2">
      <c r="U430" s="17"/>
    </row>
    <row r="431" spans="21:21" ht="14.25" x14ac:dyDescent="0.2">
      <c r="U431" s="17"/>
    </row>
    <row r="432" spans="21:21" ht="14.25" x14ac:dyDescent="0.2">
      <c r="U432" s="17"/>
    </row>
    <row r="433" spans="21:21" ht="14.25" x14ac:dyDescent="0.2">
      <c r="U433" s="17"/>
    </row>
    <row r="434" spans="21:21" ht="14.25" x14ac:dyDescent="0.2">
      <c r="U434" s="17"/>
    </row>
    <row r="435" spans="21:21" ht="14.25" x14ac:dyDescent="0.2">
      <c r="U435" s="17"/>
    </row>
    <row r="436" spans="21:21" ht="14.25" x14ac:dyDescent="0.2">
      <c r="U436" s="17"/>
    </row>
    <row r="437" spans="21:21" ht="14.25" x14ac:dyDescent="0.2">
      <c r="U437" s="17"/>
    </row>
    <row r="438" spans="21:21" ht="14.25" x14ac:dyDescent="0.2">
      <c r="U438" s="17"/>
    </row>
    <row r="439" spans="21:21" ht="14.25" x14ac:dyDescent="0.2">
      <c r="U439" s="17"/>
    </row>
    <row r="440" spans="21:21" ht="14.25" x14ac:dyDescent="0.2">
      <c r="U440" s="17"/>
    </row>
    <row r="441" spans="21:21" ht="14.25" x14ac:dyDescent="0.2">
      <c r="U441" s="17"/>
    </row>
    <row r="442" spans="21:21" ht="14.25" x14ac:dyDescent="0.2">
      <c r="U442" s="17"/>
    </row>
    <row r="443" spans="21:21" ht="14.25" x14ac:dyDescent="0.2">
      <c r="U443" s="17"/>
    </row>
    <row r="444" spans="21:21" ht="14.25" x14ac:dyDescent="0.2">
      <c r="U444" s="17"/>
    </row>
    <row r="445" spans="21:21" ht="14.25" x14ac:dyDescent="0.2">
      <c r="U445" s="17"/>
    </row>
    <row r="446" spans="21:21" ht="14.25" x14ac:dyDescent="0.2">
      <c r="U446" s="17"/>
    </row>
    <row r="447" spans="21:21" ht="14.25" x14ac:dyDescent="0.2">
      <c r="U447" s="17"/>
    </row>
    <row r="448" spans="21:21" ht="14.25" x14ac:dyDescent="0.2">
      <c r="U448" s="17"/>
    </row>
    <row r="449" spans="21:21" ht="14.25" x14ac:dyDescent="0.2">
      <c r="U449" s="17"/>
    </row>
    <row r="450" spans="21:21" ht="14.25" x14ac:dyDescent="0.2">
      <c r="U450" s="17"/>
    </row>
    <row r="451" spans="21:21" ht="14.25" x14ac:dyDescent="0.2">
      <c r="U451" s="17"/>
    </row>
    <row r="452" spans="21:21" ht="14.25" x14ac:dyDescent="0.2">
      <c r="U452" s="17"/>
    </row>
    <row r="453" spans="21:21" ht="14.25" x14ac:dyDescent="0.2">
      <c r="U453" s="17"/>
    </row>
    <row r="454" spans="21:21" ht="14.25" x14ac:dyDescent="0.2">
      <c r="U454" s="17"/>
    </row>
    <row r="455" spans="21:21" ht="14.25" x14ac:dyDescent="0.2">
      <c r="U455" s="17"/>
    </row>
    <row r="456" spans="21:21" ht="14.25" x14ac:dyDescent="0.2">
      <c r="U456" s="17"/>
    </row>
    <row r="457" spans="21:21" ht="14.25" x14ac:dyDescent="0.2">
      <c r="U457" s="17"/>
    </row>
    <row r="458" spans="21:21" ht="14.25" x14ac:dyDescent="0.2">
      <c r="U458" s="17"/>
    </row>
    <row r="459" spans="21:21" ht="14.25" x14ac:dyDescent="0.2">
      <c r="U459" s="17"/>
    </row>
    <row r="460" spans="21:21" ht="14.25" x14ac:dyDescent="0.2">
      <c r="U460" s="17"/>
    </row>
    <row r="461" spans="21:21" ht="14.25" x14ac:dyDescent="0.2">
      <c r="U461" s="17"/>
    </row>
    <row r="462" spans="21:21" ht="14.25" x14ac:dyDescent="0.2">
      <c r="U462" s="17"/>
    </row>
    <row r="463" spans="21:21" ht="14.25" x14ac:dyDescent="0.2">
      <c r="U463" s="17"/>
    </row>
    <row r="464" spans="21:21" ht="14.25" x14ac:dyDescent="0.2">
      <c r="U464" s="17"/>
    </row>
    <row r="465" spans="21:21" ht="14.25" x14ac:dyDescent="0.2">
      <c r="U465" s="17"/>
    </row>
    <row r="466" spans="21:21" ht="14.25" x14ac:dyDescent="0.2">
      <c r="U466" s="17"/>
    </row>
    <row r="467" spans="21:21" ht="14.25" x14ac:dyDescent="0.2">
      <c r="U467" s="17"/>
    </row>
    <row r="468" spans="21:21" ht="14.25" x14ac:dyDescent="0.2">
      <c r="U468" s="17"/>
    </row>
    <row r="469" spans="21:21" ht="14.25" x14ac:dyDescent="0.2">
      <c r="U469" s="17"/>
    </row>
    <row r="470" spans="21:21" ht="14.25" x14ac:dyDescent="0.2">
      <c r="U470" s="17"/>
    </row>
    <row r="471" spans="21:21" ht="14.25" x14ac:dyDescent="0.2">
      <c r="U471" s="17"/>
    </row>
    <row r="472" spans="21:21" ht="14.25" x14ac:dyDescent="0.2">
      <c r="U472" s="17"/>
    </row>
    <row r="473" spans="21:21" ht="14.25" x14ac:dyDescent="0.2">
      <c r="U473" s="17"/>
    </row>
    <row r="474" spans="21:21" ht="14.25" x14ac:dyDescent="0.2">
      <c r="U474" s="17"/>
    </row>
    <row r="475" spans="21:21" ht="14.25" x14ac:dyDescent="0.2">
      <c r="U475" s="17"/>
    </row>
    <row r="476" spans="21:21" ht="14.25" x14ac:dyDescent="0.2">
      <c r="U476" s="17"/>
    </row>
    <row r="477" spans="21:21" ht="14.25" x14ac:dyDescent="0.2">
      <c r="U477" s="17"/>
    </row>
    <row r="478" spans="21:21" ht="14.25" x14ac:dyDescent="0.2">
      <c r="U478" s="17"/>
    </row>
    <row r="479" spans="21:21" ht="14.25" x14ac:dyDescent="0.2">
      <c r="U479" s="17"/>
    </row>
    <row r="480" spans="21:21" ht="14.25" x14ac:dyDescent="0.2">
      <c r="U480" s="17"/>
    </row>
    <row r="481" spans="21:21" ht="14.25" x14ac:dyDescent="0.2">
      <c r="U481" s="17"/>
    </row>
    <row r="482" spans="21:21" ht="14.25" x14ac:dyDescent="0.2">
      <c r="U482" s="17"/>
    </row>
    <row r="483" spans="21:21" ht="14.25" x14ac:dyDescent="0.2">
      <c r="U483" s="17"/>
    </row>
    <row r="484" spans="21:21" ht="14.25" x14ac:dyDescent="0.2">
      <c r="U484" s="17"/>
    </row>
    <row r="485" spans="21:21" ht="14.25" x14ac:dyDescent="0.2">
      <c r="U485" s="17"/>
    </row>
    <row r="486" spans="21:21" ht="14.25" x14ac:dyDescent="0.2">
      <c r="U486" s="17"/>
    </row>
    <row r="487" spans="21:21" ht="14.25" x14ac:dyDescent="0.2">
      <c r="U487" s="17"/>
    </row>
    <row r="488" spans="21:21" ht="14.25" x14ac:dyDescent="0.2">
      <c r="U488" s="17"/>
    </row>
    <row r="489" spans="21:21" ht="14.25" x14ac:dyDescent="0.2">
      <c r="U489" s="17"/>
    </row>
    <row r="490" spans="21:21" ht="14.25" x14ac:dyDescent="0.2">
      <c r="U490" s="17"/>
    </row>
    <row r="491" spans="21:21" ht="14.25" x14ac:dyDescent="0.2">
      <c r="U491" s="17"/>
    </row>
    <row r="492" spans="21:21" ht="14.25" x14ac:dyDescent="0.2">
      <c r="U492" s="17"/>
    </row>
    <row r="493" spans="21:21" ht="14.25" x14ac:dyDescent="0.2">
      <c r="U493" s="17"/>
    </row>
    <row r="494" spans="21:21" ht="14.25" x14ac:dyDescent="0.2">
      <c r="U494" s="17"/>
    </row>
    <row r="495" spans="21:21" ht="14.25" x14ac:dyDescent="0.2">
      <c r="U495" s="17"/>
    </row>
    <row r="496" spans="21:21" ht="14.25" x14ac:dyDescent="0.2">
      <c r="U496" s="17"/>
    </row>
    <row r="497" spans="21:21" ht="14.25" x14ac:dyDescent="0.2">
      <c r="U497" s="17"/>
    </row>
    <row r="498" spans="21:21" ht="14.25" x14ac:dyDescent="0.2">
      <c r="U498" s="17"/>
    </row>
    <row r="499" spans="21:21" ht="14.25" x14ac:dyDescent="0.2">
      <c r="U499" s="17"/>
    </row>
    <row r="500" spans="21:21" ht="14.25" x14ac:dyDescent="0.2">
      <c r="U500" s="17"/>
    </row>
    <row r="501" spans="21:21" ht="14.25" x14ac:dyDescent="0.2">
      <c r="U501" s="17"/>
    </row>
    <row r="502" spans="21:21" ht="14.25" x14ac:dyDescent="0.2">
      <c r="U502" s="17"/>
    </row>
    <row r="503" spans="21:21" ht="14.25" x14ac:dyDescent="0.2">
      <c r="U503" s="17"/>
    </row>
    <row r="504" spans="21:21" ht="14.25" x14ac:dyDescent="0.2">
      <c r="U504" s="17"/>
    </row>
    <row r="505" spans="21:21" ht="14.25" x14ac:dyDescent="0.2">
      <c r="U505" s="17"/>
    </row>
    <row r="506" spans="21:21" ht="14.25" x14ac:dyDescent="0.2">
      <c r="U506" s="17"/>
    </row>
    <row r="507" spans="21:21" ht="14.25" x14ac:dyDescent="0.2">
      <c r="U507" s="17"/>
    </row>
    <row r="508" spans="21:21" ht="14.25" x14ac:dyDescent="0.2">
      <c r="U508" s="17"/>
    </row>
    <row r="509" spans="21:21" ht="14.25" x14ac:dyDescent="0.2">
      <c r="U509" s="17"/>
    </row>
    <row r="510" spans="21:21" ht="14.25" x14ac:dyDescent="0.2">
      <c r="U510" s="17"/>
    </row>
    <row r="511" spans="21:21" ht="14.25" x14ac:dyDescent="0.2">
      <c r="U511" s="17"/>
    </row>
    <row r="512" spans="21:21" ht="14.25" x14ac:dyDescent="0.2">
      <c r="U512" s="17"/>
    </row>
    <row r="513" spans="21:21" ht="14.25" x14ac:dyDescent="0.2">
      <c r="U513" s="17"/>
    </row>
    <row r="514" spans="21:21" ht="14.25" x14ac:dyDescent="0.2">
      <c r="U514" s="17"/>
    </row>
    <row r="515" spans="21:21" ht="14.25" x14ac:dyDescent="0.2">
      <c r="U515" s="17"/>
    </row>
    <row r="516" spans="21:21" ht="14.25" x14ac:dyDescent="0.2">
      <c r="U516" s="17"/>
    </row>
    <row r="517" spans="21:21" ht="14.25" x14ac:dyDescent="0.2">
      <c r="U517" s="17"/>
    </row>
    <row r="518" spans="21:21" ht="14.25" x14ac:dyDescent="0.2">
      <c r="U518" s="17"/>
    </row>
    <row r="519" spans="21:21" ht="14.25" x14ac:dyDescent="0.2">
      <c r="U519" s="17"/>
    </row>
    <row r="520" spans="21:21" ht="14.25" x14ac:dyDescent="0.2">
      <c r="U520" s="17"/>
    </row>
    <row r="521" spans="21:21" ht="14.25" x14ac:dyDescent="0.2">
      <c r="U521" s="17"/>
    </row>
    <row r="522" spans="21:21" ht="14.25" x14ac:dyDescent="0.2">
      <c r="U522" s="17"/>
    </row>
    <row r="523" spans="21:21" ht="14.25" x14ac:dyDescent="0.2">
      <c r="U523" s="17"/>
    </row>
    <row r="524" spans="21:21" ht="14.25" x14ac:dyDescent="0.2">
      <c r="U524" s="17"/>
    </row>
    <row r="525" spans="21:21" ht="14.25" x14ac:dyDescent="0.2">
      <c r="U525" s="17"/>
    </row>
    <row r="526" spans="21:21" ht="14.25" x14ac:dyDescent="0.2">
      <c r="U526" s="17"/>
    </row>
    <row r="527" spans="21:21" ht="14.25" x14ac:dyDescent="0.2">
      <c r="U527" s="17"/>
    </row>
    <row r="528" spans="21:21" ht="14.25" x14ac:dyDescent="0.2">
      <c r="U528" s="17"/>
    </row>
    <row r="529" spans="21:21" ht="14.25" x14ac:dyDescent="0.2">
      <c r="U529" s="17"/>
    </row>
    <row r="530" spans="21:21" ht="14.25" x14ac:dyDescent="0.2">
      <c r="U530" s="17"/>
    </row>
    <row r="531" spans="21:21" ht="14.25" x14ac:dyDescent="0.2">
      <c r="U531" s="17"/>
    </row>
    <row r="532" spans="21:21" ht="14.25" x14ac:dyDescent="0.2">
      <c r="U532" s="17"/>
    </row>
    <row r="533" spans="21:21" ht="14.25" x14ac:dyDescent="0.2">
      <c r="U533" s="17"/>
    </row>
    <row r="534" spans="21:21" ht="14.25" x14ac:dyDescent="0.2">
      <c r="U534" s="17"/>
    </row>
    <row r="535" spans="21:21" ht="14.25" x14ac:dyDescent="0.2">
      <c r="U535" s="17"/>
    </row>
    <row r="536" spans="21:21" ht="14.25" x14ac:dyDescent="0.2">
      <c r="U536" s="17"/>
    </row>
    <row r="537" spans="21:21" ht="14.25" x14ac:dyDescent="0.2">
      <c r="U537" s="17"/>
    </row>
    <row r="538" spans="21:21" ht="14.25" x14ac:dyDescent="0.2">
      <c r="U538" s="17"/>
    </row>
    <row r="539" spans="21:21" ht="14.25" x14ac:dyDescent="0.2">
      <c r="U539" s="17"/>
    </row>
    <row r="540" spans="21:21" ht="14.25" x14ac:dyDescent="0.2">
      <c r="U540" s="17"/>
    </row>
    <row r="541" spans="21:21" ht="14.25" x14ac:dyDescent="0.2">
      <c r="U541" s="17"/>
    </row>
    <row r="542" spans="21:21" ht="14.25" x14ac:dyDescent="0.2">
      <c r="U542" s="17"/>
    </row>
    <row r="543" spans="21:21" ht="14.25" x14ac:dyDescent="0.2">
      <c r="U543" s="17"/>
    </row>
    <row r="544" spans="21:21" ht="14.25" x14ac:dyDescent="0.2">
      <c r="U544" s="17"/>
    </row>
    <row r="545" spans="21:21" ht="14.25" x14ac:dyDescent="0.2">
      <c r="U545" s="17"/>
    </row>
    <row r="546" spans="21:21" ht="14.25" x14ac:dyDescent="0.2">
      <c r="U546" s="17"/>
    </row>
    <row r="547" spans="21:21" ht="14.25" x14ac:dyDescent="0.2">
      <c r="U547" s="17"/>
    </row>
    <row r="548" spans="21:21" ht="14.25" x14ac:dyDescent="0.2">
      <c r="U548" s="17"/>
    </row>
    <row r="549" spans="21:21" ht="14.25" x14ac:dyDescent="0.2">
      <c r="U549" s="17"/>
    </row>
    <row r="550" spans="21:21" ht="14.25" x14ac:dyDescent="0.2">
      <c r="U550" s="17"/>
    </row>
    <row r="551" spans="21:21" ht="14.25" x14ac:dyDescent="0.2">
      <c r="U551" s="17"/>
    </row>
    <row r="552" spans="21:21" ht="14.25" x14ac:dyDescent="0.2">
      <c r="U552" s="17"/>
    </row>
    <row r="553" spans="21:21" ht="14.25" x14ac:dyDescent="0.2">
      <c r="U553" s="17"/>
    </row>
    <row r="554" spans="21:21" ht="14.25" x14ac:dyDescent="0.2">
      <c r="U554" s="17"/>
    </row>
    <row r="555" spans="21:21" ht="14.25" x14ac:dyDescent="0.2">
      <c r="U555" s="17"/>
    </row>
    <row r="556" spans="21:21" ht="14.25" x14ac:dyDescent="0.2">
      <c r="U556" s="17"/>
    </row>
    <row r="557" spans="21:21" ht="14.25" x14ac:dyDescent="0.2">
      <c r="U557" s="17"/>
    </row>
    <row r="558" spans="21:21" ht="14.25" x14ac:dyDescent="0.2">
      <c r="U558" s="17"/>
    </row>
    <row r="559" spans="21:21" ht="14.25" x14ac:dyDescent="0.2">
      <c r="U559" s="17"/>
    </row>
    <row r="560" spans="21:21" ht="14.25" x14ac:dyDescent="0.2">
      <c r="U560" s="17"/>
    </row>
    <row r="561" spans="21:21" ht="14.25" x14ac:dyDescent="0.2">
      <c r="U561" s="17"/>
    </row>
    <row r="562" spans="21:21" ht="14.25" x14ac:dyDescent="0.2">
      <c r="U562" s="17"/>
    </row>
    <row r="563" spans="21:21" ht="14.25" x14ac:dyDescent="0.2">
      <c r="U563" s="17"/>
    </row>
    <row r="564" spans="21:21" ht="14.25" x14ac:dyDescent="0.2">
      <c r="U564" s="17"/>
    </row>
    <row r="565" spans="21:21" ht="14.25" x14ac:dyDescent="0.2">
      <c r="U565" s="17"/>
    </row>
    <row r="566" spans="21:21" ht="14.25" x14ac:dyDescent="0.2">
      <c r="U566" s="17"/>
    </row>
    <row r="567" spans="21:21" ht="14.25" x14ac:dyDescent="0.2">
      <c r="U567" s="17"/>
    </row>
    <row r="568" spans="21:21" ht="14.25" x14ac:dyDescent="0.2">
      <c r="U568" s="17"/>
    </row>
    <row r="569" spans="21:21" ht="14.25" x14ac:dyDescent="0.2">
      <c r="U569" s="17"/>
    </row>
    <row r="570" spans="21:21" ht="14.25" x14ac:dyDescent="0.2">
      <c r="U570" s="17"/>
    </row>
    <row r="571" spans="21:21" ht="14.25" x14ac:dyDescent="0.2">
      <c r="U571" s="17"/>
    </row>
    <row r="572" spans="21:21" ht="14.25" x14ac:dyDescent="0.2">
      <c r="U572" s="17"/>
    </row>
    <row r="573" spans="21:21" ht="14.25" x14ac:dyDescent="0.2">
      <c r="U573" s="17"/>
    </row>
    <row r="574" spans="21:21" ht="14.25" x14ac:dyDescent="0.2">
      <c r="U574" s="17"/>
    </row>
    <row r="575" spans="21:21" ht="14.25" x14ac:dyDescent="0.2">
      <c r="U575" s="17"/>
    </row>
    <row r="576" spans="21:21" ht="14.25" x14ac:dyDescent="0.2">
      <c r="U576" s="17"/>
    </row>
    <row r="577" spans="21:21" ht="14.25" x14ac:dyDescent="0.2">
      <c r="U577" s="17"/>
    </row>
    <row r="578" spans="21:21" ht="14.25" x14ac:dyDescent="0.2">
      <c r="U578" s="17"/>
    </row>
    <row r="579" spans="21:21" ht="14.25" x14ac:dyDescent="0.2">
      <c r="U579" s="17"/>
    </row>
    <row r="580" spans="21:21" ht="14.25" x14ac:dyDescent="0.2">
      <c r="U580" s="17"/>
    </row>
    <row r="581" spans="21:21" ht="14.25" x14ac:dyDescent="0.2">
      <c r="U581" s="17"/>
    </row>
    <row r="582" spans="21:21" ht="14.25" x14ac:dyDescent="0.2">
      <c r="U582" s="17"/>
    </row>
    <row r="583" spans="21:21" ht="14.25" x14ac:dyDescent="0.2">
      <c r="U583" s="17"/>
    </row>
    <row r="584" spans="21:21" ht="14.25" x14ac:dyDescent="0.2">
      <c r="U584" s="17"/>
    </row>
    <row r="585" spans="21:21" ht="14.25" x14ac:dyDescent="0.2">
      <c r="U585" s="17"/>
    </row>
    <row r="586" spans="21:21" ht="14.25" x14ac:dyDescent="0.2">
      <c r="U586" s="17"/>
    </row>
    <row r="587" spans="21:21" ht="14.25" x14ac:dyDescent="0.2">
      <c r="U587" s="17"/>
    </row>
    <row r="588" spans="21:21" ht="14.25" x14ac:dyDescent="0.2">
      <c r="U588" s="17"/>
    </row>
    <row r="589" spans="21:21" ht="14.25" x14ac:dyDescent="0.2">
      <c r="U589" s="17"/>
    </row>
    <row r="590" spans="21:21" ht="14.25" x14ac:dyDescent="0.2">
      <c r="U590" s="17"/>
    </row>
    <row r="591" spans="21:21" ht="14.25" x14ac:dyDescent="0.2">
      <c r="U591" s="17"/>
    </row>
    <row r="592" spans="21:21" ht="14.25" x14ac:dyDescent="0.2">
      <c r="U592" s="17"/>
    </row>
    <row r="593" spans="21:21" ht="14.25" x14ac:dyDescent="0.2">
      <c r="U593" s="17"/>
    </row>
    <row r="594" spans="21:21" ht="14.25" x14ac:dyDescent="0.2">
      <c r="U594" s="17"/>
    </row>
    <row r="595" spans="21:21" ht="14.25" x14ac:dyDescent="0.2">
      <c r="U595" s="17"/>
    </row>
    <row r="596" spans="21:21" ht="14.25" x14ac:dyDescent="0.2">
      <c r="U596" s="17"/>
    </row>
    <row r="597" spans="21:21" ht="14.25" x14ac:dyDescent="0.2">
      <c r="U597" s="17"/>
    </row>
    <row r="598" spans="21:21" ht="14.25" x14ac:dyDescent="0.2">
      <c r="U598" s="17"/>
    </row>
    <row r="599" spans="21:21" ht="14.25" x14ac:dyDescent="0.2">
      <c r="U599" s="17"/>
    </row>
    <row r="600" spans="21:21" ht="14.25" x14ac:dyDescent="0.2">
      <c r="U600" s="17"/>
    </row>
    <row r="601" spans="21:21" ht="14.25" x14ac:dyDescent="0.2">
      <c r="U601" s="17"/>
    </row>
    <row r="602" spans="21:21" ht="14.25" x14ac:dyDescent="0.2">
      <c r="U602" s="17"/>
    </row>
    <row r="603" spans="21:21" ht="14.25" x14ac:dyDescent="0.2">
      <c r="U603" s="17"/>
    </row>
    <row r="604" spans="21:21" ht="14.25" x14ac:dyDescent="0.2">
      <c r="U604" s="17"/>
    </row>
    <row r="605" spans="21:21" ht="14.25" x14ac:dyDescent="0.2">
      <c r="U605" s="17"/>
    </row>
    <row r="606" spans="21:21" ht="14.25" x14ac:dyDescent="0.2">
      <c r="U606" s="17"/>
    </row>
    <row r="607" spans="21:21" ht="14.25" x14ac:dyDescent="0.2">
      <c r="U607" s="17"/>
    </row>
    <row r="608" spans="21:21" ht="14.25" x14ac:dyDescent="0.2">
      <c r="U608" s="17"/>
    </row>
    <row r="609" spans="21:21" ht="14.25" x14ac:dyDescent="0.2">
      <c r="U609" s="17"/>
    </row>
    <row r="610" spans="21:21" ht="14.25" x14ac:dyDescent="0.2">
      <c r="U610" s="17"/>
    </row>
    <row r="611" spans="21:21" ht="14.25" x14ac:dyDescent="0.2">
      <c r="U611" s="17"/>
    </row>
    <row r="612" spans="21:21" ht="14.25" x14ac:dyDescent="0.2">
      <c r="U612" s="17"/>
    </row>
    <row r="613" spans="21:21" ht="14.25" x14ac:dyDescent="0.2">
      <c r="U613" s="17"/>
    </row>
    <row r="614" spans="21:21" ht="14.25" x14ac:dyDescent="0.2">
      <c r="U614" s="17"/>
    </row>
    <row r="615" spans="21:21" ht="14.25" x14ac:dyDescent="0.2">
      <c r="U615" s="17"/>
    </row>
    <row r="616" spans="21:21" ht="14.25" x14ac:dyDescent="0.2">
      <c r="U616" s="17"/>
    </row>
    <row r="617" spans="21:21" ht="14.25" x14ac:dyDescent="0.2">
      <c r="U617" s="17"/>
    </row>
    <row r="618" spans="21:21" ht="14.25" x14ac:dyDescent="0.2">
      <c r="U618" s="17"/>
    </row>
    <row r="619" spans="21:21" ht="14.25" x14ac:dyDescent="0.2">
      <c r="U619" s="17"/>
    </row>
    <row r="620" spans="21:21" ht="14.25" x14ac:dyDescent="0.2">
      <c r="U620" s="17"/>
    </row>
    <row r="621" spans="21:21" ht="14.25" x14ac:dyDescent="0.2">
      <c r="U621" s="17"/>
    </row>
    <row r="622" spans="21:21" ht="14.25" x14ac:dyDescent="0.2">
      <c r="U622" s="17"/>
    </row>
    <row r="623" spans="21:21" ht="14.25" x14ac:dyDescent="0.2">
      <c r="U623" s="17"/>
    </row>
    <row r="624" spans="21:21" ht="14.25" x14ac:dyDescent="0.2">
      <c r="U624" s="17"/>
    </row>
    <row r="625" spans="21:21" ht="14.25" x14ac:dyDescent="0.2">
      <c r="U625" s="17"/>
    </row>
    <row r="626" spans="21:21" ht="14.25" x14ac:dyDescent="0.2">
      <c r="U626" s="17"/>
    </row>
    <row r="627" spans="21:21" ht="14.25" x14ac:dyDescent="0.2">
      <c r="U627" s="17"/>
    </row>
    <row r="628" spans="21:21" ht="14.25" x14ac:dyDescent="0.2">
      <c r="U628" s="17"/>
    </row>
    <row r="629" spans="21:21" ht="14.25" x14ac:dyDescent="0.2">
      <c r="U629" s="17"/>
    </row>
    <row r="630" spans="21:21" ht="14.25" x14ac:dyDescent="0.2">
      <c r="U630" s="17"/>
    </row>
    <row r="631" spans="21:21" ht="14.25" x14ac:dyDescent="0.2">
      <c r="U631" s="17"/>
    </row>
    <row r="632" spans="21:21" ht="14.25" x14ac:dyDescent="0.2">
      <c r="U632" s="17"/>
    </row>
    <row r="633" spans="21:21" ht="14.25" x14ac:dyDescent="0.2">
      <c r="U633" s="17"/>
    </row>
    <row r="634" spans="21:21" ht="14.25" x14ac:dyDescent="0.2">
      <c r="U634" s="17"/>
    </row>
    <row r="635" spans="21:21" ht="14.25" x14ac:dyDescent="0.2">
      <c r="U635" s="17"/>
    </row>
    <row r="636" spans="21:21" ht="14.25" x14ac:dyDescent="0.2">
      <c r="U636" s="17"/>
    </row>
    <row r="637" spans="21:21" ht="14.25" x14ac:dyDescent="0.2">
      <c r="U637" s="17"/>
    </row>
    <row r="638" spans="21:21" ht="14.25" x14ac:dyDescent="0.2">
      <c r="U638" s="17"/>
    </row>
    <row r="639" spans="21:21" ht="14.25" x14ac:dyDescent="0.2">
      <c r="U639" s="17"/>
    </row>
    <row r="640" spans="21:21" ht="14.25" x14ac:dyDescent="0.2">
      <c r="U640" s="17"/>
    </row>
    <row r="641" spans="21:21" ht="14.25" x14ac:dyDescent="0.2">
      <c r="U641" s="17"/>
    </row>
    <row r="642" spans="21:21" ht="14.25" x14ac:dyDescent="0.2">
      <c r="U642" s="17"/>
    </row>
    <row r="643" spans="21:21" ht="14.25" x14ac:dyDescent="0.2">
      <c r="U643" s="17"/>
    </row>
    <row r="644" spans="21:21" ht="14.25" x14ac:dyDescent="0.2">
      <c r="U644" s="17"/>
    </row>
    <row r="645" spans="21:21" ht="14.25" x14ac:dyDescent="0.2">
      <c r="U645" s="17"/>
    </row>
    <row r="646" spans="21:21" ht="14.25" x14ac:dyDescent="0.2">
      <c r="U646" s="17"/>
    </row>
    <row r="647" spans="21:21" ht="14.25" x14ac:dyDescent="0.2">
      <c r="U647" s="17"/>
    </row>
    <row r="648" spans="21:21" ht="14.25" x14ac:dyDescent="0.2">
      <c r="U648" s="17"/>
    </row>
    <row r="649" spans="21:21" ht="14.25" x14ac:dyDescent="0.2">
      <c r="U649" s="17"/>
    </row>
    <row r="650" spans="21:21" ht="14.25" x14ac:dyDescent="0.2">
      <c r="U650" s="17"/>
    </row>
    <row r="651" spans="21:21" ht="14.25" x14ac:dyDescent="0.2">
      <c r="U651" s="17"/>
    </row>
    <row r="652" spans="21:21" ht="14.25" x14ac:dyDescent="0.2">
      <c r="U652" s="17"/>
    </row>
    <row r="653" spans="21:21" ht="14.25" x14ac:dyDescent="0.2">
      <c r="U653" s="17"/>
    </row>
    <row r="654" spans="21:21" ht="14.25" x14ac:dyDescent="0.2">
      <c r="U654" s="17"/>
    </row>
    <row r="655" spans="21:21" ht="14.25" x14ac:dyDescent="0.2">
      <c r="U655" s="17"/>
    </row>
    <row r="656" spans="21:21" ht="14.25" x14ac:dyDescent="0.2">
      <c r="U656" s="17"/>
    </row>
    <row r="657" spans="21:21" ht="14.25" x14ac:dyDescent="0.2">
      <c r="U657" s="17"/>
    </row>
    <row r="658" spans="21:21" ht="14.25" x14ac:dyDescent="0.2">
      <c r="U658" s="17"/>
    </row>
    <row r="659" spans="21:21" ht="14.25" x14ac:dyDescent="0.2">
      <c r="U659" s="17"/>
    </row>
    <row r="660" spans="21:21" ht="14.25" x14ac:dyDescent="0.2">
      <c r="U660" s="17"/>
    </row>
    <row r="661" spans="21:21" ht="14.25" x14ac:dyDescent="0.2">
      <c r="U661" s="17"/>
    </row>
    <row r="662" spans="21:21" ht="14.25" x14ac:dyDescent="0.2">
      <c r="U662" s="17"/>
    </row>
    <row r="663" spans="21:21" ht="14.25" x14ac:dyDescent="0.2">
      <c r="U663" s="17"/>
    </row>
    <row r="664" spans="21:21" ht="14.25" x14ac:dyDescent="0.2">
      <c r="U664" s="17"/>
    </row>
    <row r="665" spans="21:21" ht="14.25" x14ac:dyDescent="0.2">
      <c r="U665" s="17"/>
    </row>
    <row r="666" spans="21:21" ht="14.25" x14ac:dyDescent="0.2">
      <c r="U666" s="17"/>
    </row>
    <row r="667" spans="21:21" ht="14.25" x14ac:dyDescent="0.2">
      <c r="U667" s="17"/>
    </row>
    <row r="668" spans="21:21" ht="14.25" x14ac:dyDescent="0.2">
      <c r="U668" s="17"/>
    </row>
    <row r="669" spans="21:21" ht="14.25" x14ac:dyDescent="0.2">
      <c r="U669" s="17"/>
    </row>
    <row r="670" spans="21:21" ht="14.25" x14ac:dyDescent="0.2">
      <c r="U670" s="17"/>
    </row>
    <row r="671" spans="21:21" ht="14.25" x14ac:dyDescent="0.2">
      <c r="U671" s="17"/>
    </row>
    <row r="672" spans="21:21" ht="14.25" x14ac:dyDescent="0.2">
      <c r="U672" s="17"/>
    </row>
    <row r="673" spans="21:21" ht="14.25" x14ac:dyDescent="0.2">
      <c r="U673" s="17"/>
    </row>
    <row r="674" spans="21:21" ht="14.25" x14ac:dyDescent="0.2">
      <c r="U674" s="17"/>
    </row>
    <row r="675" spans="21:21" ht="14.25" x14ac:dyDescent="0.2">
      <c r="U675" s="17"/>
    </row>
    <row r="676" spans="21:21" ht="14.25" x14ac:dyDescent="0.2">
      <c r="U676" s="17"/>
    </row>
    <row r="677" spans="21:21" ht="14.25" x14ac:dyDescent="0.2">
      <c r="U677" s="17"/>
    </row>
    <row r="678" spans="21:21" ht="14.25" x14ac:dyDescent="0.2">
      <c r="U678" s="17"/>
    </row>
    <row r="679" spans="21:21" ht="14.25" x14ac:dyDescent="0.2">
      <c r="U679" s="17"/>
    </row>
    <row r="680" spans="21:21" ht="14.25" x14ac:dyDescent="0.2">
      <c r="U680" s="17"/>
    </row>
    <row r="681" spans="21:21" ht="14.25" x14ac:dyDescent="0.2">
      <c r="U681" s="17"/>
    </row>
    <row r="682" spans="21:21" ht="14.25" x14ac:dyDescent="0.2">
      <c r="U682" s="17"/>
    </row>
    <row r="683" spans="21:21" ht="14.25" x14ac:dyDescent="0.2">
      <c r="U683" s="17"/>
    </row>
    <row r="684" spans="21:21" ht="14.25" x14ac:dyDescent="0.2">
      <c r="U684" s="17"/>
    </row>
    <row r="685" spans="21:21" ht="14.25" x14ac:dyDescent="0.2">
      <c r="U685" s="17"/>
    </row>
    <row r="686" spans="21:21" ht="14.25" x14ac:dyDescent="0.2">
      <c r="U686" s="17"/>
    </row>
    <row r="687" spans="21:21" ht="14.25" x14ac:dyDescent="0.2">
      <c r="U687" s="17"/>
    </row>
    <row r="688" spans="21:21" ht="14.25" x14ac:dyDescent="0.2">
      <c r="U688" s="17"/>
    </row>
    <row r="689" spans="21:21" ht="14.25" x14ac:dyDescent="0.2">
      <c r="U689" s="17"/>
    </row>
    <row r="690" spans="21:21" ht="14.25" x14ac:dyDescent="0.2">
      <c r="U690" s="17"/>
    </row>
    <row r="691" spans="21:21" ht="14.25" x14ac:dyDescent="0.2">
      <c r="U691" s="17"/>
    </row>
    <row r="692" spans="21:21" ht="14.25" x14ac:dyDescent="0.2">
      <c r="U692" s="17"/>
    </row>
    <row r="693" spans="21:21" ht="14.25" x14ac:dyDescent="0.2">
      <c r="U693" s="17"/>
    </row>
    <row r="694" spans="21:21" ht="14.25" x14ac:dyDescent="0.2">
      <c r="U694" s="17"/>
    </row>
    <row r="695" spans="21:21" ht="14.25" x14ac:dyDescent="0.2">
      <c r="U695" s="17"/>
    </row>
    <row r="696" spans="21:21" ht="14.25" x14ac:dyDescent="0.2">
      <c r="U696" s="17"/>
    </row>
    <row r="697" spans="21:21" ht="14.25" x14ac:dyDescent="0.2">
      <c r="U697" s="17"/>
    </row>
    <row r="698" spans="21:21" ht="14.25" x14ac:dyDescent="0.2">
      <c r="U698" s="17"/>
    </row>
    <row r="699" spans="21:21" ht="14.25" x14ac:dyDescent="0.2">
      <c r="U699" s="17"/>
    </row>
    <row r="700" spans="21:21" ht="14.25" x14ac:dyDescent="0.2">
      <c r="U700" s="17"/>
    </row>
    <row r="701" spans="21:21" ht="14.25" x14ac:dyDescent="0.2">
      <c r="U701" s="17"/>
    </row>
    <row r="702" spans="21:21" ht="14.25" x14ac:dyDescent="0.2">
      <c r="U702" s="17"/>
    </row>
    <row r="703" spans="21:21" ht="14.25" x14ac:dyDescent="0.2">
      <c r="U703" s="17"/>
    </row>
    <row r="704" spans="21:21" ht="14.25" x14ac:dyDescent="0.2">
      <c r="U704" s="17"/>
    </row>
    <row r="705" spans="21:21" ht="14.25" x14ac:dyDescent="0.2">
      <c r="U705" s="17"/>
    </row>
    <row r="706" spans="21:21" ht="14.25" x14ac:dyDescent="0.2">
      <c r="U706" s="17"/>
    </row>
    <row r="707" spans="21:21" ht="14.25" x14ac:dyDescent="0.2">
      <c r="U707" s="17"/>
    </row>
    <row r="708" spans="21:21" ht="14.25" x14ac:dyDescent="0.2">
      <c r="U708" s="17"/>
    </row>
    <row r="709" spans="21:21" ht="14.25" x14ac:dyDescent="0.2">
      <c r="U709" s="17"/>
    </row>
    <row r="710" spans="21:21" ht="14.25" x14ac:dyDescent="0.2">
      <c r="U710" s="17"/>
    </row>
    <row r="711" spans="21:21" ht="14.25" x14ac:dyDescent="0.2">
      <c r="U711" s="17"/>
    </row>
    <row r="712" spans="21:21" ht="14.25" x14ac:dyDescent="0.2">
      <c r="U712" s="17"/>
    </row>
    <row r="713" spans="21:21" ht="14.25" x14ac:dyDescent="0.2">
      <c r="U713" s="17"/>
    </row>
    <row r="714" spans="21:21" ht="14.25" x14ac:dyDescent="0.2">
      <c r="U714" s="17"/>
    </row>
    <row r="715" spans="21:21" ht="14.25" x14ac:dyDescent="0.2">
      <c r="U715" s="17"/>
    </row>
    <row r="716" spans="21:21" ht="14.25" x14ac:dyDescent="0.2">
      <c r="U716" s="17"/>
    </row>
    <row r="717" spans="21:21" ht="14.25" x14ac:dyDescent="0.2">
      <c r="U717" s="17"/>
    </row>
    <row r="718" spans="21:21" ht="14.25" x14ac:dyDescent="0.2">
      <c r="U718" s="17"/>
    </row>
    <row r="719" spans="21:21" ht="14.25" x14ac:dyDescent="0.2">
      <c r="U719" s="17"/>
    </row>
    <row r="720" spans="21:21" ht="14.25" x14ac:dyDescent="0.2">
      <c r="U720" s="17"/>
    </row>
    <row r="721" spans="21:21" ht="14.25" x14ac:dyDescent="0.2">
      <c r="U721" s="17"/>
    </row>
    <row r="722" spans="21:21" ht="14.25" x14ac:dyDescent="0.2">
      <c r="U722" s="17"/>
    </row>
    <row r="723" spans="21:21" ht="14.25" x14ac:dyDescent="0.2">
      <c r="U723" s="17"/>
    </row>
    <row r="724" spans="21:21" ht="14.25" x14ac:dyDescent="0.2">
      <c r="U724" s="17"/>
    </row>
    <row r="725" spans="21:21" ht="14.25" x14ac:dyDescent="0.2">
      <c r="U725" s="17"/>
    </row>
    <row r="726" spans="21:21" ht="14.25" x14ac:dyDescent="0.2">
      <c r="U726" s="17"/>
    </row>
    <row r="727" spans="21:21" ht="14.25" x14ac:dyDescent="0.2">
      <c r="U727" s="17"/>
    </row>
    <row r="728" spans="21:21" ht="14.25" x14ac:dyDescent="0.2">
      <c r="U728" s="17"/>
    </row>
    <row r="729" spans="21:21" ht="14.25" x14ac:dyDescent="0.2">
      <c r="U729" s="17"/>
    </row>
    <row r="730" spans="21:21" ht="14.25" x14ac:dyDescent="0.2">
      <c r="U730" s="17"/>
    </row>
    <row r="731" spans="21:21" ht="14.25" x14ac:dyDescent="0.2">
      <c r="U731" s="17"/>
    </row>
    <row r="732" spans="21:21" ht="14.25" x14ac:dyDescent="0.2">
      <c r="U732" s="17"/>
    </row>
    <row r="733" spans="21:21" ht="14.25" x14ac:dyDescent="0.2">
      <c r="U733" s="17"/>
    </row>
    <row r="734" spans="21:21" ht="14.25" x14ac:dyDescent="0.2">
      <c r="U734" s="17"/>
    </row>
    <row r="735" spans="21:21" ht="14.25" x14ac:dyDescent="0.2">
      <c r="U735" s="17"/>
    </row>
    <row r="736" spans="21:21" ht="14.25" x14ac:dyDescent="0.2">
      <c r="U736" s="17"/>
    </row>
    <row r="737" spans="21:21" ht="14.25" x14ac:dyDescent="0.2">
      <c r="U737" s="17"/>
    </row>
    <row r="738" spans="21:21" ht="14.25" x14ac:dyDescent="0.2">
      <c r="U738" s="17"/>
    </row>
    <row r="739" spans="21:21" ht="14.25" x14ac:dyDescent="0.2">
      <c r="U739" s="17"/>
    </row>
    <row r="740" spans="21:21" ht="14.25" x14ac:dyDescent="0.2">
      <c r="U740" s="17"/>
    </row>
    <row r="741" spans="21:21" ht="14.25" x14ac:dyDescent="0.2">
      <c r="U741" s="17"/>
    </row>
    <row r="742" spans="21:21" ht="14.25" x14ac:dyDescent="0.2">
      <c r="U742" s="17"/>
    </row>
    <row r="743" spans="21:21" ht="14.25" x14ac:dyDescent="0.2">
      <c r="U743" s="17"/>
    </row>
    <row r="744" spans="21:21" ht="14.25" x14ac:dyDescent="0.2">
      <c r="U744" s="17"/>
    </row>
    <row r="745" spans="21:21" ht="14.25" x14ac:dyDescent="0.2">
      <c r="U745" s="17"/>
    </row>
    <row r="746" spans="21:21" ht="14.25" x14ac:dyDescent="0.2">
      <c r="U746" s="17"/>
    </row>
    <row r="747" spans="21:21" ht="14.25" x14ac:dyDescent="0.2">
      <c r="U747" s="17"/>
    </row>
    <row r="748" spans="21:21" ht="14.25" x14ac:dyDescent="0.2">
      <c r="U748" s="17"/>
    </row>
    <row r="749" spans="21:21" ht="14.25" x14ac:dyDescent="0.2">
      <c r="U749" s="17"/>
    </row>
    <row r="750" spans="21:21" ht="14.25" x14ac:dyDescent="0.2">
      <c r="U750" s="17"/>
    </row>
    <row r="751" spans="21:21" ht="14.25" x14ac:dyDescent="0.2">
      <c r="U751" s="17"/>
    </row>
    <row r="752" spans="21:21" ht="14.25" x14ac:dyDescent="0.2">
      <c r="U752" s="17"/>
    </row>
    <row r="753" spans="21:21" ht="14.25" x14ac:dyDescent="0.2">
      <c r="U753" s="17"/>
    </row>
    <row r="754" spans="21:21" ht="14.25" x14ac:dyDescent="0.2">
      <c r="U754" s="17"/>
    </row>
    <row r="755" spans="21:21" ht="14.25" x14ac:dyDescent="0.2">
      <c r="U755" s="17"/>
    </row>
    <row r="756" spans="21:21" ht="14.25" x14ac:dyDescent="0.2">
      <c r="U756" s="17"/>
    </row>
    <row r="757" spans="21:21" ht="14.25" x14ac:dyDescent="0.2">
      <c r="U757" s="17"/>
    </row>
    <row r="758" spans="21:21" ht="14.25" x14ac:dyDescent="0.2">
      <c r="U758" s="17"/>
    </row>
    <row r="759" spans="21:21" ht="14.25" x14ac:dyDescent="0.2">
      <c r="U759" s="17"/>
    </row>
    <row r="760" spans="21:21" ht="14.25" x14ac:dyDescent="0.2">
      <c r="U760" s="17"/>
    </row>
    <row r="761" spans="21:21" ht="14.25" x14ac:dyDescent="0.2">
      <c r="U761" s="17"/>
    </row>
    <row r="762" spans="21:21" ht="14.25" x14ac:dyDescent="0.2">
      <c r="U762" s="17"/>
    </row>
    <row r="763" spans="21:21" ht="14.25" x14ac:dyDescent="0.2">
      <c r="U763" s="17"/>
    </row>
    <row r="764" spans="21:21" ht="14.25" x14ac:dyDescent="0.2">
      <c r="U764" s="17"/>
    </row>
    <row r="765" spans="21:21" ht="14.25" x14ac:dyDescent="0.2">
      <c r="U765" s="17"/>
    </row>
    <row r="766" spans="21:21" ht="14.25" x14ac:dyDescent="0.2">
      <c r="U766" s="17"/>
    </row>
    <row r="767" spans="21:21" ht="14.25" x14ac:dyDescent="0.2">
      <c r="U767" s="17"/>
    </row>
    <row r="768" spans="21:21" ht="14.25" x14ac:dyDescent="0.2">
      <c r="U768" s="17"/>
    </row>
    <row r="769" spans="21:21" ht="14.25" x14ac:dyDescent="0.2">
      <c r="U769" s="17"/>
    </row>
    <row r="770" spans="21:21" ht="14.25" x14ac:dyDescent="0.2">
      <c r="U770" s="17"/>
    </row>
    <row r="771" spans="21:21" ht="14.25" x14ac:dyDescent="0.2">
      <c r="U771" s="17"/>
    </row>
    <row r="772" spans="21:21" ht="14.25" x14ac:dyDescent="0.2">
      <c r="U772" s="17"/>
    </row>
    <row r="773" spans="21:21" ht="14.25" x14ac:dyDescent="0.2">
      <c r="U773" s="17"/>
    </row>
    <row r="774" spans="21:21" ht="14.25" x14ac:dyDescent="0.2">
      <c r="U774" s="17"/>
    </row>
    <row r="775" spans="21:21" ht="14.25" x14ac:dyDescent="0.2">
      <c r="U775" s="17"/>
    </row>
    <row r="776" spans="21:21" ht="14.25" x14ac:dyDescent="0.2">
      <c r="U776" s="17"/>
    </row>
    <row r="777" spans="21:21" ht="14.25" x14ac:dyDescent="0.2">
      <c r="U777" s="17"/>
    </row>
    <row r="778" spans="21:21" ht="14.25" x14ac:dyDescent="0.2">
      <c r="U778" s="17"/>
    </row>
    <row r="779" spans="21:21" ht="14.25" x14ac:dyDescent="0.2">
      <c r="U779" s="17"/>
    </row>
    <row r="780" spans="21:21" ht="14.25" x14ac:dyDescent="0.2">
      <c r="U780" s="17"/>
    </row>
    <row r="781" spans="21:21" ht="14.25" x14ac:dyDescent="0.2">
      <c r="U781" s="17"/>
    </row>
    <row r="782" spans="21:21" ht="14.25" x14ac:dyDescent="0.2">
      <c r="U782" s="17"/>
    </row>
    <row r="783" spans="21:21" ht="14.25" x14ac:dyDescent="0.2">
      <c r="U783" s="17"/>
    </row>
    <row r="784" spans="21:21" ht="14.25" x14ac:dyDescent="0.2">
      <c r="U784" s="17"/>
    </row>
    <row r="785" spans="21:21" ht="14.25" x14ac:dyDescent="0.2">
      <c r="U785" s="17"/>
    </row>
    <row r="786" spans="21:21" ht="14.25" x14ac:dyDescent="0.2">
      <c r="U786" s="17"/>
    </row>
    <row r="787" spans="21:21" ht="14.25" x14ac:dyDescent="0.2">
      <c r="U787" s="17"/>
    </row>
    <row r="788" spans="21:21" ht="14.25" x14ac:dyDescent="0.2">
      <c r="U788" s="17"/>
    </row>
    <row r="789" spans="21:21" ht="14.25" x14ac:dyDescent="0.2">
      <c r="U789" s="17"/>
    </row>
    <row r="790" spans="21:21" ht="14.25" x14ac:dyDescent="0.2">
      <c r="U790" s="17"/>
    </row>
    <row r="791" spans="21:21" ht="14.25" x14ac:dyDescent="0.2">
      <c r="U791" s="17"/>
    </row>
    <row r="792" spans="21:21" ht="14.25" x14ac:dyDescent="0.2">
      <c r="U792" s="17"/>
    </row>
    <row r="793" spans="21:21" ht="14.25" x14ac:dyDescent="0.2">
      <c r="U793" s="17"/>
    </row>
    <row r="794" spans="21:21" ht="14.25" x14ac:dyDescent="0.2">
      <c r="U794" s="17"/>
    </row>
    <row r="795" spans="21:21" ht="14.25" x14ac:dyDescent="0.2">
      <c r="U795" s="17"/>
    </row>
    <row r="796" spans="21:21" ht="14.25" x14ac:dyDescent="0.2">
      <c r="U796" s="17"/>
    </row>
    <row r="797" spans="21:21" ht="14.25" x14ac:dyDescent="0.2">
      <c r="U797" s="17"/>
    </row>
    <row r="798" spans="21:21" ht="14.25" x14ac:dyDescent="0.2">
      <c r="U798" s="17"/>
    </row>
    <row r="799" spans="21:21" ht="14.25" x14ac:dyDescent="0.2">
      <c r="U799" s="17"/>
    </row>
    <row r="800" spans="21:21" ht="14.25" x14ac:dyDescent="0.2">
      <c r="U800" s="17"/>
    </row>
    <row r="801" spans="21:21" ht="14.25" x14ac:dyDescent="0.2">
      <c r="U801" s="17"/>
    </row>
    <row r="802" spans="21:21" ht="14.25" x14ac:dyDescent="0.2">
      <c r="U802" s="17"/>
    </row>
    <row r="803" spans="21:21" ht="14.25" x14ac:dyDescent="0.2">
      <c r="U803" s="17"/>
    </row>
    <row r="804" spans="21:21" ht="14.25" x14ac:dyDescent="0.2">
      <c r="U804" s="17"/>
    </row>
    <row r="805" spans="21:21" ht="14.25" x14ac:dyDescent="0.2">
      <c r="U805" s="17"/>
    </row>
    <row r="806" spans="21:21" ht="14.25" x14ac:dyDescent="0.2">
      <c r="U806" s="17"/>
    </row>
    <row r="807" spans="21:21" ht="14.25" x14ac:dyDescent="0.2">
      <c r="U807" s="17"/>
    </row>
    <row r="808" spans="21:21" ht="14.25" x14ac:dyDescent="0.2">
      <c r="U808" s="17"/>
    </row>
    <row r="809" spans="21:21" ht="14.25" x14ac:dyDescent="0.2">
      <c r="U809" s="17"/>
    </row>
    <row r="810" spans="21:21" ht="14.25" x14ac:dyDescent="0.2">
      <c r="U810" s="17"/>
    </row>
    <row r="811" spans="21:21" ht="14.25" x14ac:dyDescent="0.2">
      <c r="U811" s="17"/>
    </row>
    <row r="812" spans="21:21" ht="14.25" x14ac:dyDescent="0.2">
      <c r="U812" s="17"/>
    </row>
    <row r="813" spans="21:21" ht="14.25" x14ac:dyDescent="0.2">
      <c r="U813" s="17"/>
    </row>
    <row r="814" spans="21:21" ht="14.25" x14ac:dyDescent="0.2">
      <c r="U814" s="17"/>
    </row>
    <row r="815" spans="21:21" ht="14.25" x14ac:dyDescent="0.2">
      <c r="U815" s="17"/>
    </row>
    <row r="816" spans="21:21" ht="14.25" x14ac:dyDescent="0.2">
      <c r="U816" s="17"/>
    </row>
    <row r="817" spans="21:21" ht="14.25" x14ac:dyDescent="0.2">
      <c r="U817" s="17"/>
    </row>
    <row r="818" spans="21:21" ht="14.25" x14ac:dyDescent="0.2">
      <c r="U818" s="17"/>
    </row>
    <row r="819" spans="21:21" ht="14.25" x14ac:dyDescent="0.2">
      <c r="U819" s="17"/>
    </row>
    <row r="820" spans="21:21" ht="14.25" x14ac:dyDescent="0.2">
      <c r="U820" s="17"/>
    </row>
    <row r="821" spans="21:21" ht="14.25" x14ac:dyDescent="0.2">
      <c r="U821" s="17"/>
    </row>
    <row r="822" spans="21:21" ht="14.25" x14ac:dyDescent="0.2">
      <c r="U822" s="17"/>
    </row>
    <row r="823" spans="21:21" ht="14.25" x14ac:dyDescent="0.2">
      <c r="U823" s="17"/>
    </row>
    <row r="824" spans="21:21" ht="14.25" x14ac:dyDescent="0.2">
      <c r="U824" s="17"/>
    </row>
    <row r="825" spans="21:21" ht="14.25" x14ac:dyDescent="0.2">
      <c r="U825" s="17"/>
    </row>
    <row r="826" spans="21:21" ht="14.25" x14ac:dyDescent="0.2">
      <c r="U826" s="17"/>
    </row>
    <row r="827" spans="21:21" ht="14.25" x14ac:dyDescent="0.2">
      <c r="U827" s="17"/>
    </row>
    <row r="828" spans="21:21" ht="14.25" x14ac:dyDescent="0.2">
      <c r="U828" s="17"/>
    </row>
    <row r="829" spans="21:21" ht="14.25" x14ac:dyDescent="0.2">
      <c r="U829" s="17"/>
    </row>
    <row r="830" spans="21:21" ht="14.25" x14ac:dyDescent="0.2">
      <c r="U830" s="17"/>
    </row>
    <row r="831" spans="21:21" ht="14.25" x14ac:dyDescent="0.2">
      <c r="U831" s="17"/>
    </row>
    <row r="832" spans="21:21" ht="14.25" x14ac:dyDescent="0.2">
      <c r="U832" s="17"/>
    </row>
    <row r="833" spans="21:21" ht="14.25" x14ac:dyDescent="0.2">
      <c r="U833" s="17"/>
    </row>
    <row r="834" spans="21:21" ht="14.25" x14ac:dyDescent="0.2">
      <c r="U834" s="17"/>
    </row>
    <row r="835" spans="21:21" ht="14.25" x14ac:dyDescent="0.2">
      <c r="U835" s="17"/>
    </row>
    <row r="836" spans="21:21" ht="14.25" x14ac:dyDescent="0.2">
      <c r="U836" s="17"/>
    </row>
    <row r="837" spans="21:21" ht="14.25" x14ac:dyDescent="0.2">
      <c r="U837" s="17"/>
    </row>
    <row r="838" spans="21:21" ht="14.25" x14ac:dyDescent="0.2">
      <c r="U838" s="17"/>
    </row>
    <row r="839" spans="21:21" ht="14.25" x14ac:dyDescent="0.2">
      <c r="U839" s="17"/>
    </row>
    <row r="840" spans="21:21" ht="14.25" x14ac:dyDescent="0.2">
      <c r="U840" s="17"/>
    </row>
    <row r="841" spans="21:21" ht="14.25" x14ac:dyDescent="0.2">
      <c r="U841" s="17"/>
    </row>
    <row r="842" spans="21:21" ht="14.25" x14ac:dyDescent="0.2">
      <c r="U842" s="17"/>
    </row>
    <row r="843" spans="21:21" ht="14.25" x14ac:dyDescent="0.2">
      <c r="U843" s="17"/>
    </row>
    <row r="844" spans="21:21" ht="14.25" x14ac:dyDescent="0.2">
      <c r="U844" s="17"/>
    </row>
    <row r="845" spans="21:21" ht="14.25" x14ac:dyDescent="0.2">
      <c r="U845" s="17"/>
    </row>
    <row r="846" spans="21:21" ht="14.25" x14ac:dyDescent="0.2">
      <c r="U846" s="17"/>
    </row>
    <row r="847" spans="21:21" ht="14.25" x14ac:dyDescent="0.2">
      <c r="U847" s="17"/>
    </row>
    <row r="848" spans="21:21" ht="14.25" x14ac:dyDescent="0.2">
      <c r="U848" s="17"/>
    </row>
    <row r="849" spans="21:21" ht="14.25" x14ac:dyDescent="0.2">
      <c r="U849" s="17"/>
    </row>
    <row r="850" spans="21:21" ht="14.25" x14ac:dyDescent="0.2">
      <c r="U850" s="17"/>
    </row>
    <row r="851" spans="21:21" ht="14.25" x14ac:dyDescent="0.2">
      <c r="U851" s="17"/>
    </row>
    <row r="852" spans="21:21" ht="14.25" x14ac:dyDescent="0.2">
      <c r="U852" s="17"/>
    </row>
    <row r="853" spans="21:21" ht="14.25" x14ac:dyDescent="0.2">
      <c r="U853" s="17"/>
    </row>
    <row r="854" spans="21:21" ht="14.25" x14ac:dyDescent="0.2">
      <c r="U854" s="17"/>
    </row>
    <row r="855" spans="21:21" ht="14.25" x14ac:dyDescent="0.2">
      <c r="U855" s="17"/>
    </row>
    <row r="856" spans="21:21" ht="14.25" x14ac:dyDescent="0.2">
      <c r="U856" s="17"/>
    </row>
    <row r="857" spans="21:21" ht="14.25" x14ac:dyDescent="0.2">
      <c r="U857" s="17"/>
    </row>
    <row r="858" spans="21:21" ht="14.25" x14ac:dyDescent="0.2">
      <c r="U858" s="17"/>
    </row>
    <row r="859" spans="21:21" ht="14.25" x14ac:dyDescent="0.2">
      <c r="U859" s="17"/>
    </row>
    <row r="860" spans="21:21" ht="14.25" x14ac:dyDescent="0.2">
      <c r="U860" s="17"/>
    </row>
    <row r="861" spans="21:21" ht="14.25" x14ac:dyDescent="0.2">
      <c r="U861" s="17"/>
    </row>
    <row r="862" spans="21:21" ht="14.25" x14ac:dyDescent="0.2">
      <c r="U862" s="17"/>
    </row>
    <row r="863" spans="21:21" ht="14.25" x14ac:dyDescent="0.2">
      <c r="U863" s="17"/>
    </row>
    <row r="864" spans="21:21" ht="14.25" x14ac:dyDescent="0.2">
      <c r="U864" s="17"/>
    </row>
    <row r="865" spans="21:21" ht="14.25" x14ac:dyDescent="0.2">
      <c r="U865" s="17"/>
    </row>
    <row r="866" spans="21:21" ht="14.25" x14ac:dyDescent="0.2">
      <c r="U866" s="17"/>
    </row>
    <row r="867" spans="21:21" ht="14.25" x14ac:dyDescent="0.2">
      <c r="U867" s="17"/>
    </row>
    <row r="868" spans="21:21" ht="14.25" x14ac:dyDescent="0.2">
      <c r="U868" s="17"/>
    </row>
    <row r="869" spans="21:21" ht="14.25" x14ac:dyDescent="0.2">
      <c r="U869" s="17"/>
    </row>
    <row r="870" spans="21:21" ht="14.25" x14ac:dyDescent="0.2">
      <c r="U870" s="17"/>
    </row>
    <row r="871" spans="21:21" ht="14.25" x14ac:dyDescent="0.2">
      <c r="U871" s="17"/>
    </row>
    <row r="872" spans="21:21" ht="14.25" x14ac:dyDescent="0.2">
      <c r="U872" s="17"/>
    </row>
    <row r="873" spans="21:21" ht="14.25" x14ac:dyDescent="0.2">
      <c r="U873" s="17"/>
    </row>
    <row r="874" spans="21:21" ht="14.25" x14ac:dyDescent="0.2">
      <c r="U874" s="17"/>
    </row>
    <row r="875" spans="21:21" ht="14.25" x14ac:dyDescent="0.2">
      <c r="U875" s="17"/>
    </row>
    <row r="876" spans="21:21" ht="14.25" x14ac:dyDescent="0.2">
      <c r="U876" s="17"/>
    </row>
    <row r="877" spans="21:21" ht="14.25" x14ac:dyDescent="0.2">
      <c r="U877" s="17"/>
    </row>
    <row r="878" spans="21:21" ht="14.25" x14ac:dyDescent="0.2">
      <c r="U878" s="17"/>
    </row>
    <row r="879" spans="21:21" ht="14.25" x14ac:dyDescent="0.2">
      <c r="U879" s="17"/>
    </row>
    <row r="880" spans="21:21" ht="14.25" x14ac:dyDescent="0.2">
      <c r="U880" s="17"/>
    </row>
    <row r="881" spans="21:21" ht="14.25" x14ac:dyDescent="0.2">
      <c r="U881" s="17"/>
    </row>
    <row r="882" spans="21:21" ht="14.25" x14ac:dyDescent="0.2">
      <c r="U882" s="17"/>
    </row>
    <row r="883" spans="21:21" ht="14.25" x14ac:dyDescent="0.2">
      <c r="U883" s="17"/>
    </row>
    <row r="884" spans="21:21" ht="14.25" x14ac:dyDescent="0.2">
      <c r="U884" s="17"/>
    </row>
    <row r="885" spans="21:21" ht="14.25" x14ac:dyDescent="0.2">
      <c r="U885" s="17"/>
    </row>
    <row r="886" spans="21:21" ht="14.25" x14ac:dyDescent="0.2">
      <c r="U886" s="17"/>
    </row>
    <row r="887" spans="21:21" ht="14.25" x14ac:dyDescent="0.2">
      <c r="U887" s="17"/>
    </row>
    <row r="888" spans="21:21" ht="14.25" x14ac:dyDescent="0.2">
      <c r="U888" s="17"/>
    </row>
    <row r="889" spans="21:21" ht="14.25" x14ac:dyDescent="0.2">
      <c r="U889" s="17"/>
    </row>
    <row r="890" spans="21:21" ht="14.25" x14ac:dyDescent="0.2">
      <c r="U890" s="17"/>
    </row>
    <row r="891" spans="21:21" ht="14.25" x14ac:dyDescent="0.2">
      <c r="U891" s="17"/>
    </row>
    <row r="892" spans="21:21" ht="14.25" x14ac:dyDescent="0.2">
      <c r="U892" s="17"/>
    </row>
    <row r="893" spans="21:21" ht="14.25" x14ac:dyDescent="0.2">
      <c r="U893" s="17"/>
    </row>
    <row r="894" spans="21:21" ht="14.25" x14ac:dyDescent="0.2">
      <c r="U894" s="17"/>
    </row>
    <row r="895" spans="21:21" ht="14.25" x14ac:dyDescent="0.2">
      <c r="U895" s="17"/>
    </row>
    <row r="896" spans="21:21" ht="14.25" x14ac:dyDescent="0.2">
      <c r="U896" s="17"/>
    </row>
    <row r="897" spans="21:21" ht="14.25" x14ac:dyDescent="0.2">
      <c r="U897" s="17"/>
    </row>
    <row r="898" spans="21:21" ht="14.25" x14ac:dyDescent="0.2">
      <c r="U898" s="17"/>
    </row>
    <row r="899" spans="21:21" ht="14.25" x14ac:dyDescent="0.2">
      <c r="U899" s="17"/>
    </row>
    <row r="900" spans="21:21" ht="14.25" x14ac:dyDescent="0.2">
      <c r="U900" s="17"/>
    </row>
    <row r="901" spans="21:21" ht="14.25" x14ac:dyDescent="0.2">
      <c r="U901" s="17"/>
    </row>
    <row r="902" spans="21:21" ht="14.25" x14ac:dyDescent="0.2">
      <c r="U902" s="17"/>
    </row>
    <row r="903" spans="21:21" ht="14.25" x14ac:dyDescent="0.2">
      <c r="U903" s="17"/>
    </row>
    <row r="904" spans="21:21" ht="14.25" x14ac:dyDescent="0.2">
      <c r="U904" s="17"/>
    </row>
    <row r="905" spans="21:21" ht="14.25" x14ac:dyDescent="0.2">
      <c r="U905" s="17"/>
    </row>
    <row r="906" spans="21:21" ht="14.25" x14ac:dyDescent="0.2">
      <c r="U906" s="17"/>
    </row>
    <row r="907" spans="21:21" ht="14.25" x14ac:dyDescent="0.2">
      <c r="U907" s="17"/>
    </row>
    <row r="908" spans="21:21" ht="14.25" x14ac:dyDescent="0.2">
      <c r="U908" s="17"/>
    </row>
    <row r="909" spans="21:21" ht="14.25" x14ac:dyDescent="0.2">
      <c r="U909" s="17"/>
    </row>
    <row r="910" spans="21:21" ht="14.25" x14ac:dyDescent="0.2">
      <c r="U910" s="17"/>
    </row>
    <row r="911" spans="21:21" ht="14.25" x14ac:dyDescent="0.2">
      <c r="U911" s="17"/>
    </row>
    <row r="912" spans="21:21" ht="14.25" x14ac:dyDescent="0.2">
      <c r="U912" s="17"/>
    </row>
    <row r="913" spans="21:21" ht="14.25" x14ac:dyDescent="0.2">
      <c r="U913" s="17"/>
    </row>
    <row r="914" spans="21:21" ht="14.25" x14ac:dyDescent="0.2">
      <c r="U914" s="17"/>
    </row>
    <row r="915" spans="21:21" ht="14.25" x14ac:dyDescent="0.2">
      <c r="U915" s="17"/>
    </row>
    <row r="916" spans="21:21" ht="14.25" x14ac:dyDescent="0.2">
      <c r="U916" s="17"/>
    </row>
    <row r="917" spans="21:21" ht="14.25" x14ac:dyDescent="0.2">
      <c r="U917" s="17"/>
    </row>
    <row r="918" spans="21:21" ht="14.25" x14ac:dyDescent="0.2">
      <c r="U918" s="17"/>
    </row>
    <row r="919" spans="21:21" ht="14.25" x14ac:dyDescent="0.2">
      <c r="U919" s="17"/>
    </row>
    <row r="920" spans="21:21" ht="14.25" x14ac:dyDescent="0.2">
      <c r="U920" s="17"/>
    </row>
    <row r="921" spans="21:21" ht="14.25" x14ac:dyDescent="0.2">
      <c r="U921" s="17"/>
    </row>
    <row r="922" spans="21:21" ht="14.25" x14ac:dyDescent="0.2">
      <c r="U922" s="17"/>
    </row>
    <row r="923" spans="21:21" ht="14.25" x14ac:dyDescent="0.2">
      <c r="U923" s="17"/>
    </row>
    <row r="924" spans="21:21" ht="14.25" x14ac:dyDescent="0.2">
      <c r="U924" s="17"/>
    </row>
    <row r="925" spans="21:21" ht="14.25" x14ac:dyDescent="0.2">
      <c r="U925" s="17"/>
    </row>
    <row r="926" spans="21:21" ht="14.25" x14ac:dyDescent="0.2">
      <c r="U926" s="17"/>
    </row>
    <row r="927" spans="21:21" ht="14.25" x14ac:dyDescent="0.2">
      <c r="U927" s="17"/>
    </row>
    <row r="928" spans="21:21" ht="14.25" x14ac:dyDescent="0.2">
      <c r="U928" s="17"/>
    </row>
    <row r="929" spans="21:21" ht="14.25" x14ac:dyDescent="0.2">
      <c r="U929" s="17"/>
    </row>
    <row r="930" spans="21:21" ht="14.25" x14ac:dyDescent="0.2">
      <c r="U930" s="17"/>
    </row>
    <row r="931" spans="21:21" ht="14.25" x14ac:dyDescent="0.2">
      <c r="U931" s="17"/>
    </row>
    <row r="932" spans="21:21" ht="14.25" x14ac:dyDescent="0.2">
      <c r="U932" s="17"/>
    </row>
    <row r="933" spans="21:21" ht="14.25" x14ac:dyDescent="0.2">
      <c r="U933" s="17"/>
    </row>
    <row r="934" spans="21:21" ht="14.25" x14ac:dyDescent="0.2">
      <c r="U934" s="17"/>
    </row>
    <row r="935" spans="21:21" ht="14.25" x14ac:dyDescent="0.2">
      <c r="U935" s="17"/>
    </row>
    <row r="936" spans="21:21" ht="14.25" x14ac:dyDescent="0.2">
      <c r="U936" s="17"/>
    </row>
    <row r="937" spans="21:21" ht="14.25" x14ac:dyDescent="0.2">
      <c r="U937" s="17"/>
    </row>
    <row r="938" spans="21:21" ht="14.25" x14ac:dyDescent="0.2">
      <c r="U938" s="17"/>
    </row>
    <row r="939" spans="21:21" ht="14.25" x14ac:dyDescent="0.2">
      <c r="U939" s="17"/>
    </row>
    <row r="940" spans="21:21" ht="14.25" x14ac:dyDescent="0.2">
      <c r="U940" s="17"/>
    </row>
    <row r="941" spans="21:21" ht="14.25" x14ac:dyDescent="0.2">
      <c r="U941" s="17"/>
    </row>
    <row r="942" spans="21:21" ht="14.25" x14ac:dyDescent="0.2">
      <c r="U942" s="17"/>
    </row>
    <row r="943" spans="21:21" ht="14.25" x14ac:dyDescent="0.2">
      <c r="U943" s="17"/>
    </row>
    <row r="944" spans="21:21" ht="14.25" x14ac:dyDescent="0.2">
      <c r="U944" s="17"/>
    </row>
    <row r="945" spans="21:21" ht="14.25" x14ac:dyDescent="0.2">
      <c r="U945" s="17"/>
    </row>
    <row r="946" spans="21:21" ht="14.25" x14ac:dyDescent="0.2">
      <c r="U946" s="17"/>
    </row>
    <row r="947" spans="21:21" ht="14.25" x14ac:dyDescent="0.2">
      <c r="U947" s="17"/>
    </row>
    <row r="948" spans="21:21" ht="14.25" x14ac:dyDescent="0.2">
      <c r="U948" s="17"/>
    </row>
    <row r="949" spans="21:21" ht="14.25" x14ac:dyDescent="0.2">
      <c r="U949" s="17"/>
    </row>
    <row r="950" spans="21:21" ht="14.25" x14ac:dyDescent="0.2">
      <c r="U950" s="17"/>
    </row>
    <row r="951" spans="21:21" ht="14.25" x14ac:dyDescent="0.2">
      <c r="U951" s="17"/>
    </row>
    <row r="952" spans="21:21" ht="14.25" x14ac:dyDescent="0.2">
      <c r="U952" s="17"/>
    </row>
    <row r="953" spans="21:21" ht="14.25" x14ac:dyDescent="0.2">
      <c r="U953" s="17"/>
    </row>
    <row r="954" spans="21:21" ht="14.25" x14ac:dyDescent="0.2">
      <c r="U954" s="17"/>
    </row>
    <row r="955" spans="21:21" ht="14.25" x14ac:dyDescent="0.2">
      <c r="U955" s="17"/>
    </row>
    <row r="956" spans="21:21" ht="14.25" x14ac:dyDescent="0.2">
      <c r="U956" s="17"/>
    </row>
    <row r="957" spans="21:21" ht="14.25" x14ac:dyDescent="0.2">
      <c r="U957" s="17"/>
    </row>
    <row r="958" spans="21:21" ht="14.25" x14ac:dyDescent="0.2">
      <c r="U958" s="17"/>
    </row>
    <row r="959" spans="21:21" ht="14.25" x14ac:dyDescent="0.2">
      <c r="U959" s="17"/>
    </row>
    <row r="960" spans="21:21" ht="14.25" x14ac:dyDescent="0.2">
      <c r="U960" s="17"/>
    </row>
    <row r="961" spans="21:21" ht="14.25" x14ac:dyDescent="0.2">
      <c r="U961" s="17"/>
    </row>
    <row r="962" spans="21:21" ht="14.25" x14ac:dyDescent="0.2">
      <c r="U962" s="17"/>
    </row>
    <row r="963" spans="21:21" ht="14.25" x14ac:dyDescent="0.2">
      <c r="U963" s="17"/>
    </row>
    <row r="964" spans="21:21" ht="14.25" x14ac:dyDescent="0.2">
      <c r="U964" s="17"/>
    </row>
    <row r="965" spans="21:21" ht="14.25" x14ac:dyDescent="0.2">
      <c r="U965" s="17"/>
    </row>
    <row r="966" spans="21:21" ht="14.25" x14ac:dyDescent="0.2">
      <c r="U966" s="17"/>
    </row>
    <row r="967" spans="21:21" ht="14.25" x14ac:dyDescent="0.2">
      <c r="U967" s="17"/>
    </row>
    <row r="968" spans="21:21" ht="14.25" x14ac:dyDescent="0.2">
      <c r="U968" s="17"/>
    </row>
    <row r="969" spans="21:21" ht="14.25" x14ac:dyDescent="0.2">
      <c r="U969" s="17"/>
    </row>
    <row r="970" spans="21:21" ht="14.25" x14ac:dyDescent="0.2">
      <c r="U970" s="17"/>
    </row>
    <row r="971" spans="21:21" ht="14.25" x14ac:dyDescent="0.2">
      <c r="U971" s="17"/>
    </row>
    <row r="972" spans="21:21" ht="14.25" x14ac:dyDescent="0.2">
      <c r="U972" s="17"/>
    </row>
    <row r="973" spans="21:21" ht="14.25" x14ac:dyDescent="0.2">
      <c r="U973" s="17"/>
    </row>
    <row r="974" spans="21:21" ht="14.25" x14ac:dyDescent="0.2">
      <c r="U974" s="17"/>
    </row>
    <row r="975" spans="21:21" ht="14.25" x14ac:dyDescent="0.2">
      <c r="U975" s="17"/>
    </row>
    <row r="976" spans="21:21" ht="14.25" x14ac:dyDescent="0.2">
      <c r="U976" s="17"/>
    </row>
    <row r="977" spans="21:21" ht="14.25" x14ac:dyDescent="0.2">
      <c r="U977" s="17"/>
    </row>
    <row r="978" spans="21:21" ht="14.25" x14ac:dyDescent="0.2">
      <c r="U978" s="17"/>
    </row>
    <row r="979" spans="21:21" ht="14.25" x14ac:dyDescent="0.2">
      <c r="U979" s="17"/>
    </row>
    <row r="980" spans="21:21" ht="14.25" x14ac:dyDescent="0.2">
      <c r="U980" s="17"/>
    </row>
    <row r="981" spans="21:21" ht="14.25" x14ac:dyDescent="0.2">
      <c r="U981" s="17"/>
    </row>
    <row r="982" spans="21:21" ht="14.25" x14ac:dyDescent="0.2">
      <c r="U982" s="17"/>
    </row>
    <row r="983" spans="21:21" ht="14.25" x14ac:dyDescent="0.2">
      <c r="U983" s="17"/>
    </row>
    <row r="984" spans="21:21" ht="14.25" x14ac:dyDescent="0.2">
      <c r="U984" s="17"/>
    </row>
    <row r="985" spans="21:21" ht="14.25" x14ac:dyDescent="0.2">
      <c r="U985" s="17"/>
    </row>
    <row r="986" spans="21:21" ht="14.25" x14ac:dyDescent="0.2">
      <c r="U986" s="17"/>
    </row>
    <row r="987" spans="21:21" ht="14.25" x14ac:dyDescent="0.2">
      <c r="U987" s="17"/>
    </row>
    <row r="988" spans="21:21" ht="14.25" x14ac:dyDescent="0.2">
      <c r="U988" s="17"/>
    </row>
    <row r="989" spans="21:21" ht="14.25" x14ac:dyDescent="0.2">
      <c r="U989" s="17"/>
    </row>
    <row r="990" spans="21:21" ht="14.25" x14ac:dyDescent="0.2">
      <c r="U990" s="17"/>
    </row>
    <row r="991" spans="21:21" ht="14.25" x14ac:dyDescent="0.2">
      <c r="U991" s="17"/>
    </row>
    <row r="992" spans="21:21" ht="14.25" x14ac:dyDescent="0.2">
      <c r="U992" s="17"/>
    </row>
    <row r="993" spans="21:21" ht="14.25" x14ac:dyDescent="0.2">
      <c r="U993" s="17"/>
    </row>
    <row r="994" spans="21:21" ht="14.25" x14ac:dyDescent="0.2">
      <c r="U994" s="17"/>
    </row>
    <row r="995" spans="21:21" ht="14.25" x14ac:dyDescent="0.2">
      <c r="U995" s="17"/>
    </row>
    <row r="996" spans="21:21" ht="14.25" x14ac:dyDescent="0.2">
      <c r="U996" s="17"/>
    </row>
    <row r="997" spans="21:21" ht="14.25" x14ac:dyDescent="0.2">
      <c r="U997" s="17"/>
    </row>
    <row r="998" spans="21:21" ht="14.25" x14ac:dyDescent="0.2">
      <c r="U998" s="17"/>
    </row>
    <row r="999" spans="21:21" ht="14.25" x14ac:dyDescent="0.2">
      <c r="U999" s="17"/>
    </row>
    <row r="1000" spans="21:21" ht="14.25" x14ac:dyDescent="0.2">
      <c r="U1000" s="17"/>
    </row>
    <row r="1001" spans="21:21" ht="14.25" x14ac:dyDescent="0.2">
      <c r="U1001" s="17"/>
    </row>
    <row r="1002" spans="21:21" ht="14.25" x14ac:dyDescent="0.2">
      <c r="U1002" s="17"/>
    </row>
    <row r="1003" spans="21:21" ht="14.25" x14ac:dyDescent="0.2">
      <c r="U1003" s="17"/>
    </row>
    <row r="1004" spans="21:21" ht="14.25" x14ac:dyDescent="0.2">
      <c r="U1004" s="17"/>
    </row>
    <row r="1005" spans="21:21" ht="14.25" x14ac:dyDescent="0.2">
      <c r="U1005" s="17"/>
    </row>
    <row r="1006" spans="21:21" ht="14.25" x14ac:dyDescent="0.2">
      <c r="U1006" s="17"/>
    </row>
    <row r="1007" spans="21:21" ht="14.25" x14ac:dyDescent="0.2">
      <c r="U1007" s="17"/>
    </row>
    <row r="1008" spans="21:21" ht="14.25" x14ac:dyDescent="0.2">
      <c r="U1008" s="17"/>
    </row>
    <row r="1009" spans="21:21" ht="14.25" x14ac:dyDescent="0.2">
      <c r="U1009" s="17"/>
    </row>
    <row r="1010" spans="21:21" ht="14.25" x14ac:dyDescent="0.2">
      <c r="U1010" s="17"/>
    </row>
    <row r="1011" spans="21:21" ht="14.25" x14ac:dyDescent="0.2">
      <c r="U1011" s="17"/>
    </row>
    <row r="1012" spans="21:21" ht="14.25" x14ac:dyDescent="0.2">
      <c r="U1012" s="17"/>
    </row>
    <row r="1013" spans="21:21" ht="14.25" x14ac:dyDescent="0.2">
      <c r="U1013" s="17"/>
    </row>
    <row r="1014" spans="21:21" ht="14.25" x14ac:dyDescent="0.2">
      <c r="U1014" s="17"/>
    </row>
    <row r="1015" spans="21:21" ht="14.25" x14ac:dyDescent="0.2">
      <c r="U1015" s="17"/>
    </row>
    <row r="1016" spans="21:21" ht="14.25" x14ac:dyDescent="0.2">
      <c r="U1016" s="17"/>
    </row>
    <row r="1017" spans="21:21" ht="14.25" x14ac:dyDescent="0.2">
      <c r="U1017" s="17"/>
    </row>
    <row r="1018" spans="21:21" ht="14.25" x14ac:dyDescent="0.2">
      <c r="U1018" s="17"/>
    </row>
    <row r="1019" spans="21:21" ht="14.25" x14ac:dyDescent="0.2">
      <c r="U1019" s="17"/>
    </row>
    <row r="1020" spans="21:21" ht="14.25" x14ac:dyDescent="0.2">
      <c r="U1020" s="17"/>
    </row>
    <row r="1021" spans="21:21" ht="14.25" x14ac:dyDescent="0.2">
      <c r="U1021" s="17"/>
    </row>
    <row r="1022" spans="21:21" ht="14.25" x14ac:dyDescent="0.2">
      <c r="U1022" s="17"/>
    </row>
    <row r="1023" spans="21:21" ht="14.25" x14ac:dyDescent="0.2">
      <c r="U1023" s="17"/>
    </row>
    <row r="1024" spans="21:21" ht="14.25" x14ac:dyDescent="0.2">
      <c r="U1024" s="17"/>
    </row>
    <row r="1025" spans="21:21" ht="14.25" x14ac:dyDescent="0.2">
      <c r="U1025" s="17"/>
    </row>
    <row r="1026" spans="21:21" ht="14.25" x14ac:dyDescent="0.2">
      <c r="U1026" s="17"/>
    </row>
    <row r="1027" spans="21:21" ht="14.25" x14ac:dyDescent="0.2">
      <c r="U1027" s="17"/>
    </row>
    <row r="1028" spans="21:21" ht="14.25" x14ac:dyDescent="0.2">
      <c r="U1028" s="17"/>
    </row>
    <row r="1029" spans="21:21" ht="14.25" x14ac:dyDescent="0.2">
      <c r="U1029" s="17"/>
    </row>
    <row r="1030" spans="21:21" ht="14.25" x14ac:dyDescent="0.2">
      <c r="U1030" s="17"/>
    </row>
    <row r="1031" spans="21:21" ht="14.25" x14ac:dyDescent="0.2">
      <c r="U1031" s="17"/>
    </row>
    <row r="1032" spans="21:21" ht="14.25" x14ac:dyDescent="0.2">
      <c r="U1032" s="17"/>
    </row>
    <row r="1033" spans="21:21" ht="14.25" x14ac:dyDescent="0.2">
      <c r="U1033" s="17"/>
    </row>
    <row r="1034" spans="21:21" ht="14.25" x14ac:dyDescent="0.2">
      <c r="U1034" s="17"/>
    </row>
    <row r="1035" spans="21:21" ht="14.25" x14ac:dyDescent="0.2">
      <c r="U1035" s="17"/>
    </row>
    <row r="1036" spans="21:21" ht="14.25" x14ac:dyDescent="0.2">
      <c r="U1036" s="17"/>
    </row>
    <row r="1037" spans="21:21" ht="14.25" x14ac:dyDescent="0.2">
      <c r="U1037" s="17"/>
    </row>
    <row r="1038" spans="21:21" ht="14.25" x14ac:dyDescent="0.2">
      <c r="U1038" s="17"/>
    </row>
    <row r="1039" spans="21:21" ht="14.25" x14ac:dyDescent="0.2">
      <c r="U1039" s="17"/>
    </row>
    <row r="1040" spans="21:21" ht="14.25" x14ac:dyDescent="0.2">
      <c r="U1040" s="17"/>
    </row>
    <row r="1041" spans="21:21" ht="14.25" x14ac:dyDescent="0.2">
      <c r="U1041" s="17"/>
    </row>
    <row r="1042" spans="21:21" ht="14.25" x14ac:dyDescent="0.2">
      <c r="U1042" s="17"/>
    </row>
    <row r="1043" spans="21:21" ht="14.25" x14ac:dyDescent="0.2">
      <c r="U1043" s="17"/>
    </row>
    <row r="1044" spans="21:21" ht="14.25" x14ac:dyDescent="0.2">
      <c r="U1044" s="17"/>
    </row>
    <row r="1045" spans="21:21" ht="14.25" x14ac:dyDescent="0.2">
      <c r="U1045" s="17"/>
    </row>
    <row r="1046" spans="21:21" ht="14.25" x14ac:dyDescent="0.2">
      <c r="U1046" s="17"/>
    </row>
    <row r="1047" spans="21:21" ht="14.25" x14ac:dyDescent="0.2">
      <c r="U1047" s="17"/>
    </row>
    <row r="1048" spans="21:21" ht="14.25" x14ac:dyDescent="0.2">
      <c r="U1048" s="17"/>
    </row>
    <row r="1049" spans="21:21" ht="14.25" x14ac:dyDescent="0.2">
      <c r="U1049" s="17"/>
    </row>
    <row r="1050" spans="21:21" ht="14.25" x14ac:dyDescent="0.2">
      <c r="U1050" s="17"/>
    </row>
    <row r="1051" spans="21:21" ht="14.25" x14ac:dyDescent="0.2">
      <c r="U1051" s="17"/>
    </row>
    <row r="1052" spans="21:21" ht="14.25" x14ac:dyDescent="0.2">
      <c r="U1052" s="17"/>
    </row>
    <row r="1053" spans="21:21" ht="14.25" x14ac:dyDescent="0.2">
      <c r="U1053" s="17"/>
    </row>
    <row r="1054" spans="21:21" ht="14.25" x14ac:dyDescent="0.2">
      <c r="U1054" s="17"/>
    </row>
    <row r="1055" spans="21:21" ht="14.25" x14ac:dyDescent="0.2">
      <c r="U1055" s="17"/>
    </row>
    <row r="1056" spans="21:21" ht="14.25" x14ac:dyDescent="0.2">
      <c r="U1056" s="17"/>
    </row>
    <row r="1057" spans="21:21" ht="14.25" x14ac:dyDescent="0.2">
      <c r="U1057" s="17"/>
    </row>
    <row r="1058" spans="21:21" ht="14.25" x14ac:dyDescent="0.2">
      <c r="U1058" s="17"/>
    </row>
    <row r="1059" spans="21:21" ht="14.25" x14ac:dyDescent="0.2">
      <c r="U1059" s="17"/>
    </row>
    <row r="1060" spans="21:21" ht="14.25" x14ac:dyDescent="0.2">
      <c r="U1060" s="17"/>
    </row>
    <row r="1061" spans="21:21" ht="14.25" x14ac:dyDescent="0.2">
      <c r="U1061" s="17"/>
    </row>
    <row r="1062" spans="21:21" ht="14.25" x14ac:dyDescent="0.2">
      <c r="U1062" s="17"/>
    </row>
    <row r="1063" spans="21:21" ht="14.25" x14ac:dyDescent="0.2">
      <c r="U1063" s="17"/>
    </row>
    <row r="1064" spans="21:21" ht="14.25" x14ac:dyDescent="0.2">
      <c r="U1064" s="17"/>
    </row>
    <row r="1065" spans="21:21" ht="14.25" x14ac:dyDescent="0.2">
      <c r="U1065" s="17"/>
    </row>
    <row r="1066" spans="21:21" ht="14.25" x14ac:dyDescent="0.2">
      <c r="U1066" s="17"/>
    </row>
    <row r="1067" spans="21:21" ht="14.25" x14ac:dyDescent="0.2">
      <c r="U1067" s="17"/>
    </row>
    <row r="1068" spans="21:21" ht="14.25" x14ac:dyDescent="0.2">
      <c r="U1068" s="17"/>
    </row>
    <row r="1069" spans="21:21" ht="14.25" x14ac:dyDescent="0.2">
      <c r="U1069" s="17"/>
    </row>
    <row r="1070" spans="21:21" ht="14.25" x14ac:dyDescent="0.2">
      <c r="U1070" s="17"/>
    </row>
    <row r="1071" spans="21:21" ht="14.25" x14ac:dyDescent="0.2">
      <c r="U1071" s="17"/>
    </row>
    <row r="1072" spans="21:21" ht="14.25" x14ac:dyDescent="0.2">
      <c r="U1072" s="17"/>
    </row>
    <row r="1073" spans="21:21" ht="14.25" x14ac:dyDescent="0.2">
      <c r="U1073" s="17"/>
    </row>
    <row r="1074" spans="21:21" ht="14.25" x14ac:dyDescent="0.2">
      <c r="U1074" s="17"/>
    </row>
    <row r="1075" spans="21:21" ht="14.25" x14ac:dyDescent="0.2">
      <c r="U1075" s="17"/>
    </row>
    <row r="1076" spans="21:21" ht="14.25" x14ac:dyDescent="0.2">
      <c r="U1076" s="17"/>
    </row>
    <row r="1077" spans="21:21" ht="14.25" x14ac:dyDescent="0.2">
      <c r="U1077" s="17"/>
    </row>
    <row r="1078" spans="21:21" ht="14.25" x14ac:dyDescent="0.2">
      <c r="U1078" s="17"/>
    </row>
    <row r="1079" spans="21:21" ht="14.25" x14ac:dyDescent="0.2">
      <c r="U1079" s="17"/>
    </row>
    <row r="1080" spans="21:21" ht="14.25" x14ac:dyDescent="0.2">
      <c r="U1080" s="17"/>
    </row>
    <row r="1081" spans="21:21" ht="14.25" x14ac:dyDescent="0.2">
      <c r="U1081" s="17"/>
    </row>
    <row r="1082" spans="21:21" ht="14.25" x14ac:dyDescent="0.2">
      <c r="U1082" s="17"/>
    </row>
    <row r="1083" spans="21:21" ht="14.25" x14ac:dyDescent="0.2">
      <c r="U1083" s="17"/>
    </row>
    <row r="1084" spans="21:21" ht="14.25" x14ac:dyDescent="0.2">
      <c r="U1084" s="17"/>
    </row>
    <row r="1085" spans="21:21" ht="14.25" x14ac:dyDescent="0.2">
      <c r="U1085" s="17"/>
    </row>
    <row r="1086" spans="21:21" ht="14.25" x14ac:dyDescent="0.2">
      <c r="U1086" s="17"/>
    </row>
    <row r="1087" spans="21:21" ht="14.25" x14ac:dyDescent="0.2">
      <c r="U1087" s="17"/>
    </row>
    <row r="1088" spans="21:21" ht="14.25" x14ac:dyDescent="0.2">
      <c r="U1088" s="17"/>
    </row>
    <row r="1089" spans="21:21" ht="14.25" x14ac:dyDescent="0.2">
      <c r="U1089" s="17"/>
    </row>
    <row r="1090" spans="21:21" ht="14.25" x14ac:dyDescent="0.2">
      <c r="U1090" s="17"/>
    </row>
    <row r="1091" spans="21:21" ht="14.25" x14ac:dyDescent="0.2">
      <c r="U1091" s="17"/>
    </row>
    <row r="1092" spans="21:21" ht="14.25" x14ac:dyDescent="0.2">
      <c r="U1092" s="17"/>
    </row>
    <row r="1093" spans="21:21" ht="14.25" x14ac:dyDescent="0.2">
      <c r="U1093" s="17"/>
    </row>
    <row r="1094" spans="21:21" ht="14.25" x14ac:dyDescent="0.2">
      <c r="U1094" s="17"/>
    </row>
    <row r="1095" spans="21:21" ht="14.25" x14ac:dyDescent="0.2">
      <c r="U1095" s="17"/>
    </row>
    <row r="1096" spans="21:21" ht="14.25" x14ac:dyDescent="0.2">
      <c r="U1096" s="17"/>
    </row>
    <row r="1097" spans="21:21" ht="14.25" x14ac:dyDescent="0.2">
      <c r="U1097" s="17"/>
    </row>
    <row r="1098" spans="21:21" ht="14.25" x14ac:dyDescent="0.2">
      <c r="U1098" s="17"/>
    </row>
    <row r="1099" spans="21:21" ht="14.25" x14ac:dyDescent="0.2">
      <c r="U1099" s="17"/>
    </row>
    <row r="1100" spans="21:21" ht="14.25" x14ac:dyDescent="0.2">
      <c r="U1100" s="17"/>
    </row>
    <row r="1101" spans="21:21" ht="14.25" x14ac:dyDescent="0.2">
      <c r="U1101" s="17"/>
    </row>
    <row r="1102" spans="21:21" ht="14.25" x14ac:dyDescent="0.2">
      <c r="U1102" s="17"/>
    </row>
    <row r="1103" spans="21:21" ht="14.25" x14ac:dyDescent="0.2">
      <c r="U1103" s="17"/>
    </row>
    <row r="1104" spans="21:21" ht="14.25" x14ac:dyDescent="0.2">
      <c r="U1104" s="17"/>
    </row>
    <row r="1105" spans="21:21" ht="14.25" x14ac:dyDescent="0.2">
      <c r="U1105" s="17"/>
    </row>
    <row r="1106" spans="21:21" ht="14.25" x14ac:dyDescent="0.2">
      <c r="U1106" s="17"/>
    </row>
    <row r="1107" spans="21:21" ht="14.25" x14ac:dyDescent="0.2">
      <c r="U1107" s="17"/>
    </row>
    <row r="1108" spans="21:21" ht="14.25" x14ac:dyDescent="0.2">
      <c r="U1108" s="17"/>
    </row>
    <row r="1109" spans="21:21" ht="14.25" x14ac:dyDescent="0.2">
      <c r="U1109" s="17"/>
    </row>
    <row r="1110" spans="21:21" ht="14.25" x14ac:dyDescent="0.2">
      <c r="U1110" s="17"/>
    </row>
    <row r="1111" spans="21:21" ht="14.25" x14ac:dyDescent="0.2">
      <c r="U1111" s="17"/>
    </row>
    <row r="1112" spans="21:21" ht="14.25" x14ac:dyDescent="0.2">
      <c r="U1112" s="17"/>
    </row>
    <row r="1113" spans="21:21" ht="14.25" x14ac:dyDescent="0.2">
      <c r="U1113" s="17"/>
    </row>
    <row r="1114" spans="21:21" ht="14.25" x14ac:dyDescent="0.2">
      <c r="U1114" s="17"/>
    </row>
    <row r="1115" spans="21:21" ht="14.25" x14ac:dyDescent="0.2">
      <c r="U1115" s="17"/>
    </row>
    <row r="1116" spans="21:21" ht="14.25" x14ac:dyDescent="0.2">
      <c r="U1116" s="17"/>
    </row>
    <row r="1117" spans="21:21" ht="14.25" x14ac:dyDescent="0.2">
      <c r="U1117" s="17"/>
    </row>
    <row r="1118" spans="21:21" ht="14.25" x14ac:dyDescent="0.2">
      <c r="U1118" s="17"/>
    </row>
    <row r="1119" spans="21:21" ht="14.25" x14ac:dyDescent="0.2">
      <c r="U1119" s="17"/>
    </row>
    <row r="1120" spans="21:21" ht="14.25" x14ac:dyDescent="0.2">
      <c r="U1120" s="17"/>
    </row>
    <row r="1121" spans="21:21" ht="14.25" x14ac:dyDescent="0.2">
      <c r="U1121" s="17"/>
    </row>
    <row r="1122" spans="21:21" ht="14.25" x14ac:dyDescent="0.2">
      <c r="U1122" s="17"/>
    </row>
    <row r="1123" spans="21:21" ht="14.25" x14ac:dyDescent="0.2">
      <c r="U1123" s="17"/>
    </row>
    <row r="1124" spans="21:21" ht="14.25" x14ac:dyDescent="0.2">
      <c r="U1124" s="17"/>
    </row>
    <row r="1125" spans="21:21" ht="14.25" x14ac:dyDescent="0.2">
      <c r="U1125" s="17"/>
    </row>
    <row r="1126" spans="21:21" ht="14.25" x14ac:dyDescent="0.2">
      <c r="U1126" s="17"/>
    </row>
    <row r="1127" spans="21:21" ht="14.25" x14ac:dyDescent="0.2">
      <c r="U1127" s="17"/>
    </row>
    <row r="1128" spans="21:21" ht="14.25" x14ac:dyDescent="0.2">
      <c r="U1128" s="17"/>
    </row>
    <row r="1129" spans="21:21" ht="14.25" x14ac:dyDescent="0.2">
      <c r="U1129" s="17"/>
    </row>
    <row r="1130" spans="21:21" ht="14.25" x14ac:dyDescent="0.2">
      <c r="U1130" s="17"/>
    </row>
    <row r="1131" spans="21:21" ht="14.25" x14ac:dyDescent="0.2">
      <c r="U1131" s="17"/>
    </row>
    <row r="1132" spans="21:21" ht="14.25" x14ac:dyDescent="0.2">
      <c r="U1132" s="17"/>
    </row>
    <row r="1133" spans="21:21" ht="14.25" x14ac:dyDescent="0.2">
      <c r="U1133" s="17"/>
    </row>
    <row r="1134" spans="21:21" ht="14.25" x14ac:dyDescent="0.2">
      <c r="U1134" s="17"/>
    </row>
    <row r="1135" spans="21:21" ht="14.25" x14ac:dyDescent="0.2">
      <c r="U1135" s="17"/>
    </row>
    <row r="1136" spans="21:21" ht="14.25" x14ac:dyDescent="0.2">
      <c r="U1136" s="17"/>
    </row>
    <row r="1137" spans="21:21" ht="14.25" x14ac:dyDescent="0.2">
      <c r="U1137" s="17"/>
    </row>
    <row r="1138" spans="21:21" ht="14.25" x14ac:dyDescent="0.2">
      <c r="U1138" s="17"/>
    </row>
    <row r="1139" spans="21:21" ht="14.25" x14ac:dyDescent="0.2">
      <c r="U1139" s="17"/>
    </row>
    <row r="1140" spans="21:21" ht="14.25" x14ac:dyDescent="0.2">
      <c r="U1140" s="17"/>
    </row>
    <row r="1141" spans="21:21" ht="14.25" x14ac:dyDescent="0.2">
      <c r="U1141" s="17"/>
    </row>
    <row r="1142" spans="21:21" ht="14.25" x14ac:dyDescent="0.2">
      <c r="U1142" s="17"/>
    </row>
    <row r="1143" spans="21:21" ht="14.25" x14ac:dyDescent="0.2">
      <c r="U1143" s="17"/>
    </row>
    <row r="1144" spans="21:21" ht="14.25" x14ac:dyDescent="0.2">
      <c r="U1144" s="17"/>
    </row>
    <row r="1145" spans="21:21" ht="14.25" x14ac:dyDescent="0.2">
      <c r="U1145" s="17"/>
    </row>
    <row r="1146" spans="21:21" ht="14.25" x14ac:dyDescent="0.2">
      <c r="U1146" s="17"/>
    </row>
    <row r="1147" spans="21:21" ht="14.25" x14ac:dyDescent="0.2">
      <c r="U1147" s="17"/>
    </row>
    <row r="1148" spans="21:21" ht="14.25" x14ac:dyDescent="0.2">
      <c r="U1148" s="17"/>
    </row>
    <row r="1149" spans="21:21" ht="14.25" x14ac:dyDescent="0.2">
      <c r="U1149" s="17"/>
    </row>
    <row r="1150" spans="21:21" ht="14.25" x14ac:dyDescent="0.2">
      <c r="U1150" s="17"/>
    </row>
    <row r="1151" spans="21:21" ht="14.25" x14ac:dyDescent="0.2">
      <c r="U1151" s="17"/>
    </row>
    <row r="1152" spans="21:21" ht="14.25" x14ac:dyDescent="0.2">
      <c r="U1152" s="17"/>
    </row>
    <row r="1153" spans="21:21" ht="14.25" x14ac:dyDescent="0.2">
      <c r="U1153" s="17"/>
    </row>
    <row r="1154" spans="21:21" ht="14.25" x14ac:dyDescent="0.2">
      <c r="U1154" s="17"/>
    </row>
    <row r="1155" spans="21:21" ht="14.25" x14ac:dyDescent="0.2">
      <c r="U1155" s="17"/>
    </row>
    <row r="1156" spans="21:21" ht="14.25" x14ac:dyDescent="0.2">
      <c r="U1156" s="17"/>
    </row>
    <row r="1157" spans="21:21" ht="14.25" x14ac:dyDescent="0.2">
      <c r="U1157" s="17"/>
    </row>
    <row r="1158" spans="21:21" ht="14.25" x14ac:dyDescent="0.2">
      <c r="U1158" s="17"/>
    </row>
    <row r="1159" spans="21:21" ht="14.25" x14ac:dyDescent="0.2">
      <c r="U1159" s="17"/>
    </row>
    <row r="1160" spans="21:21" ht="14.25" x14ac:dyDescent="0.2">
      <c r="U1160" s="17"/>
    </row>
    <row r="1161" spans="21:21" ht="14.25" x14ac:dyDescent="0.2">
      <c r="U1161" s="17"/>
    </row>
    <row r="1162" spans="21:21" ht="14.25" x14ac:dyDescent="0.2">
      <c r="U1162" s="17"/>
    </row>
    <row r="1163" spans="21:21" ht="14.25" x14ac:dyDescent="0.2">
      <c r="U1163" s="17"/>
    </row>
    <row r="1164" spans="21:21" ht="14.25" x14ac:dyDescent="0.2">
      <c r="U1164" s="17"/>
    </row>
    <row r="1165" spans="21:21" ht="14.25" x14ac:dyDescent="0.2">
      <c r="U1165" s="17"/>
    </row>
    <row r="1166" spans="21:21" ht="14.25" x14ac:dyDescent="0.2">
      <c r="U1166" s="17"/>
    </row>
    <row r="1167" spans="21:21" ht="14.25" x14ac:dyDescent="0.2">
      <c r="U1167" s="17"/>
    </row>
    <row r="1168" spans="21:21" ht="14.25" x14ac:dyDescent="0.2">
      <c r="U1168" s="17"/>
    </row>
    <row r="1169" spans="21:21" ht="14.25" x14ac:dyDescent="0.2">
      <c r="U1169" s="17"/>
    </row>
    <row r="1170" spans="21:21" ht="14.25" x14ac:dyDescent="0.2">
      <c r="U1170" s="17"/>
    </row>
    <row r="1171" spans="21:21" ht="14.25" x14ac:dyDescent="0.2">
      <c r="U1171" s="17"/>
    </row>
    <row r="1172" spans="21:21" ht="14.25" x14ac:dyDescent="0.2">
      <c r="U1172" s="17"/>
    </row>
    <row r="1173" spans="21:21" ht="14.25" x14ac:dyDescent="0.2">
      <c r="U1173" s="17"/>
    </row>
    <row r="1174" spans="21:21" ht="14.25" x14ac:dyDescent="0.2">
      <c r="U1174" s="17"/>
    </row>
    <row r="1175" spans="21:21" ht="14.25" x14ac:dyDescent="0.2">
      <c r="U1175" s="17"/>
    </row>
    <row r="1176" spans="21:21" ht="14.25" x14ac:dyDescent="0.2">
      <c r="U1176" s="17"/>
    </row>
    <row r="1177" spans="21:21" ht="14.25" x14ac:dyDescent="0.2">
      <c r="U1177" s="17"/>
    </row>
    <row r="1178" spans="21:21" ht="14.25" x14ac:dyDescent="0.2">
      <c r="U1178" s="17"/>
    </row>
    <row r="1179" spans="21:21" ht="14.25" x14ac:dyDescent="0.2">
      <c r="U1179" s="17"/>
    </row>
    <row r="1180" spans="21:21" ht="14.25" x14ac:dyDescent="0.2">
      <c r="U1180" s="17"/>
    </row>
    <row r="1181" spans="21:21" ht="14.25" x14ac:dyDescent="0.2">
      <c r="U1181" s="17"/>
    </row>
    <row r="1182" spans="21:21" ht="14.25" x14ac:dyDescent="0.2">
      <c r="U1182" s="17"/>
    </row>
    <row r="1183" spans="21:21" ht="14.25" x14ac:dyDescent="0.2">
      <c r="U1183" s="17"/>
    </row>
    <row r="1184" spans="21:21" ht="14.25" x14ac:dyDescent="0.2">
      <c r="U1184" s="17"/>
    </row>
    <row r="1185" spans="21:21" ht="14.25" x14ac:dyDescent="0.2">
      <c r="U1185" s="17"/>
    </row>
    <row r="1186" spans="21:21" ht="14.25" x14ac:dyDescent="0.2">
      <c r="U1186" s="17"/>
    </row>
    <row r="1187" spans="21:21" ht="14.25" x14ac:dyDescent="0.2">
      <c r="U1187" s="17"/>
    </row>
    <row r="1188" spans="21:21" ht="14.25" x14ac:dyDescent="0.2">
      <c r="U1188" s="17"/>
    </row>
    <row r="1189" spans="21:21" ht="14.25" x14ac:dyDescent="0.2">
      <c r="U1189" s="17"/>
    </row>
    <row r="1190" spans="21:21" ht="14.25" x14ac:dyDescent="0.2">
      <c r="U1190" s="17"/>
    </row>
    <row r="1191" spans="21:21" ht="14.25" x14ac:dyDescent="0.2">
      <c r="U1191" s="17"/>
    </row>
    <row r="1192" spans="21:21" ht="14.25" x14ac:dyDescent="0.2">
      <c r="U1192" s="17"/>
    </row>
    <row r="1193" spans="21:21" ht="14.25" x14ac:dyDescent="0.2">
      <c r="U1193" s="17"/>
    </row>
    <row r="1194" spans="21:21" ht="14.25" x14ac:dyDescent="0.2">
      <c r="U1194" s="17"/>
    </row>
    <row r="1195" spans="21:21" ht="14.25" x14ac:dyDescent="0.2">
      <c r="U1195" s="17"/>
    </row>
    <row r="1196" spans="21:21" ht="14.25" x14ac:dyDescent="0.2">
      <c r="U1196" s="17"/>
    </row>
    <row r="1197" spans="21:21" ht="14.25" x14ac:dyDescent="0.2">
      <c r="U1197" s="17"/>
    </row>
    <row r="1198" spans="21:21" ht="14.25" x14ac:dyDescent="0.2">
      <c r="U1198" s="17"/>
    </row>
    <row r="1199" spans="21:21" ht="14.25" x14ac:dyDescent="0.2">
      <c r="U1199" s="17"/>
    </row>
    <row r="1200" spans="21:21" ht="14.25" x14ac:dyDescent="0.2">
      <c r="U1200" s="17"/>
    </row>
    <row r="1201" spans="21:21" ht="14.25" x14ac:dyDescent="0.2">
      <c r="U1201" s="17"/>
    </row>
    <row r="1202" spans="21:21" ht="14.25" x14ac:dyDescent="0.2">
      <c r="U1202" s="17"/>
    </row>
    <row r="1203" spans="21:21" ht="14.25" x14ac:dyDescent="0.2">
      <c r="U1203" s="17"/>
    </row>
    <row r="1204" spans="21:21" ht="14.25" x14ac:dyDescent="0.2">
      <c r="U1204" s="17"/>
    </row>
    <row r="1205" spans="21:21" ht="14.25" x14ac:dyDescent="0.2">
      <c r="U1205" s="17"/>
    </row>
    <row r="1206" spans="21:21" ht="14.25" x14ac:dyDescent="0.2">
      <c r="U1206" s="17"/>
    </row>
    <row r="1207" spans="21:21" ht="14.25" x14ac:dyDescent="0.2">
      <c r="U1207" s="17"/>
    </row>
    <row r="1208" spans="21:21" ht="14.25" x14ac:dyDescent="0.2">
      <c r="U1208" s="17"/>
    </row>
    <row r="1209" spans="21:21" ht="14.25" x14ac:dyDescent="0.2">
      <c r="U1209" s="17"/>
    </row>
    <row r="1210" spans="21:21" ht="14.25" x14ac:dyDescent="0.2">
      <c r="U1210" s="17"/>
    </row>
    <row r="1211" spans="21:21" ht="14.25" x14ac:dyDescent="0.2">
      <c r="U1211" s="17"/>
    </row>
    <row r="1212" spans="21:21" ht="14.25" x14ac:dyDescent="0.2">
      <c r="U1212" s="17"/>
    </row>
    <row r="1213" spans="21:21" ht="14.25" x14ac:dyDescent="0.2">
      <c r="U1213" s="17"/>
    </row>
    <row r="1214" spans="21:21" ht="14.25" x14ac:dyDescent="0.2">
      <c r="U1214" s="17"/>
    </row>
    <row r="1215" spans="21:21" ht="14.25" x14ac:dyDescent="0.2">
      <c r="U1215" s="17"/>
    </row>
    <row r="1216" spans="21:21" ht="14.25" x14ac:dyDescent="0.2">
      <c r="U1216" s="17"/>
    </row>
    <row r="1217" spans="21:21" ht="14.25" x14ac:dyDescent="0.2">
      <c r="U1217" s="17"/>
    </row>
    <row r="1218" spans="21:21" ht="14.25" x14ac:dyDescent="0.2">
      <c r="U1218" s="17"/>
    </row>
    <row r="1219" spans="21:21" ht="14.25" x14ac:dyDescent="0.2">
      <c r="U1219" s="17"/>
    </row>
    <row r="1220" spans="21:21" ht="14.25" x14ac:dyDescent="0.2">
      <c r="U1220" s="17"/>
    </row>
    <row r="1221" spans="21:21" ht="14.25" x14ac:dyDescent="0.2">
      <c r="U1221" s="17"/>
    </row>
    <row r="1222" spans="21:21" ht="14.25" x14ac:dyDescent="0.2">
      <c r="U1222" s="17"/>
    </row>
    <row r="1223" spans="21:21" ht="14.25" x14ac:dyDescent="0.2">
      <c r="U1223" s="17"/>
    </row>
    <row r="1224" spans="21:21" ht="14.25" x14ac:dyDescent="0.2">
      <c r="U1224" s="17"/>
    </row>
    <row r="1225" spans="21:21" ht="14.25" x14ac:dyDescent="0.2">
      <c r="U1225" s="17"/>
    </row>
    <row r="1226" spans="21:21" ht="14.25" x14ac:dyDescent="0.2">
      <c r="U1226" s="17"/>
    </row>
    <row r="1227" spans="21:21" ht="14.25" x14ac:dyDescent="0.2">
      <c r="U1227" s="17"/>
    </row>
    <row r="1228" spans="21:21" ht="14.25" x14ac:dyDescent="0.2">
      <c r="U1228" s="17"/>
    </row>
    <row r="1229" spans="21:21" ht="14.25" x14ac:dyDescent="0.2">
      <c r="U1229" s="17"/>
    </row>
    <row r="1230" spans="21:21" ht="14.25" x14ac:dyDescent="0.2">
      <c r="U1230" s="17"/>
    </row>
    <row r="1231" spans="21:21" ht="14.25" x14ac:dyDescent="0.2">
      <c r="U1231" s="17"/>
    </row>
    <row r="1232" spans="21:21" ht="14.25" x14ac:dyDescent="0.2">
      <c r="U1232" s="17"/>
    </row>
    <row r="1233" spans="21:21" ht="14.25" x14ac:dyDescent="0.2">
      <c r="U1233" s="17"/>
    </row>
    <row r="1234" spans="21:21" ht="14.25" x14ac:dyDescent="0.2">
      <c r="U1234" s="17"/>
    </row>
    <row r="1235" spans="21:21" ht="14.25" x14ac:dyDescent="0.2">
      <c r="U1235" s="17"/>
    </row>
    <row r="1236" spans="21:21" ht="14.25" x14ac:dyDescent="0.2">
      <c r="U1236" s="17"/>
    </row>
    <row r="1237" spans="21:21" ht="14.25" x14ac:dyDescent="0.2">
      <c r="U1237" s="17"/>
    </row>
    <row r="1238" spans="21:21" ht="14.25" x14ac:dyDescent="0.2">
      <c r="U1238" s="17"/>
    </row>
    <row r="1239" spans="21:21" ht="14.25" x14ac:dyDescent="0.2">
      <c r="U1239" s="17"/>
    </row>
    <row r="1240" spans="21:21" ht="14.25" x14ac:dyDescent="0.2">
      <c r="U1240" s="17"/>
    </row>
    <row r="1241" spans="21:21" ht="14.25" x14ac:dyDescent="0.2">
      <c r="U1241" s="17"/>
    </row>
    <row r="1242" spans="21:21" ht="14.25" x14ac:dyDescent="0.2">
      <c r="U1242" s="17"/>
    </row>
    <row r="1243" spans="21:21" ht="14.25" x14ac:dyDescent="0.2">
      <c r="U1243" s="17"/>
    </row>
    <row r="1244" spans="21:21" ht="14.25" x14ac:dyDescent="0.2">
      <c r="U1244" s="17"/>
    </row>
    <row r="1245" spans="21:21" ht="14.25" x14ac:dyDescent="0.2">
      <c r="U1245" s="17"/>
    </row>
    <row r="1246" spans="21:21" ht="14.25" x14ac:dyDescent="0.2">
      <c r="U1246" s="17"/>
    </row>
    <row r="1247" spans="21:21" ht="14.25" x14ac:dyDescent="0.2">
      <c r="U1247" s="17"/>
    </row>
    <row r="1248" spans="21:21" ht="14.25" x14ac:dyDescent="0.2">
      <c r="U1248" s="17"/>
    </row>
    <row r="1249" spans="21:21" ht="14.25" x14ac:dyDescent="0.2">
      <c r="U1249" s="17"/>
    </row>
    <row r="1250" spans="21:21" ht="14.25" x14ac:dyDescent="0.2">
      <c r="U1250" s="17"/>
    </row>
    <row r="1251" spans="21:21" ht="14.25" x14ac:dyDescent="0.2">
      <c r="U1251" s="17"/>
    </row>
    <row r="1252" spans="21:21" ht="14.25" x14ac:dyDescent="0.2">
      <c r="U1252" s="17"/>
    </row>
    <row r="1253" spans="21:21" ht="14.25" x14ac:dyDescent="0.2">
      <c r="U1253" s="17"/>
    </row>
    <row r="1254" spans="21:21" ht="14.25" x14ac:dyDescent="0.2">
      <c r="U1254" s="17"/>
    </row>
    <row r="1255" spans="21:21" ht="14.25" x14ac:dyDescent="0.2">
      <c r="U1255" s="17"/>
    </row>
    <row r="1256" spans="21:21" ht="14.25" x14ac:dyDescent="0.2">
      <c r="U1256" s="17"/>
    </row>
    <row r="1257" spans="21:21" ht="14.25" x14ac:dyDescent="0.2">
      <c r="U1257" s="17"/>
    </row>
    <row r="1258" spans="21:21" ht="14.25" x14ac:dyDescent="0.2">
      <c r="U1258" s="17"/>
    </row>
    <row r="1259" spans="21:21" ht="14.25" x14ac:dyDescent="0.2">
      <c r="U1259" s="17"/>
    </row>
    <row r="1260" spans="21:21" ht="14.25" x14ac:dyDescent="0.2">
      <c r="U1260" s="17"/>
    </row>
    <row r="1261" spans="21:21" ht="14.25" x14ac:dyDescent="0.2">
      <c r="U1261" s="17"/>
    </row>
    <row r="1262" spans="21:21" ht="14.25" x14ac:dyDescent="0.2">
      <c r="U1262" s="17"/>
    </row>
    <row r="1263" spans="21:21" ht="14.25" x14ac:dyDescent="0.2">
      <c r="U1263" s="17"/>
    </row>
    <row r="1264" spans="21:21" ht="14.25" x14ac:dyDescent="0.2">
      <c r="U1264" s="17"/>
    </row>
    <row r="1265" spans="21:21" ht="14.25" x14ac:dyDescent="0.2">
      <c r="U1265" s="17"/>
    </row>
    <row r="1266" spans="21:21" ht="14.25" x14ac:dyDescent="0.2">
      <c r="U1266" s="17"/>
    </row>
    <row r="1267" spans="21:21" ht="14.25" x14ac:dyDescent="0.2">
      <c r="U1267" s="17"/>
    </row>
    <row r="1268" spans="21:21" ht="14.25" x14ac:dyDescent="0.2">
      <c r="U1268" s="17"/>
    </row>
    <row r="1269" spans="21:21" ht="14.25" x14ac:dyDescent="0.2">
      <c r="U1269" s="17"/>
    </row>
    <row r="1270" spans="21:21" ht="14.25" x14ac:dyDescent="0.2">
      <c r="U1270" s="17"/>
    </row>
    <row r="1271" spans="21:21" ht="14.25" x14ac:dyDescent="0.2">
      <c r="U1271" s="17"/>
    </row>
    <row r="1272" spans="21:21" ht="14.25" x14ac:dyDescent="0.2">
      <c r="U1272" s="17"/>
    </row>
    <row r="1273" spans="21:21" ht="14.25" x14ac:dyDescent="0.2">
      <c r="U1273" s="17"/>
    </row>
    <row r="1274" spans="21:21" ht="14.25" x14ac:dyDescent="0.2">
      <c r="U1274" s="17"/>
    </row>
    <row r="1275" spans="21:21" ht="14.25" x14ac:dyDescent="0.2">
      <c r="U1275" s="17"/>
    </row>
    <row r="1276" spans="21:21" ht="14.25" x14ac:dyDescent="0.2">
      <c r="U1276" s="17"/>
    </row>
    <row r="1277" spans="21:21" ht="14.25" x14ac:dyDescent="0.2">
      <c r="U1277" s="17"/>
    </row>
    <row r="1278" spans="21:21" ht="14.25" x14ac:dyDescent="0.2">
      <c r="U1278" s="17"/>
    </row>
    <row r="1279" spans="21:21" ht="14.25" x14ac:dyDescent="0.2">
      <c r="U1279" s="17"/>
    </row>
    <row r="1280" spans="21:21" ht="14.25" x14ac:dyDescent="0.2">
      <c r="U1280" s="17"/>
    </row>
    <row r="1281" spans="21:21" ht="14.25" x14ac:dyDescent="0.2">
      <c r="U1281" s="17"/>
    </row>
    <row r="1282" spans="21:21" ht="14.25" x14ac:dyDescent="0.2">
      <c r="U1282" s="17"/>
    </row>
    <row r="1283" spans="21:21" ht="14.25" x14ac:dyDescent="0.2">
      <c r="U1283" s="17"/>
    </row>
    <row r="1284" spans="21:21" ht="14.25" x14ac:dyDescent="0.2">
      <c r="U1284" s="17"/>
    </row>
    <row r="1285" spans="21:21" ht="14.25" x14ac:dyDescent="0.2">
      <c r="U1285" s="17"/>
    </row>
    <row r="1286" spans="21:21" ht="14.25" x14ac:dyDescent="0.2">
      <c r="U1286" s="17"/>
    </row>
    <row r="1287" spans="21:21" ht="14.25" x14ac:dyDescent="0.2">
      <c r="U1287" s="17"/>
    </row>
    <row r="1288" spans="21:21" ht="14.25" x14ac:dyDescent="0.2">
      <c r="U1288" s="17"/>
    </row>
    <row r="1289" spans="21:21" ht="14.25" x14ac:dyDescent="0.2">
      <c r="U1289" s="17"/>
    </row>
    <row r="1290" spans="21:21" ht="14.25" x14ac:dyDescent="0.2">
      <c r="U1290" s="17"/>
    </row>
    <row r="1291" spans="21:21" ht="14.25" x14ac:dyDescent="0.2">
      <c r="U1291" s="17"/>
    </row>
    <row r="1292" spans="21:21" ht="14.25" x14ac:dyDescent="0.2">
      <c r="U1292" s="17"/>
    </row>
    <row r="1293" spans="21:21" ht="14.25" x14ac:dyDescent="0.2">
      <c r="U1293" s="17"/>
    </row>
    <row r="1294" spans="21:21" ht="14.25" x14ac:dyDescent="0.2">
      <c r="U1294" s="17"/>
    </row>
    <row r="1295" spans="21:21" ht="14.25" x14ac:dyDescent="0.2">
      <c r="U1295" s="17"/>
    </row>
    <row r="1296" spans="21:21" ht="14.25" x14ac:dyDescent="0.2">
      <c r="U1296" s="17"/>
    </row>
    <row r="1297" spans="21:21" ht="14.25" x14ac:dyDescent="0.2">
      <c r="U1297" s="17"/>
    </row>
    <row r="1298" spans="21:21" ht="14.25" x14ac:dyDescent="0.2">
      <c r="U1298" s="17"/>
    </row>
    <row r="1299" spans="21:21" ht="14.25" x14ac:dyDescent="0.2">
      <c r="U1299" s="17"/>
    </row>
    <row r="1300" spans="21:21" ht="14.25" x14ac:dyDescent="0.2">
      <c r="U1300" s="17"/>
    </row>
    <row r="1301" spans="21:21" ht="14.25" x14ac:dyDescent="0.2">
      <c r="U1301" s="17"/>
    </row>
    <row r="1302" spans="21:21" ht="14.25" x14ac:dyDescent="0.2">
      <c r="U1302" s="17"/>
    </row>
    <row r="1303" spans="21:21" ht="14.25" x14ac:dyDescent="0.2">
      <c r="U1303" s="17"/>
    </row>
    <row r="1304" spans="21:21" ht="14.25" x14ac:dyDescent="0.2">
      <c r="U1304" s="17"/>
    </row>
    <row r="1305" spans="21:21" ht="14.25" x14ac:dyDescent="0.2">
      <c r="U1305" s="17"/>
    </row>
    <row r="1306" spans="21:21" ht="14.25" x14ac:dyDescent="0.2">
      <c r="U1306" s="17"/>
    </row>
    <row r="1307" spans="21:21" ht="14.25" x14ac:dyDescent="0.2">
      <c r="U1307" s="17"/>
    </row>
    <row r="1308" spans="21:21" ht="14.25" x14ac:dyDescent="0.2">
      <c r="U1308" s="17"/>
    </row>
    <row r="1309" spans="21:21" ht="14.25" x14ac:dyDescent="0.2">
      <c r="U1309" s="17"/>
    </row>
    <row r="1310" spans="21:21" ht="14.25" x14ac:dyDescent="0.2">
      <c r="U1310" s="17"/>
    </row>
    <row r="1311" spans="21:21" ht="14.25" x14ac:dyDescent="0.2">
      <c r="U1311" s="17"/>
    </row>
    <row r="1312" spans="21:21" ht="14.25" x14ac:dyDescent="0.2">
      <c r="U1312" s="17"/>
    </row>
    <row r="1313" spans="21:21" ht="14.25" x14ac:dyDescent="0.2">
      <c r="U1313" s="17"/>
    </row>
    <row r="1314" spans="21:21" ht="14.25" x14ac:dyDescent="0.2">
      <c r="U1314" s="17"/>
    </row>
    <row r="1315" spans="21:21" ht="14.25" x14ac:dyDescent="0.2">
      <c r="U1315" s="17"/>
    </row>
    <row r="1316" spans="21:21" ht="14.25" x14ac:dyDescent="0.2">
      <c r="U1316" s="17"/>
    </row>
    <row r="1317" spans="21:21" ht="14.25" x14ac:dyDescent="0.2">
      <c r="U1317" s="17"/>
    </row>
    <row r="1318" spans="21:21" ht="14.25" x14ac:dyDescent="0.2">
      <c r="U1318" s="17"/>
    </row>
    <row r="1319" spans="21:21" ht="14.25" x14ac:dyDescent="0.2">
      <c r="U1319" s="17"/>
    </row>
    <row r="1320" spans="21:21" ht="14.25" x14ac:dyDescent="0.2">
      <c r="U1320" s="17"/>
    </row>
    <row r="1321" spans="21:21" ht="14.25" x14ac:dyDescent="0.2">
      <c r="U1321" s="17"/>
    </row>
    <row r="1322" spans="21:21" ht="14.25" x14ac:dyDescent="0.2">
      <c r="U1322" s="17"/>
    </row>
    <row r="1323" spans="21:21" ht="14.25" x14ac:dyDescent="0.2">
      <c r="U1323" s="17"/>
    </row>
    <row r="1324" spans="21:21" ht="14.25" x14ac:dyDescent="0.2">
      <c r="U1324" s="17"/>
    </row>
    <row r="1325" spans="21:21" ht="14.25" x14ac:dyDescent="0.2">
      <c r="U1325" s="17"/>
    </row>
    <row r="1326" spans="21:21" ht="14.25" x14ac:dyDescent="0.2">
      <c r="U1326" s="17"/>
    </row>
    <row r="1327" spans="21:21" ht="14.25" x14ac:dyDescent="0.2">
      <c r="U1327" s="17"/>
    </row>
    <row r="1328" spans="21:21" ht="14.25" x14ac:dyDescent="0.2">
      <c r="U1328" s="17"/>
    </row>
    <row r="1329" spans="21:21" ht="14.25" x14ac:dyDescent="0.2">
      <c r="U1329" s="17"/>
    </row>
    <row r="1330" spans="21:21" ht="14.25" x14ac:dyDescent="0.2">
      <c r="U1330" s="17"/>
    </row>
    <row r="1331" spans="21:21" ht="14.25" x14ac:dyDescent="0.2">
      <c r="U1331" s="17"/>
    </row>
    <row r="1332" spans="21:21" ht="14.25" x14ac:dyDescent="0.2">
      <c r="U1332" s="17"/>
    </row>
    <row r="1333" spans="21:21" ht="14.25" x14ac:dyDescent="0.2">
      <c r="U1333" s="17"/>
    </row>
    <row r="1334" spans="21:21" ht="14.25" x14ac:dyDescent="0.2">
      <c r="U1334" s="17"/>
    </row>
    <row r="1335" spans="21:21" ht="14.25" x14ac:dyDescent="0.2">
      <c r="U1335" s="17"/>
    </row>
    <row r="1336" spans="21:21" ht="14.25" x14ac:dyDescent="0.2">
      <c r="U1336" s="17"/>
    </row>
    <row r="1337" spans="21:21" ht="14.25" x14ac:dyDescent="0.2">
      <c r="U1337" s="17"/>
    </row>
    <row r="1338" spans="21:21" ht="14.25" x14ac:dyDescent="0.2">
      <c r="U1338" s="17"/>
    </row>
    <row r="1339" spans="21:21" ht="14.25" x14ac:dyDescent="0.2">
      <c r="U1339" s="17"/>
    </row>
    <row r="1340" spans="21:21" ht="14.25" x14ac:dyDescent="0.2">
      <c r="U1340" s="17"/>
    </row>
    <row r="1341" spans="21:21" ht="14.25" x14ac:dyDescent="0.2">
      <c r="U1341" s="17"/>
    </row>
    <row r="1342" spans="21:21" ht="14.25" x14ac:dyDescent="0.2">
      <c r="U1342" s="17"/>
    </row>
    <row r="1343" spans="21:21" ht="14.25" x14ac:dyDescent="0.2">
      <c r="U1343" s="17"/>
    </row>
    <row r="1344" spans="21:21" ht="14.25" x14ac:dyDescent="0.2">
      <c r="U1344" s="17"/>
    </row>
    <row r="1345" spans="21:21" ht="14.25" x14ac:dyDescent="0.2">
      <c r="U1345" s="17"/>
    </row>
    <row r="1346" spans="21:21" ht="14.25" x14ac:dyDescent="0.2">
      <c r="U1346" s="17"/>
    </row>
    <row r="1347" spans="21:21" ht="14.25" x14ac:dyDescent="0.2">
      <c r="U1347" s="17"/>
    </row>
    <row r="1348" spans="21:21" ht="14.25" x14ac:dyDescent="0.2">
      <c r="U1348" s="17"/>
    </row>
    <row r="1349" spans="21:21" ht="14.25" x14ac:dyDescent="0.2">
      <c r="U1349" s="17"/>
    </row>
    <row r="1350" spans="21:21" ht="14.25" x14ac:dyDescent="0.2">
      <c r="U1350" s="17"/>
    </row>
    <row r="1351" spans="21:21" ht="14.25" x14ac:dyDescent="0.2">
      <c r="U1351" s="17"/>
    </row>
    <row r="1352" spans="21:21" ht="14.25" x14ac:dyDescent="0.2">
      <c r="U1352" s="17"/>
    </row>
    <row r="1353" spans="21:21" ht="14.25" x14ac:dyDescent="0.2">
      <c r="U1353" s="17"/>
    </row>
    <row r="1354" spans="21:21" ht="14.25" x14ac:dyDescent="0.2">
      <c r="U1354" s="17"/>
    </row>
    <row r="1355" spans="21:21" ht="14.25" x14ac:dyDescent="0.2">
      <c r="U1355" s="17"/>
    </row>
    <row r="1356" spans="21:21" ht="14.25" x14ac:dyDescent="0.2">
      <c r="U1356" s="17"/>
    </row>
    <row r="1357" spans="21:21" ht="14.25" x14ac:dyDescent="0.2">
      <c r="U1357" s="17"/>
    </row>
    <row r="1358" spans="21:21" ht="14.25" x14ac:dyDescent="0.2">
      <c r="U1358" s="17"/>
    </row>
    <row r="1359" spans="21:21" ht="14.25" x14ac:dyDescent="0.2">
      <c r="U1359" s="17"/>
    </row>
    <row r="1360" spans="21:21" ht="14.25" x14ac:dyDescent="0.2">
      <c r="U1360" s="17"/>
    </row>
    <row r="1361" spans="21:21" ht="14.25" x14ac:dyDescent="0.2">
      <c r="U1361" s="17"/>
    </row>
    <row r="1362" spans="21:21" ht="14.25" x14ac:dyDescent="0.2">
      <c r="U1362" s="17"/>
    </row>
    <row r="1363" spans="21:21" ht="14.25" x14ac:dyDescent="0.2">
      <c r="U1363" s="17"/>
    </row>
    <row r="1364" spans="21:21" ht="14.25" x14ac:dyDescent="0.2">
      <c r="U1364" s="17"/>
    </row>
    <row r="1365" spans="21:21" ht="14.25" x14ac:dyDescent="0.2">
      <c r="U1365" s="17"/>
    </row>
    <row r="1366" spans="21:21" ht="14.25" x14ac:dyDescent="0.2">
      <c r="U1366" s="17"/>
    </row>
    <row r="1367" spans="21:21" ht="14.25" x14ac:dyDescent="0.2">
      <c r="U1367" s="17"/>
    </row>
    <row r="1368" spans="21:21" ht="14.25" x14ac:dyDescent="0.2">
      <c r="U1368" s="17"/>
    </row>
    <row r="1369" spans="21:21" ht="14.25" x14ac:dyDescent="0.2">
      <c r="U1369" s="17"/>
    </row>
    <row r="1370" spans="21:21" ht="14.25" x14ac:dyDescent="0.2">
      <c r="U1370" s="17"/>
    </row>
    <row r="1371" spans="21:21" ht="14.25" x14ac:dyDescent="0.2">
      <c r="U1371" s="17"/>
    </row>
    <row r="1372" spans="21:21" ht="14.25" x14ac:dyDescent="0.2">
      <c r="U1372" s="17"/>
    </row>
    <row r="1373" spans="21:21" ht="14.25" x14ac:dyDescent="0.2">
      <c r="U1373" s="17"/>
    </row>
    <row r="1374" spans="21:21" ht="14.25" x14ac:dyDescent="0.2">
      <c r="U1374" s="17"/>
    </row>
    <row r="1375" spans="21:21" ht="14.25" x14ac:dyDescent="0.2">
      <c r="U1375" s="17"/>
    </row>
    <row r="1376" spans="21:21" ht="14.25" x14ac:dyDescent="0.2">
      <c r="U1376" s="17"/>
    </row>
    <row r="1377" spans="21:21" ht="14.25" x14ac:dyDescent="0.2">
      <c r="U1377" s="17"/>
    </row>
    <row r="1378" spans="21:21" ht="14.25" x14ac:dyDescent="0.2">
      <c r="U1378" s="17"/>
    </row>
    <row r="1379" spans="21:21" ht="14.25" x14ac:dyDescent="0.2">
      <c r="U1379" s="17"/>
    </row>
    <row r="1380" spans="21:21" ht="14.25" x14ac:dyDescent="0.2">
      <c r="U1380" s="17"/>
    </row>
    <row r="1381" spans="21:21" ht="14.25" x14ac:dyDescent="0.2">
      <c r="U1381" s="17"/>
    </row>
    <row r="1382" spans="21:21" ht="14.25" x14ac:dyDescent="0.2">
      <c r="U1382" s="17"/>
    </row>
    <row r="1383" spans="21:21" ht="14.25" x14ac:dyDescent="0.2">
      <c r="U1383" s="17"/>
    </row>
    <row r="1384" spans="21:21" ht="14.25" x14ac:dyDescent="0.2">
      <c r="U1384" s="17"/>
    </row>
    <row r="1385" spans="21:21" ht="14.25" x14ac:dyDescent="0.2">
      <c r="U1385" s="17"/>
    </row>
    <row r="1386" spans="21:21" ht="14.25" x14ac:dyDescent="0.2">
      <c r="U1386" s="17"/>
    </row>
    <row r="1387" spans="21:21" ht="14.25" x14ac:dyDescent="0.2">
      <c r="U1387" s="17"/>
    </row>
    <row r="1388" spans="21:21" ht="14.25" x14ac:dyDescent="0.2">
      <c r="U1388" s="17"/>
    </row>
    <row r="1389" spans="21:21" ht="14.25" x14ac:dyDescent="0.2">
      <c r="U1389" s="17"/>
    </row>
    <row r="1390" spans="21:21" ht="14.25" x14ac:dyDescent="0.2">
      <c r="U1390" s="17"/>
    </row>
    <row r="1391" spans="21:21" ht="14.25" x14ac:dyDescent="0.2">
      <c r="U1391" s="17"/>
    </row>
    <row r="1392" spans="21:21" ht="14.25" x14ac:dyDescent="0.2">
      <c r="U1392" s="17"/>
    </row>
    <row r="1393" spans="21:21" ht="14.25" x14ac:dyDescent="0.2">
      <c r="U1393" s="17"/>
    </row>
    <row r="1394" spans="21:21" ht="14.25" x14ac:dyDescent="0.2">
      <c r="U1394" s="17"/>
    </row>
    <row r="1395" spans="21:21" ht="14.25" x14ac:dyDescent="0.2">
      <c r="U1395" s="17"/>
    </row>
    <row r="1396" spans="21:21" ht="14.25" x14ac:dyDescent="0.2">
      <c r="U1396" s="17"/>
    </row>
    <row r="1397" spans="21:21" ht="14.25" x14ac:dyDescent="0.2">
      <c r="U1397" s="17"/>
    </row>
    <row r="1398" spans="21:21" ht="14.25" x14ac:dyDescent="0.2">
      <c r="U1398" s="17"/>
    </row>
    <row r="1399" spans="21:21" ht="14.25" x14ac:dyDescent="0.2">
      <c r="U1399" s="17"/>
    </row>
    <row r="1400" spans="21:21" ht="14.25" x14ac:dyDescent="0.2">
      <c r="U1400" s="17"/>
    </row>
    <row r="1401" spans="21:21" ht="14.25" x14ac:dyDescent="0.2">
      <c r="U1401" s="17"/>
    </row>
    <row r="1402" spans="21:21" ht="14.25" x14ac:dyDescent="0.2">
      <c r="U1402" s="17"/>
    </row>
    <row r="1403" spans="21:21" ht="14.25" x14ac:dyDescent="0.2">
      <c r="U1403" s="17"/>
    </row>
    <row r="1404" spans="21:21" ht="14.25" x14ac:dyDescent="0.2">
      <c r="U1404" s="17"/>
    </row>
    <row r="1405" spans="21:21" ht="14.25" x14ac:dyDescent="0.2">
      <c r="U1405" s="17"/>
    </row>
    <row r="1406" spans="21:21" ht="14.25" x14ac:dyDescent="0.2">
      <c r="U1406" s="17"/>
    </row>
    <row r="1407" spans="21:21" ht="14.25" x14ac:dyDescent="0.2">
      <c r="U1407" s="17"/>
    </row>
    <row r="1408" spans="21:21" ht="14.25" x14ac:dyDescent="0.2">
      <c r="U1408" s="17"/>
    </row>
    <row r="1409" spans="21:21" ht="14.25" x14ac:dyDescent="0.2">
      <c r="U1409" s="17"/>
    </row>
    <row r="1410" spans="21:21" ht="14.25" x14ac:dyDescent="0.2">
      <c r="U1410" s="17"/>
    </row>
    <row r="1411" spans="21:21" ht="14.25" x14ac:dyDescent="0.2">
      <c r="U1411" s="17"/>
    </row>
    <row r="1412" spans="21:21" ht="14.25" x14ac:dyDescent="0.2">
      <c r="U1412" s="17"/>
    </row>
    <row r="1413" spans="21:21" ht="14.25" x14ac:dyDescent="0.2">
      <c r="U1413" s="17"/>
    </row>
    <row r="1414" spans="21:21" ht="14.25" x14ac:dyDescent="0.2">
      <c r="U1414" s="17"/>
    </row>
    <row r="1415" spans="21:21" ht="14.25" x14ac:dyDescent="0.2">
      <c r="U1415" s="17"/>
    </row>
    <row r="1416" spans="21:21" ht="14.25" x14ac:dyDescent="0.2">
      <c r="U1416" s="17"/>
    </row>
    <row r="1417" spans="21:21" ht="14.25" x14ac:dyDescent="0.2">
      <c r="U1417" s="17"/>
    </row>
    <row r="1418" spans="21:21" ht="14.25" x14ac:dyDescent="0.2">
      <c r="U1418" s="17"/>
    </row>
    <row r="1419" spans="21:21" ht="14.25" x14ac:dyDescent="0.2">
      <c r="U1419" s="17"/>
    </row>
    <row r="1420" spans="21:21" ht="14.25" x14ac:dyDescent="0.2">
      <c r="U1420" s="17"/>
    </row>
    <row r="1421" spans="21:21" ht="14.25" x14ac:dyDescent="0.2">
      <c r="U1421" s="17"/>
    </row>
    <row r="1422" spans="21:21" ht="14.25" x14ac:dyDescent="0.2">
      <c r="U1422" s="17"/>
    </row>
    <row r="1423" spans="21:21" ht="14.25" x14ac:dyDescent="0.2">
      <c r="U1423" s="17"/>
    </row>
    <row r="1424" spans="21:21" ht="14.25" x14ac:dyDescent="0.2">
      <c r="U1424" s="17"/>
    </row>
    <row r="1425" spans="21:21" ht="14.25" x14ac:dyDescent="0.2">
      <c r="U1425" s="17"/>
    </row>
    <row r="1426" spans="21:21" ht="14.25" x14ac:dyDescent="0.2">
      <c r="U1426" s="17"/>
    </row>
    <row r="1427" spans="21:21" ht="14.25" x14ac:dyDescent="0.2">
      <c r="U1427" s="17"/>
    </row>
    <row r="1428" spans="21:21" ht="14.25" x14ac:dyDescent="0.2">
      <c r="U1428" s="17"/>
    </row>
    <row r="1429" spans="21:21" ht="14.25" x14ac:dyDescent="0.2">
      <c r="U1429" s="17"/>
    </row>
    <row r="1430" spans="21:21" ht="14.25" x14ac:dyDescent="0.2">
      <c r="U1430" s="17"/>
    </row>
    <row r="1431" spans="21:21" ht="14.25" x14ac:dyDescent="0.2">
      <c r="U1431" s="17"/>
    </row>
    <row r="1432" spans="21:21" ht="14.25" x14ac:dyDescent="0.2">
      <c r="U1432" s="17"/>
    </row>
    <row r="1433" spans="21:21" ht="14.25" x14ac:dyDescent="0.2">
      <c r="U1433" s="17"/>
    </row>
    <row r="1434" spans="21:21" ht="14.25" x14ac:dyDescent="0.2">
      <c r="U1434" s="17"/>
    </row>
    <row r="1435" spans="21:21" ht="14.25" x14ac:dyDescent="0.2">
      <c r="U1435" s="17"/>
    </row>
    <row r="1436" spans="21:21" ht="14.25" x14ac:dyDescent="0.2">
      <c r="U1436" s="17"/>
    </row>
    <row r="1437" spans="21:21" ht="14.25" x14ac:dyDescent="0.2">
      <c r="U1437" s="17"/>
    </row>
    <row r="1438" spans="21:21" ht="14.25" x14ac:dyDescent="0.2">
      <c r="U1438" s="17"/>
    </row>
    <row r="1439" spans="21:21" ht="14.25" x14ac:dyDescent="0.2">
      <c r="U1439" s="17"/>
    </row>
    <row r="1440" spans="21:21" ht="14.25" x14ac:dyDescent="0.2">
      <c r="U1440" s="17"/>
    </row>
    <row r="1441" spans="21:21" ht="14.25" x14ac:dyDescent="0.2">
      <c r="U1441" s="17"/>
    </row>
    <row r="1442" spans="21:21" ht="14.25" x14ac:dyDescent="0.2">
      <c r="U1442" s="17"/>
    </row>
    <row r="1443" spans="21:21" ht="14.25" x14ac:dyDescent="0.2">
      <c r="U1443" s="17"/>
    </row>
    <row r="1444" spans="21:21" ht="14.25" x14ac:dyDescent="0.2">
      <c r="U1444" s="17"/>
    </row>
    <row r="1445" spans="21:21" ht="14.25" x14ac:dyDescent="0.2">
      <c r="U1445" s="17"/>
    </row>
    <row r="1446" spans="21:21" ht="14.25" x14ac:dyDescent="0.2">
      <c r="U1446" s="17"/>
    </row>
    <row r="1447" spans="21:21" ht="14.25" x14ac:dyDescent="0.2">
      <c r="U1447" s="17"/>
    </row>
    <row r="1448" spans="21:21" ht="14.25" x14ac:dyDescent="0.2">
      <c r="U1448" s="17"/>
    </row>
    <row r="1449" spans="21:21" ht="14.25" x14ac:dyDescent="0.2">
      <c r="U1449" s="17"/>
    </row>
    <row r="1450" spans="21:21" ht="14.25" x14ac:dyDescent="0.2">
      <c r="U1450" s="17"/>
    </row>
    <row r="1451" spans="21:21" ht="14.25" x14ac:dyDescent="0.2">
      <c r="U1451" s="17"/>
    </row>
    <row r="1452" spans="21:21" ht="14.25" x14ac:dyDescent="0.2">
      <c r="U1452" s="17"/>
    </row>
    <row r="1453" spans="21:21" ht="14.25" x14ac:dyDescent="0.2">
      <c r="U1453" s="17"/>
    </row>
    <row r="1454" spans="21:21" ht="14.25" x14ac:dyDescent="0.2">
      <c r="U1454" s="17"/>
    </row>
    <row r="1455" spans="21:21" ht="14.25" x14ac:dyDescent="0.2">
      <c r="U1455" s="17"/>
    </row>
    <row r="1456" spans="21:21" ht="14.25" x14ac:dyDescent="0.2">
      <c r="U1456" s="17"/>
    </row>
    <row r="1457" spans="21:21" ht="14.25" x14ac:dyDescent="0.2">
      <c r="U1457" s="17"/>
    </row>
    <row r="1458" spans="21:21" ht="14.25" x14ac:dyDescent="0.2">
      <c r="U1458" s="17"/>
    </row>
    <row r="1459" spans="21:21" ht="14.25" x14ac:dyDescent="0.2">
      <c r="U1459" s="17"/>
    </row>
    <row r="1460" spans="21:21" ht="14.25" x14ac:dyDescent="0.2">
      <c r="U1460" s="17"/>
    </row>
    <row r="1461" spans="21:21" ht="14.25" x14ac:dyDescent="0.2">
      <c r="U1461" s="17"/>
    </row>
    <row r="1462" spans="21:21" ht="14.25" x14ac:dyDescent="0.2">
      <c r="U1462" s="17"/>
    </row>
    <row r="1463" spans="21:21" ht="14.25" x14ac:dyDescent="0.2">
      <c r="U1463" s="17"/>
    </row>
    <row r="1464" spans="21:21" ht="14.25" x14ac:dyDescent="0.2">
      <c r="U1464" s="17"/>
    </row>
    <row r="1465" spans="21:21" ht="14.25" x14ac:dyDescent="0.2">
      <c r="U1465" s="17"/>
    </row>
    <row r="1466" spans="21:21" ht="14.25" x14ac:dyDescent="0.2">
      <c r="U1466" s="17"/>
    </row>
    <row r="1467" spans="21:21" ht="14.25" x14ac:dyDescent="0.2">
      <c r="U1467" s="17"/>
    </row>
    <row r="1468" spans="21:21" ht="14.25" x14ac:dyDescent="0.2">
      <c r="U1468" s="17"/>
    </row>
    <row r="1469" spans="21:21" ht="14.25" x14ac:dyDescent="0.2">
      <c r="U1469" s="17"/>
    </row>
    <row r="1470" spans="21:21" ht="14.25" x14ac:dyDescent="0.2">
      <c r="U1470" s="17"/>
    </row>
    <row r="1471" spans="21:21" ht="14.25" x14ac:dyDescent="0.2">
      <c r="U1471" s="17"/>
    </row>
    <row r="1472" spans="21:21" ht="14.25" x14ac:dyDescent="0.2">
      <c r="U1472" s="17"/>
    </row>
    <row r="1473" spans="21:21" ht="14.25" x14ac:dyDescent="0.2">
      <c r="U1473" s="17"/>
    </row>
    <row r="1474" spans="21:21" ht="14.25" x14ac:dyDescent="0.2">
      <c r="U1474" s="17"/>
    </row>
    <row r="1475" spans="21:21" ht="14.25" x14ac:dyDescent="0.2">
      <c r="U1475" s="17"/>
    </row>
    <row r="1476" spans="21:21" ht="14.25" x14ac:dyDescent="0.2">
      <c r="U1476" s="17"/>
    </row>
    <row r="1477" spans="21:21" ht="14.25" x14ac:dyDescent="0.2">
      <c r="U1477" s="17"/>
    </row>
    <row r="1478" spans="21:21" ht="14.25" x14ac:dyDescent="0.2">
      <c r="U1478" s="17"/>
    </row>
    <row r="1479" spans="21:21" ht="14.25" x14ac:dyDescent="0.2">
      <c r="U1479" s="17"/>
    </row>
    <row r="1480" spans="21:21" ht="14.25" x14ac:dyDescent="0.2">
      <c r="U1480" s="17"/>
    </row>
    <row r="1481" spans="21:21" ht="14.25" x14ac:dyDescent="0.2">
      <c r="U1481" s="17"/>
    </row>
    <row r="1482" spans="21:21" ht="14.25" x14ac:dyDescent="0.2">
      <c r="U1482" s="17"/>
    </row>
    <row r="1483" spans="21:21" ht="14.25" x14ac:dyDescent="0.2">
      <c r="U1483" s="17"/>
    </row>
    <row r="1484" spans="21:21" ht="14.25" x14ac:dyDescent="0.2">
      <c r="U1484" s="17"/>
    </row>
    <row r="1485" spans="21:21" ht="14.25" x14ac:dyDescent="0.2">
      <c r="U1485" s="17"/>
    </row>
    <row r="1486" spans="21:21" ht="14.25" x14ac:dyDescent="0.2">
      <c r="U1486" s="17"/>
    </row>
    <row r="1487" spans="21:21" ht="14.25" x14ac:dyDescent="0.2">
      <c r="U1487" s="17"/>
    </row>
    <row r="1488" spans="21:21" ht="14.25" x14ac:dyDescent="0.2">
      <c r="U1488" s="17"/>
    </row>
    <row r="1489" spans="21:21" ht="14.25" x14ac:dyDescent="0.2">
      <c r="U1489" s="17"/>
    </row>
    <row r="1490" spans="21:21" ht="14.25" x14ac:dyDescent="0.2">
      <c r="U1490" s="17"/>
    </row>
    <row r="1491" spans="21:21" ht="14.25" x14ac:dyDescent="0.2">
      <c r="U1491" s="17"/>
    </row>
    <row r="1492" spans="21:21" ht="14.25" x14ac:dyDescent="0.2">
      <c r="U1492" s="17"/>
    </row>
    <row r="1493" spans="21:21" ht="14.25" x14ac:dyDescent="0.2">
      <c r="U1493" s="17"/>
    </row>
    <row r="1494" spans="21:21" ht="14.25" x14ac:dyDescent="0.2">
      <c r="U1494" s="17"/>
    </row>
    <row r="1495" spans="21:21" ht="14.25" x14ac:dyDescent="0.2">
      <c r="U1495" s="17"/>
    </row>
    <row r="1496" spans="21:21" ht="14.25" x14ac:dyDescent="0.2">
      <c r="U1496" s="17"/>
    </row>
    <row r="1497" spans="21:21" ht="14.25" x14ac:dyDescent="0.2">
      <c r="U1497" s="17"/>
    </row>
    <row r="1498" spans="21:21" ht="14.25" x14ac:dyDescent="0.2">
      <c r="U1498" s="17"/>
    </row>
    <row r="1499" spans="21:21" ht="14.25" x14ac:dyDescent="0.2">
      <c r="U1499" s="17"/>
    </row>
    <row r="1500" spans="21:21" ht="14.25" x14ac:dyDescent="0.2">
      <c r="U1500" s="17"/>
    </row>
    <row r="1501" spans="21:21" ht="14.25" x14ac:dyDescent="0.2">
      <c r="U1501" s="17"/>
    </row>
    <row r="1502" spans="21:21" ht="14.25" x14ac:dyDescent="0.2">
      <c r="U1502" s="17"/>
    </row>
    <row r="1503" spans="21:21" ht="14.25" x14ac:dyDescent="0.2">
      <c r="U1503" s="17"/>
    </row>
    <row r="1504" spans="21:21" ht="14.25" x14ac:dyDescent="0.2">
      <c r="U1504" s="17"/>
    </row>
    <row r="1505" spans="21:21" ht="14.25" x14ac:dyDescent="0.2">
      <c r="U1505" s="17"/>
    </row>
    <row r="1506" spans="21:21" ht="14.25" x14ac:dyDescent="0.2">
      <c r="U1506" s="17"/>
    </row>
    <row r="1507" spans="21:21" ht="14.25" x14ac:dyDescent="0.2">
      <c r="U1507" s="17"/>
    </row>
    <row r="1508" spans="21:21" ht="14.25" x14ac:dyDescent="0.2">
      <c r="U1508" s="17"/>
    </row>
    <row r="1509" spans="21:21" ht="14.25" x14ac:dyDescent="0.2">
      <c r="U1509" s="17"/>
    </row>
    <row r="1510" spans="21:21" ht="14.25" x14ac:dyDescent="0.2">
      <c r="U1510" s="17"/>
    </row>
    <row r="1511" spans="21:21" ht="14.25" x14ac:dyDescent="0.2">
      <c r="U1511" s="17"/>
    </row>
    <row r="1512" spans="21:21" ht="14.25" x14ac:dyDescent="0.2">
      <c r="U1512" s="17"/>
    </row>
    <row r="1513" spans="21:21" ht="14.25" x14ac:dyDescent="0.2">
      <c r="U1513" s="17"/>
    </row>
    <row r="1514" spans="21:21" ht="14.25" x14ac:dyDescent="0.2">
      <c r="U1514" s="17"/>
    </row>
    <row r="1515" spans="21:21" ht="14.25" x14ac:dyDescent="0.2">
      <c r="U1515" s="17"/>
    </row>
    <row r="1516" spans="21:21" ht="14.25" x14ac:dyDescent="0.2">
      <c r="U1516" s="17"/>
    </row>
    <row r="1517" spans="21:21" ht="14.25" x14ac:dyDescent="0.2">
      <c r="U1517" s="17"/>
    </row>
    <row r="1518" spans="21:21" ht="14.25" x14ac:dyDescent="0.2">
      <c r="U1518" s="17"/>
    </row>
    <row r="1519" spans="21:21" ht="14.25" x14ac:dyDescent="0.2">
      <c r="U1519" s="17"/>
    </row>
    <row r="1520" spans="21:21" ht="14.25" x14ac:dyDescent="0.2">
      <c r="U1520" s="17"/>
    </row>
    <row r="1521" spans="21:21" ht="14.25" x14ac:dyDescent="0.2">
      <c r="U1521" s="17"/>
    </row>
    <row r="1522" spans="21:21" ht="14.25" x14ac:dyDescent="0.2">
      <c r="U1522" s="17"/>
    </row>
    <row r="1523" spans="21:21" ht="14.25" x14ac:dyDescent="0.2">
      <c r="U1523" s="17"/>
    </row>
    <row r="1524" spans="21:21" ht="14.25" x14ac:dyDescent="0.2">
      <c r="U1524" s="17"/>
    </row>
    <row r="1525" spans="21:21" ht="14.25" x14ac:dyDescent="0.2">
      <c r="U1525" s="17"/>
    </row>
    <row r="1526" spans="21:21" ht="14.25" x14ac:dyDescent="0.2">
      <c r="U1526" s="17"/>
    </row>
    <row r="1527" spans="21:21" ht="14.25" x14ac:dyDescent="0.2">
      <c r="U1527" s="17"/>
    </row>
    <row r="1528" spans="21:21" ht="14.25" x14ac:dyDescent="0.2">
      <c r="U1528" s="17"/>
    </row>
    <row r="1529" spans="21:21" ht="14.25" x14ac:dyDescent="0.2">
      <c r="U1529" s="17"/>
    </row>
    <row r="1530" spans="21:21" ht="14.25" x14ac:dyDescent="0.2">
      <c r="U1530" s="17"/>
    </row>
    <row r="1531" spans="21:21" ht="14.25" x14ac:dyDescent="0.2">
      <c r="U1531" s="17"/>
    </row>
    <row r="1532" spans="21:21" ht="14.25" x14ac:dyDescent="0.2">
      <c r="U1532" s="17"/>
    </row>
    <row r="1533" spans="21:21" ht="14.25" x14ac:dyDescent="0.2">
      <c r="U1533" s="17"/>
    </row>
    <row r="1534" spans="21:21" ht="14.25" x14ac:dyDescent="0.2">
      <c r="U1534" s="17"/>
    </row>
    <row r="1535" spans="21:21" ht="14.25" x14ac:dyDescent="0.2">
      <c r="U1535" s="17"/>
    </row>
    <row r="1536" spans="21:21" ht="14.25" x14ac:dyDescent="0.2">
      <c r="U1536" s="17"/>
    </row>
    <row r="1537" spans="21:21" ht="14.25" x14ac:dyDescent="0.2">
      <c r="U1537" s="17"/>
    </row>
    <row r="1538" spans="21:21" ht="14.25" x14ac:dyDescent="0.2">
      <c r="U1538" s="17"/>
    </row>
    <row r="1539" spans="21:21" ht="14.25" x14ac:dyDescent="0.2">
      <c r="U1539" s="17"/>
    </row>
    <row r="1540" spans="21:21" ht="14.25" x14ac:dyDescent="0.2">
      <c r="U1540" s="17"/>
    </row>
    <row r="1541" spans="21:21" ht="14.25" x14ac:dyDescent="0.2">
      <c r="U1541" s="17"/>
    </row>
    <row r="1542" spans="21:21" ht="14.25" x14ac:dyDescent="0.2">
      <c r="U1542" s="17"/>
    </row>
    <row r="1543" spans="21:21" ht="14.25" x14ac:dyDescent="0.2">
      <c r="U1543" s="17"/>
    </row>
    <row r="1544" spans="21:21" ht="14.25" x14ac:dyDescent="0.2">
      <c r="U1544" s="17"/>
    </row>
    <row r="1545" spans="21:21" ht="14.25" x14ac:dyDescent="0.2">
      <c r="U1545" s="17"/>
    </row>
    <row r="1546" spans="21:21" ht="14.25" x14ac:dyDescent="0.2">
      <c r="U1546" s="17"/>
    </row>
    <row r="1547" spans="21:21" ht="14.25" x14ac:dyDescent="0.2">
      <c r="U1547" s="17"/>
    </row>
    <row r="1548" spans="21:21" ht="14.25" x14ac:dyDescent="0.2">
      <c r="U1548" s="17"/>
    </row>
    <row r="1549" spans="21:21" ht="14.25" x14ac:dyDescent="0.2">
      <c r="U1549" s="17"/>
    </row>
    <row r="1550" spans="21:21" ht="14.25" x14ac:dyDescent="0.2">
      <c r="U1550" s="17"/>
    </row>
    <row r="1551" spans="21:21" ht="14.25" x14ac:dyDescent="0.2">
      <c r="U1551" s="17"/>
    </row>
    <row r="1552" spans="21:21" ht="14.25" x14ac:dyDescent="0.2">
      <c r="U1552" s="17"/>
    </row>
    <row r="1553" spans="21:21" ht="14.25" x14ac:dyDescent="0.2">
      <c r="U1553" s="17"/>
    </row>
    <row r="1554" spans="21:21" ht="14.25" x14ac:dyDescent="0.2">
      <c r="U1554" s="17"/>
    </row>
    <row r="1555" spans="21:21" ht="14.25" x14ac:dyDescent="0.2">
      <c r="U1555" s="17"/>
    </row>
    <row r="1556" spans="21:21" ht="14.25" x14ac:dyDescent="0.2">
      <c r="U1556" s="17"/>
    </row>
    <row r="1557" spans="21:21" ht="14.25" x14ac:dyDescent="0.2">
      <c r="U1557" s="17"/>
    </row>
    <row r="1558" spans="21:21" ht="14.25" x14ac:dyDescent="0.2">
      <c r="U1558" s="17"/>
    </row>
    <row r="1559" spans="21:21" ht="14.25" x14ac:dyDescent="0.2">
      <c r="U1559" s="17"/>
    </row>
    <row r="1560" spans="21:21" ht="14.25" x14ac:dyDescent="0.2">
      <c r="U1560" s="17"/>
    </row>
    <row r="1561" spans="21:21" ht="14.25" x14ac:dyDescent="0.2">
      <c r="U1561" s="17"/>
    </row>
    <row r="1562" spans="21:21" ht="14.25" x14ac:dyDescent="0.2">
      <c r="U1562" s="17"/>
    </row>
    <row r="1563" spans="21:21" ht="14.25" x14ac:dyDescent="0.2">
      <c r="U1563" s="17"/>
    </row>
    <row r="1564" spans="21:21" ht="14.25" x14ac:dyDescent="0.2">
      <c r="U1564" s="17"/>
    </row>
    <row r="1565" spans="21:21" ht="14.25" x14ac:dyDescent="0.2">
      <c r="U1565" s="17"/>
    </row>
    <row r="1566" spans="21:21" ht="14.25" x14ac:dyDescent="0.2">
      <c r="U1566" s="17"/>
    </row>
    <row r="1567" spans="21:21" ht="14.25" x14ac:dyDescent="0.2">
      <c r="U1567" s="17"/>
    </row>
    <row r="1568" spans="21:21" ht="14.25" x14ac:dyDescent="0.2">
      <c r="U1568" s="17"/>
    </row>
    <row r="1569" spans="21:21" ht="14.25" x14ac:dyDescent="0.2">
      <c r="U1569" s="17"/>
    </row>
    <row r="1570" spans="21:21" ht="14.25" x14ac:dyDescent="0.2">
      <c r="U1570" s="17"/>
    </row>
    <row r="1571" spans="21:21" ht="14.25" x14ac:dyDescent="0.2">
      <c r="U1571" s="17"/>
    </row>
    <row r="1572" spans="21:21" ht="14.25" x14ac:dyDescent="0.2">
      <c r="U1572" s="17"/>
    </row>
    <row r="1573" spans="21:21" ht="14.25" x14ac:dyDescent="0.2">
      <c r="U1573" s="17"/>
    </row>
    <row r="1574" spans="21:21" ht="14.25" x14ac:dyDescent="0.2">
      <c r="U1574" s="17"/>
    </row>
    <row r="1575" spans="21:21" ht="14.25" x14ac:dyDescent="0.2">
      <c r="U1575" s="17"/>
    </row>
    <row r="1576" spans="21:21" ht="14.25" x14ac:dyDescent="0.2">
      <c r="U1576" s="17"/>
    </row>
    <row r="1577" spans="21:21" ht="14.25" x14ac:dyDescent="0.2">
      <c r="U1577" s="17"/>
    </row>
    <row r="1578" spans="21:21" ht="14.25" x14ac:dyDescent="0.2">
      <c r="U1578" s="17"/>
    </row>
    <row r="1579" spans="21:21" ht="14.25" x14ac:dyDescent="0.2">
      <c r="U1579" s="17"/>
    </row>
    <row r="1580" spans="21:21" ht="14.25" x14ac:dyDescent="0.2">
      <c r="U1580" s="17"/>
    </row>
    <row r="1581" spans="21:21" ht="14.25" x14ac:dyDescent="0.2">
      <c r="U1581" s="17"/>
    </row>
    <row r="1582" spans="21:21" ht="14.25" x14ac:dyDescent="0.2">
      <c r="U1582" s="17"/>
    </row>
    <row r="1583" spans="21:21" ht="14.25" x14ac:dyDescent="0.2">
      <c r="U1583" s="17"/>
    </row>
    <row r="1584" spans="21:21" ht="14.25" x14ac:dyDescent="0.2">
      <c r="U1584" s="17"/>
    </row>
    <row r="1585" spans="21:21" ht="14.25" x14ac:dyDescent="0.2">
      <c r="U1585" s="17"/>
    </row>
    <row r="1586" spans="21:21" ht="14.25" x14ac:dyDescent="0.2">
      <c r="U1586" s="17"/>
    </row>
    <row r="1587" spans="21:21" ht="14.25" x14ac:dyDescent="0.2">
      <c r="U1587" s="17"/>
    </row>
    <row r="1588" spans="21:21" ht="14.25" x14ac:dyDescent="0.2">
      <c r="U1588" s="17"/>
    </row>
    <row r="1589" spans="21:21" ht="14.25" x14ac:dyDescent="0.2">
      <c r="U1589" s="17"/>
    </row>
    <row r="1590" spans="21:21" ht="14.25" x14ac:dyDescent="0.2">
      <c r="U1590" s="17"/>
    </row>
    <row r="1591" spans="21:21" ht="14.25" x14ac:dyDescent="0.2">
      <c r="U1591" s="17"/>
    </row>
    <row r="1592" spans="21:21" ht="14.25" x14ac:dyDescent="0.2">
      <c r="U1592" s="17"/>
    </row>
    <row r="1593" spans="21:21" ht="14.25" x14ac:dyDescent="0.2">
      <c r="U1593" s="17"/>
    </row>
    <row r="1594" spans="21:21" ht="14.25" x14ac:dyDescent="0.2">
      <c r="U1594" s="17"/>
    </row>
    <row r="1595" spans="21:21" ht="14.25" x14ac:dyDescent="0.2">
      <c r="U1595" s="17"/>
    </row>
    <row r="1596" spans="21:21" ht="14.25" x14ac:dyDescent="0.2">
      <c r="U1596" s="17"/>
    </row>
    <row r="1597" spans="21:21" ht="14.25" x14ac:dyDescent="0.2">
      <c r="U1597" s="17"/>
    </row>
    <row r="1598" spans="21:21" ht="14.25" x14ac:dyDescent="0.2">
      <c r="U1598" s="17"/>
    </row>
    <row r="1599" spans="21:21" ht="14.25" x14ac:dyDescent="0.2">
      <c r="U1599" s="17"/>
    </row>
    <row r="1600" spans="21:21" ht="14.25" x14ac:dyDescent="0.2">
      <c r="U1600" s="17"/>
    </row>
    <row r="1601" spans="21:21" ht="14.25" x14ac:dyDescent="0.2">
      <c r="U1601" s="17"/>
    </row>
    <row r="1602" spans="21:21" ht="14.25" x14ac:dyDescent="0.2">
      <c r="U1602" s="17"/>
    </row>
    <row r="1603" spans="21:21" ht="14.25" x14ac:dyDescent="0.2">
      <c r="U1603" s="17"/>
    </row>
    <row r="1604" spans="21:21" ht="14.25" x14ac:dyDescent="0.2">
      <c r="U1604" s="17"/>
    </row>
    <row r="1605" spans="21:21" ht="14.25" x14ac:dyDescent="0.2">
      <c r="U1605" s="17"/>
    </row>
    <row r="1606" spans="21:21" ht="14.25" x14ac:dyDescent="0.2">
      <c r="U1606" s="17"/>
    </row>
    <row r="1607" spans="21:21" ht="14.25" x14ac:dyDescent="0.2">
      <c r="U1607" s="17"/>
    </row>
    <row r="1608" spans="21:21" ht="14.25" x14ac:dyDescent="0.2">
      <c r="U1608" s="17"/>
    </row>
    <row r="1609" spans="21:21" ht="14.25" x14ac:dyDescent="0.2">
      <c r="U1609" s="17"/>
    </row>
    <row r="1610" spans="21:21" ht="14.25" x14ac:dyDescent="0.2">
      <c r="U1610" s="17"/>
    </row>
    <row r="1611" spans="21:21" ht="14.25" x14ac:dyDescent="0.2">
      <c r="U1611" s="17"/>
    </row>
    <row r="1612" spans="21:21" ht="14.25" x14ac:dyDescent="0.2">
      <c r="U1612" s="17"/>
    </row>
    <row r="1613" spans="21:21" ht="14.25" x14ac:dyDescent="0.2">
      <c r="U1613" s="17"/>
    </row>
    <row r="1614" spans="21:21" ht="14.25" x14ac:dyDescent="0.2">
      <c r="U1614" s="17"/>
    </row>
    <row r="1615" spans="21:21" ht="14.25" x14ac:dyDescent="0.2">
      <c r="U1615" s="17"/>
    </row>
    <row r="1616" spans="21:21" ht="14.25" x14ac:dyDescent="0.2">
      <c r="U1616" s="17"/>
    </row>
    <row r="1617" spans="21:21" ht="14.25" x14ac:dyDescent="0.2">
      <c r="U1617" s="17"/>
    </row>
    <row r="1618" spans="21:21" ht="14.25" x14ac:dyDescent="0.2">
      <c r="U1618" s="17"/>
    </row>
    <row r="1619" spans="21:21" ht="14.25" x14ac:dyDescent="0.2">
      <c r="U1619" s="17"/>
    </row>
    <row r="1620" spans="21:21" ht="14.25" x14ac:dyDescent="0.2">
      <c r="U1620" s="17"/>
    </row>
    <row r="1621" spans="21:21" ht="14.25" x14ac:dyDescent="0.2">
      <c r="U1621" s="17"/>
    </row>
    <row r="1622" spans="21:21" ht="14.25" x14ac:dyDescent="0.2">
      <c r="U1622" s="17"/>
    </row>
    <row r="1623" spans="21:21" ht="14.25" x14ac:dyDescent="0.2">
      <c r="U1623" s="17"/>
    </row>
    <row r="1624" spans="21:21" ht="14.25" x14ac:dyDescent="0.2">
      <c r="U1624" s="17"/>
    </row>
    <row r="1625" spans="21:21" ht="14.25" x14ac:dyDescent="0.2">
      <c r="U1625" s="17"/>
    </row>
    <row r="1626" spans="21:21" ht="14.25" x14ac:dyDescent="0.2">
      <c r="U1626" s="17"/>
    </row>
    <row r="1627" spans="21:21" ht="14.25" x14ac:dyDescent="0.2">
      <c r="U1627" s="17"/>
    </row>
    <row r="1628" spans="21:21" ht="14.25" x14ac:dyDescent="0.2">
      <c r="U1628" s="17"/>
    </row>
    <row r="1629" spans="21:21" ht="14.25" x14ac:dyDescent="0.2">
      <c r="U1629" s="17"/>
    </row>
    <row r="1630" spans="21:21" ht="14.25" x14ac:dyDescent="0.2">
      <c r="U1630" s="17"/>
    </row>
    <row r="1631" spans="21:21" ht="14.25" x14ac:dyDescent="0.2">
      <c r="U1631" s="17"/>
    </row>
    <row r="1632" spans="21:21" ht="14.25" x14ac:dyDescent="0.2">
      <c r="U1632" s="17"/>
    </row>
    <row r="1633" spans="21:21" ht="14.25" x14ac:dyDescent="0.2">
      <c r="U1633" s="17"/>
    </row>
    <row r="1634" spans="21:21" ht="14.25" x14ac:dyDescent="0.2">
      <c r="U1634" s="17"/>
    </row>
    <row r="1635" spans="21:21" ht="14.25" x14ac:dyDescent="0.2">
      <c r="U1635" s="17"/>
    </row>
    <row r="1636" spans="21:21" ht="14.25" x14ac:dyDescent="0.2">
      <c r="U1636" s="17"/>
    </row>
    <row r="1637" spans="21:21" ht="14.25" x14ac:dyDescent="0.2">
      <c r="U1637" s="17"/>
    </row>
    <row r="1638" spans="21:21" ht="14.25" x14ac:dyDescent="0.2">
      <c r="U1638" s="17"/>
    </row>
    <row r="1639" spans="21:21" ht="14.25" x14ac:dyDescent="0.2">
      <c r="U1639" s="17"/>
    </row>
    <row r="1640" spans="21:21" ht="14.25" x14ac:dyDescent="0.2">
      <c r="U1640" s="17"/>
    </row>
    <row r="1641" spans="21:21" ht="14.25" x14ac:dyDescent="0.2">
      <c r="U1641" s="17"/>
    </row>
    <row r="1642" spans="21:21" ht="14.25" x14ac:dyDescent="0.2">
      <c r="U1642" s="17"/>
    </row>
    <row r="1643" spans="21:21" ht="14.25" x14ac:dyDescent="0.2">
      <c r="U1643" s="17"/>
    </row>
    <row r="1644" spans="21:21" ht="14.25" x14ac:dyDescent="0.2">
      <c r="U1644" s="17"/>
    </row>
    <row r="1645" spans="21:21" ht="14.25" x14ac:dyDescent="0.2">
      <c r="U1645" s="17"/>
    </row>
    <row r="1646" spans="21:21" ht="14.25" x14ac:dyDescent="0.2">
      <c r="U1646" s="17"/>
    </row>
    <row r="1647" spans="21:21" ht="14.25" x14ac:dyDescent="0.2">
      <c r="U1647" s="17"/>
    </row>
    <row r="1648" spans="21:21" ht="14.25" x14ac:dyDescent="0.2">
      <c r="U1648" s="17"/>
    </row>
    <row r="1649" spans="21:21" ht="14.25" x14ac:dyDescent="0.2">
      <c r="U1649" s="17"/>
    </row>
    <row r="1650" spans="21:21" ht="14.25" x14ac:dyDescent="0.2">
      <c r="U1650" s="17"/>
    </row>
    <row r="1651" spans="21:21" ht="14.25" x14ac:dyDescent="0.2">
      <c r="U1651" s="17"/>
    </row>
    <row r="1652" spans="21:21" ht="14.25" x14ac:dyDescent="0.2">
      <c r="U1652" s="17"/>
    </row>
    <row r="1653" spans="21:21" ht="14.25" x14ac:dyDescent="0.2">
      <c r="U1653" s="17"/>
    </row>
    <row r="1654" spans="21:21" ht="14.25" x14ac:dyDescent="0.2">
      <c r="U1654" s="17"/>
    </row>
    <row r="1655" spans="21:21" ht="14.25" x14ac:dyDescent="0.2">
      <c r="U1655" s="17"/>
    </row>
    <row r="1656" spans="21:21" ht="14.25" x14ac:dyDescent="0.2">
      <c r="U1656" s="17"/>
    </row>
    <row r="1657" spans="21:21" ht="14.25" x14ac:dyDescent="0.2">
      <c r="U1657" s="17"/>
    </row>
    <row r="1658" spans="21:21" ht="14.25" x14ac:dyDescent="0.2">
      <c r="U1658" s="17"/>
    </row>
    <row r="1659" spans="21:21" ht="14.25" x14ac:dyDescent="0.2">
      <c r="U1659" s="17"/>
    </row>
    <row r="1660" spans="21:21" ht="14.25" x14ac:dyDescent="0.2">
      <c r="U1660" s="17"/>
    </row>
    <row r="1661" spans="21:21" ht="14.25" x14ac:dyDescent="0.2">
      <c r="U1661" s="17"/>
    </row>
    <row r="1662" spans="21:21" ht="14.25" x14ac:dyDescent="0.2">
      <c r="U1662" s="17"/>
    </row>
    <row r="1663" spans="21:21" ht="14.25" x14ac:dyDescent="0.2">
      <c r="U1663" s="17"/>
    </row>
    <row r="1664" spans="21:21" ht="14.25" x14ac:dyDescent="0.2">
      <c r="U1664" s="17"/>
    </row>
    <row r="1665" spans="21:21" ht="14.25" x14ac:dyDescent="0.2">
      <c r="U1665" s="17"/>
    </row>
    <row r="1666" spans="21:21" ht="14.25" x14ac:dyDescent="0.2">
      <c r="U1666" s="17"/>
    </row>
    <row r="1667" spans="21:21" ht="14.25" x14ac:dyDescent="0.2">
      <c r="U1667" s="17"/>
    </row>
    <row r="1668" spans="21:21" ht="14.25" x14ac:dyDescent="0.2">
      <c r="U1668" s="17"/>
    </row>
    <row r="1669" spans="21:21" ht="14.25" x14ac:dyDescent="0.2">
      <c r="U1669" s="17"/>
    </row>
    <row r="1670" spans="21:21" ht="14.25" x14ac:dyDescent="0.2">
      <c r="U1670" s="17"/>
    </row>
    <row r="1671" spans="21:21" ht="14.25" x14ac:dyDescent="0.2">
      <c r="U1671" s="17"/>
    </row>
    <row r="1672" spans="21:21" ht="14.25" x14ac:dyDescent="0.2">
      <c r="U1672" s="17"/>
    </row>
    <row r="1673" spans="21:21" ht="14.25" x14ac:dyDescent="0.2">
      <c r="U1673" s="17"/>
    </row>
    <row r="1674" spans="21:21" ht="14.25" x14ac:dyDescent="0.2">
      <c r="U1674" s="17"/>
    </row>
    <row r="1675" spans="21:21" ht="14.25" x14ac:dyDescent="0.2">
      <c r="U1675" s="17"/>
    </row>
    <row r="1676" spans="21:21" ht="14.25" x14ac:dyDescent="0.2">
      <c r="U1676" s="17"/>
    </row>
    <row r="1677" spans="21:21" ht="14.25" x14ac:dyDescent="0.2">
      <c r="U1677" s="17"/>
    </row>
    <row r="1678" spans="21:21" ht="14.25" x14ac:dyDescent="0.2">
      <c r="U1678" s="17"/>
    </row>
    <row r="1679" spans="21:21" ht="14.25" x14ac:dyDescent="0.2">
      <c r="U1679" s="17"/>
    </row>
    <row r="1680" spans="21:21" ht="14.25" x14ac:dyDescent="0.2">
      <c r="U1680" s="17"/>
    </row>
    <row r="1681" spans="21:21" ht="14.25" x14ac:dyDescent="0.2">
      <c r="U1681" s="17"/>
    </row>
    <row r="1682" spans="21:21" ht="14.25" x14ac:dyDescent="0.2">
      <c r="U1682" s="17"/>
    </row>
    <row r="1683" spans="21:21" ht="14.25" x14ac:dyDescent="0.2">
      <c r="U1683" s="17"/>
    </row>
    <row r="1684" spans="21:21" ht="14.25" x14ac:dyDescent="0.2">
      <c r="U1684" s="17"/>
    </row>
    <row r="1685" spans="21:21" ht="14.25" x14ac:dyDescent="0.2">
      <c r="U1685" s="17"/>
    </row>
    <row r="1686" spans="21:21" ht="14.25" x14ac:dyDescent="0.2">
      <c r="U1686" s="17"/>
    </row>
    <row r="1687" spans="21:21" ht="14.25" x14ac:dyDescent="0.2">
      <c r="U1687" s="17"/>
    </row>
    <row r="1688" spans="21:21" ht="14.25" x14ac:dyDescent="0.2">
      <c r="U1688" s="17"/>
    </row>
    <row r="1689" spans="21:21" ht="14.25" x14ac:dyDescent="0.2">
      <c r="U1689" s="17"/>
    </row>
    <row r="1690" spans="21:21" ht="14.25" x14ac:dyDescent="0.2">
      <c r="U1690" s="17"/>
    </row>
    <row r="1691" spans="21:21" ht="14.25" x14ac:dyDescent="0.2">
      <c r="U1691" s="17"/>
    </row>
    <row r="1692" spans="21:21" ht="14.25" x14ac:dyDescent="0.2">
      <c r="U1692" s="17"/>
    </row>
    <row r="1693" spans="21:21" ht="14.25" x14ac:dyDescent="0.2">
      <c r="U1693" s="17"/>
    </row>
    <row r="1694" spans="21:21" ht="14.25" x14ac:dyDescent="0.2">
      <c r="U1694" s="17"/>
    </row>
    <row r="1695" spans="21:21" ht="14.25" x14ac:dyDescent="0.2">
      <c r="U1695" s="17"/>
    </row>
    <row r="1696" spans="21:21" ht="14.25" x14ac:dyDescent="0.2">
      <c r="U1696" s="17"/>
    </row>
    <row r="1697" spans="21:21" ht="14.25" x14ac:dyDescent="0.2">
      <c r="U1697" s="17"/>
    </row>
    <row r="1698" spans="21:21" ht="14.25" x14ac:dyDescent="0.2">
      <c r="U1698" s="17"/>
    </row>
    <row r="1699" spans="21:21" ht="14.25" x14ac:dyDescent="0.2">
      <c r="U1699" s="17"/>
    </row>
    <row r="1700" spans="21:21" ht="14.25" x14ac:dyDescent="0.2">
      <c r="U1700" s="17"/>
    </row>
    <row r="1701" spans="21:21" ht="14.25" x14ac:dyDescent="0.2">
      <c r="U1701" s="17"/>
    </row>
    <row r="1702" spans="21:21" ht="14.25" x14ac:dyDescent="0.2">
      <c r="U1702" s="17"/>
    </row>
    <row r="1703" spans="21:21" ht="14.25" x14ac:dyDescent="0.2">
      <c r="U1703" s="17"/>
    </row>
    <row r="1704" spans="21:21" ht="14.25" x14ac:dyDescent="0.2">
      <c r="U1704" s="17"/>
    </row>
    <row r="1705" spans="21:21" ht="14.25" x14ac:dyDescent="0.2">
      <c r="U1705" s="17"/>
    </row>
    <row r="1706" spans="21:21" ht="14.25" x14ac:dyDescent="0.2">
      <c r="U1706" s="17"/>
    </row>
    <row r="1707" spans="21:21" ht="14.25" x14ac:dyDescent="0.2">
      <c r="U1707" s="17"/>
    </row>
    <row r="1708" spans="21:21" ht="14.25" x14ac:dyDescent="0.2">
      <c r="U1708" s="17"/>
    </row>
    <row r="1709" spans="21:21" ht="14.25" x14ac:dyDescent="0.2">
      <c r="U1709" s="17"/>
    </row>
    <row r="1710" spans="21:21" ht="14.25" x14ac:dyDescent="0.2">
      <c r="U1710" s="17"/>
    </row>
    <row r="1711" spans="21:21" ht="14.25" x14ac:dyDescent="0.2">
      <c r="U1711" s="17"/>
    </row>
    <row r="1712" spans="21:21" ht="14.25" x14ac:dyDescent="0.2">
      <c r="U1712" s="17"/>
    </row>
    <row r="1713" spans="21:21" ht="14.25" x14ac:dyDescent="0.2">
      <c r="U1713" s="17"/>
    </row>
    <row r="1714" spans="21:21" ht="14.25" x14ac:dyDescent="0.2">
      <c r="U1714" s="17"/>
    </row>
    <row r="1715" spans="21:21" ht="14.25" x14ac:dyDescent="0.2">
      <c r="U1715" s="17"/>
    </row>
    <row r="1716" spans="21:21" ht="14.25" x14ac:dyDescent="0.2">
      <c r="U1716" s="17"/>
    </row>
    <row r="1717" spans="21:21" ht="14.25" x14ac:dyDescent="0.2">
      <c r="U1717" s="17"/>
    </row>
    <row r="1718" spans="21:21" ht="14.25" x14ac:dyDescent="0.2">
      <c r="U1718" s="17"/>
    </row>
    <row r="1719" spans="21:21" ht="14.25" x14ac:dyDescent="0.2">
      <c r="U1719" s="17"/>
    </row>
    <row r="1720" spans="21:21" ht="14.25" x14ac:dyDescent="0.2">
      <c r="U1720" s="17"/>
    </row>
    <row r="1721" spans="21:21" ht="14.25" x14ac:dyDescent="0.2">
      <c r="U1721" s="17"/>
    </row>
    <row r="1722" spans="21:21" ht="14.25" x14ac:dyDescent="0.2">
      <c r="U1722" s="17"/>
    </row>
    <row r="1723" spans="21:21" ht="14.25" x14ac:dyDescent="0.2">
      <c r="U1723" s="17"/>
    </row>
    <row r="1724" spans="21:21" ht="14.25" x14ac:dyDescent="0.2">
      <c r="U1724" s="17"/>
    </row>
    <row r="1725" spans="21:21" ht="14.25" x14ac:dyDescent="0.2">
      <c r="U1725" s="17"/>
    </row>
    <row r="1726" spans="21:21" ht="14.25" x14ac:dyDescent="0.2">
      <c r="U1726" s="17"/>
    </row>
    <row r="1727" spans="21:21" ht="14.25" x14ac:dyDescent="0.2">
      <c r="U1727" s="17"/>
    </row>
    <row r="1728" spans="21:21" ht="14.25" x14ac:dyDescent="0.2">
      <c r="U1728" s="17"/>
    </row>
    <row r="1729" spans="21:21" ht="14.25" x14ac:dyDescent="0.2">
      <c r="U1729" s="17"/>
    </row>
    <row r="1730" spans="21:21" ht="14.25" x14ac:dyDescent="0.2">
      <c r="U1730" s="17"/>
    </row>
    <row r="1731" spans="21:21" ht="14.25" x14ac:dyDescent="0.2">
      <c r="U1731" s="17"/>
    </row>
    <row r="1732" spans="21:21" ht="14.25" x14ac:dyDescent="0.2">
      <c r="U1732" s="17"/>
    </row>
    <row r="1733" spans="21:21" ht="14.25" x14ac:dyDescent="0.2">
      <c r="U1733" s="17"/>
    </row>
    <row r="1734" spans="21:21" ht="14.25" x14ac:dyDescent="0.2">
      <c r="U1734" s="17"/>
    </row>
    <row r="1735" spans="21:21" ht="14.25" x14ac:dyDescent="0.2">
      <c r="U1735" s="17"/>
    </row>
    <row r="1736" spans="21:21" ht="14.25" x14ac:dyDescent="0.2">
      <c r="U1736" s="17"/>
    </row>
    <row r="1737" spans="21:21" ht="14.25" x14ac:dyDescent="0.2">
      <c r="U1737" s="17"/>
    </row>
    <row r="1738" spans="21:21" ht="14.25" x14ac:dyDescent="0.2">
      <c r="U1738" s="17"/>
    </row>
    <row r="1739" spans="21:21" ht="14.25" x14ac:dyDescent="0.2">
      <c r="U1739" s="17"/>
    </row>
    <row r="1740" spans="21:21" ht="14.25" x14ac:dyDescent="0.2">
      <c r="U1740" s="17"/>
    </row>
    <row r="1741" spans="21:21" ht="14.25" x14ac:dyDescent="0.2">
      <c r="U1741" s="17"/>
    </row>
    <row r="1742" spans="21:21" ht="14.25" x14ac:dyDescent="0.2">
      <c r="U1742" s="17"/>
    </row>
    <row r="1743" spans="21:21" ht="14.25" x14ac:dyDescent="0.2">
      <c r="U1743" s="17"/>
    </row>
    <row r="1744" spans="21:21" ht="14.25" x14ac:dyDescent="0.2">
      <c r="U1744" s="17"/>
    </row>
    <row r="1745" spans="21:21" ht="14.25" x14ac:dyDescent="0.2">
      <c r="U1745" s="17"/>
    </row>
    <row r="1746" spans="21:21" ht="14.25" x14ac:dyDescent="0.2">
      <c r="U1746" s="17"/>
    </row>
    <row r="1747" spans="21:21" ht="14.25" x14ac:dyDescent="0.2">
      <c r="U1747" s="17"/>
    </row>
    <row r="1748" spans="21:21" ht="14.25" x14ac:dyDescent="0.2">
      <c r="U1748" s="17"/>
    </row>
    <row r="1749" spans="21:21" ht="14.25" x14ac:dyDescent="0.2">
      <c r="U1749" s="17"/>
    </row>
    <row r="1750" spans="21:21" ht="14.25" x14ac:dyDescent="0.2">
      <c r="U1750" s="17"/>
    </row>
    <row r="1751" spans="21:21" ht="14.25" x14ac:dyDescent="0.2">
      <c r="U1751" s="17"/>
    </row>
    <row r="1752" spans="21:21" ht="14.25" x14ac:dyDescent="0.2">
      <c r="U1752" s="17"/>
    </row>
    <row r="1753" spans="21:21" ht="14.25" x14ac:dyDescent="0.2">
      <c r="U1753" s="17"/>
    </row>
    <row r="1754" spans="21:21" ht="14.25" x14ac:dyDescent="0.2">
      <c r="U1754" s="17"/>
    </row>
    <row r="1755" spans="21:21" ht="14.25" x14ac:dyDescent="0.2">
      <c r="U1755" s="17"/>
    </row>
    <row r="1756" spans="21:21" ht="14.25" x14ac:dyDescent="0.2">
      <c r="U1756" s="17"/>
    </row>
    <row r="1757" spans="21:21" ht="14.25" x14ac:dyDescent="0.2">
      <c r="U1757" s="17"/>
    </row>
    <row r="1758" spans="21:21" ht="14.25" x14ac:dyDescent="0.2">
      <c r="U1758" s="17"/>
    </row>
    <row r="1759" spans="21:21" ht="14.25" x14ac:dyDescent="0.2">
      <c r="U1759" s="17"/>
    </row>
    <row r="1760" spans="21:21" ht="14.25" x14ac:dyDescent="0.2">
      <c r="U1760" s="17"/>
    </row>
    <row r="1761" spans="21:21" ht="14.25" x14ac:dyDescent="0.2">
      <c r="U1761" s="17"/>
    </row>
    <row r="1762" spans="21:21" ht="14.25" x14ac:dyDescent="0.2">
      <c r="U1762" s="17"/>
    </row>
    <row r="1763" spans="21:21" ht="14.25" x14ac:dyDescent="0.2">
      <c r="U1763" s="17"/>
    </row>
    <row r="1764" spans="21:21" ht="14.25" x14ac:dyDescent="0.2">
      <c r="U1764" s="17"/>
    </row>
    <row r="1765" spans="21:21" ht="14.25" x14ac:dyDescent="0.2">
      <c r="U1765" s="17"/>
    </row>
    <row r="1766" spans="21:21" ht="14.25" x14ac:dyDescent="0.2">
      <c r="U1766" s="17"/>
    </row>
    <row r="1767" spans="21:21" ht="14.25" x14ac:dyDescent="0.2">
      <c r="U1767" s="17"/>
    </row>
    <row r="1768" spans="21:21" ht="14.25" x14ac:dyDescent="0.2">
      <c r="U1768" s="17"/>
    </row>
    <row r="1769" spans="21:21" ht="14.25" x14ac:dyDescent="0.2">
      <c r="U1769" s="17"/>
    </row>
    <row r="1770" spans="21:21" ht="14.25" x14ac:dyDescent="0.2">
      <c r="U1770" s="17"/>
    </row>
    <row r="1771" spans="21:21" ht="14.25" x14ac:dyDescent="0.2">
      <c r="U1771" s="17"/>
    </row>
    <row r="1772" spans="21:21" ht="14.25" x14ac:dyDescent="0.2">
      <c r="U1772" s="17"/>
    </row>
    <row r="1773" spans="21:21" ht="14.25" x14ac:dyDescent="0.2">
      <c r="U1773" s="17"/>
    </row>
    <row r="1774" spans="21:21" ht="14.25" x14ac:dyDescent="0.2">
      <c r="U1774" s="17"/>
    </row>
    <row r="1775" spans="21:21" ht="14.25" x14ac:dyDescent="0.2">
      <c r="U1775" s="17"/>
    </row>
    <row r="1776" spans="21:21" ht="14.25" x14ac:dyDescent="0.2">
      <c r="U1776" s="17"/>
    </row>
    <row r="1777" spans="21:21" ht="14.25" x14ac:dyDescent="0.2">
      <c r="U1777" s="17"/>
    </row>
    <row r="1778" spans="21:21" ht="14.25" x14ac:dyDescent="0.2">
      <c r="U1778" s="17"/>
    </row>
    <row r="1779" spans="21:21" ht="14.25" x14ac:dyDescent="0.2">
      <c r="U1779" s="17"/>
    </row>
    <row r="1780" spans="21:21" ht="14.25" x14ac:dyDescent="0.2">
      <c r="U1780" s="17"/>
    </row>
    <row r="1781" spans="21:21" ht="14.25" x14ac:dyDescent="0.2">
      <c r="U1781" s="17"/>
    </row>
    <row r="1782" spans="21:21" ht="14.25" x14ac:dyDescent="0.2">
      <c r="U1782" s="17"/>
    </row>
    <row r="1783" spans="21:21" ht="14.25" x14ac:dyDescent="0.2">
      <c r="U1783" s="17"/>
    </row>
    <row r="1784" spans="21:21" ht="14.25" x14ac:dyDescent="0.2">
      <c r="U1784" s="17"/>
    </row>
    <row r="1785" spans="21:21" ht="14.25" x14ac:dyDescent="0.2">
      <c r="U1785" s="17"/>
    </row>
    <row r="1786" spans="21:21" ht="14.25" x14ac:dyDescent="0.2">
      <c r="U1786" s="17"/>
    </row>
    <row r="1787" spans="21:21" ht="14.25" x14ac:dyDescent="0.2">
      <c r="U1787" s="17"/>
    </row>
    <row r="1788" spans="21:21" ht="14.25" x14ac:dyDescent="0.2">
      <c r="U1788" s="17"/>
    </row>
    <row r="1789" spans="21:21" ht="14.25" x14ac:dyDescent="0.2">
      <c r="U1789" s="17"/>
    </row>
    <row r="1790" spans="21:21" ht="14.25" x14ac:dyDescent="0.2">
      <c r="U1790" s="17"/>
    </row>
    <row r="1791" spans="21:21" ht="14.25" x14ac:dyDescent="0.2">
      <c r="U1791" s="17"/>
    </row>
    <row r="1792" spans="21:21" ht="14.25" x14ac:dyDescent="0.2">
      <c r="U1792" s="17"/>
    </row>
    <row r="1793" spans="21:21" ht="14.25" x14ac:dyDescent="0.2">
      <c r="U1793" s="17"/>
    </row>
    <row r="1794" spans="21:21" ht="14.25" x14ac:dyDescent="0.2">
      <c r="U1794" s="17"/>
    </row>
    <row r="1795" spans="21:21" ht="14.25" x14ac:dyDescent="0.2">
      <c r="U1795" s="17"/>
    </row>
    <row r="1796" spans="21:21" ht="14.25" x14ac:dyDescent="0.2">
      <c r="U1796" s="17"/>
    </row>
    <row r="1797" spans="21:21" ht="14.25" x14ac:dyDescent="0.2">
      <c r="U1797" s="17"/>
    </row>
    <row r="1798" spans="21:21" ht="14.25" x14ac:dyDescent="0.2">
      <c r="U1798" s="17"/>
    </row>
    <row r="1799" spans="21:21" ht="14.25" x14ac:dyDescent="0.2">
      <c r="U1799" s="17"/>
    </row>
    <row r="1800" spans="21:21" ht="14.25" x14ac:dyDescent="0.2">
      <c r="U1800" s="17"/>
    </row>
    <row r="1801" spans="21:21" ht="14.25" x14ac:dyDescent="0.2">
      <c r="U1801" s="17"/>
    </row>
    <row r="1802" spans="21:21" ht="14.25" x14ac:dyDescent="0.2">
      <c r="U1802" s="17"/>
    </row>
    <row r="1803" spans="21:21" ht="14.25" x14ac:dyDescent="0.2">
      <c r="U1803" s="17"/>
    </row>
    <row r="1804" spans="21:21" ht="14.25" x14ac:dyDescent="0.2">
      <c r="U1804" s="17"/>
    </row>
    <row r="1805" spans="21:21" ht="14.25" x14ac:dyDescent="0.2">
      <c r="U1805" s="17"/>
    </row>
    <row r="1806" spans="21:21" ht="14.25" x14ac:dyDescent="0.2">
      <c r="U1806" s="17"/>
    </row>
    <row r="1807" spans="21:21" ht="14.25" x14ac:dyDescent="0.2">
      <c r="U1807" s="17"/>
    </row>
    <row r="1808" spans="21:21" ht="14.25" x14ac:dyDescent="0.2">
      <c r="U1808" s="17"/>
    </row>
    <row r="1809" spans="21:21" ht="14.25" x14ac:dyDescent="0.2">
      <c r="U1809" s="17"/>
    </row>
    <row r="1810" spans="21:21" ht="14.25" x14ac:dyDescent="0.2">
      <c r="U1810" s="17"/>
    </row>
    <row r="1811" spans="21:21" ht="14.25" x14ac:dyDescent="0.2">
      <c r="U1811" s="17"/>
    </row>
    <row r="1812" spans="21:21" ht="14.25" x14ac:dyDescent="0.2">
      <c r="U1812" s="17"/>
    </row>
    <row r="1813" spans="21:21" ht="14.25" x14ac:dyDescent="0.2">
      <c r="U1813" s="17"/>
    </row>
    <row r="1814" spans="21:21" ht="14.25" x14ac:dyDescent="0.2">
      <c r="U1814" s="17"/>
    </row>
    <row r="1815" spans="21:21" ht="14.25" x14ac:dyDescent="0.2">
      <c r="U1815" s="17"/>
    </row>
    <row r="1816" spans="21:21" ht="14.25" x14ac:dyDescent="0.2">
      <c r="U1816" s="17"/>
    </row>
    <row r="1817" spans="21:21" ht="14.25" x14ac:dyDescent="0.2">
      <c r="U1817" s="17"/>
    </row>
    <row r="1818" spans="21:21" ht="14.25" x14ac:dyDescent="0.2">
      <c r="U1818" s="17"/>
    </row>
    <row r="1819" spans="21:21" ht="14.25" x14ac:dyDescent="0.2">
      <c r="U1819" s="17"/>
    </row>
    <row r="1820" spans="21:21" ht="14.25" x14ac:dyDescent="0.2">
      <c r="U1820" s="17"/>
    </row>
    <row r="1821" spans="21:21" ht="14.25" x14ac:dyDescent="0.2">
      <c r="U1821" s="17"/>
    </row>
    <row r="1822" spans="21:21" ht="14.25" x14ac:dyDescent="0.2">
      <c r="U1822" s="17"/>
    </row>
    <row r="1823" spans="21:21" ht="14.25" x14ac:dyDescent="0.2">
      <c r="U1823" s="17"/>
    </row>
    <row r="1824" spans="21:21" ht="14.25" x14ac:dyDescent="0.2">
      <c r="U1824" s="17"/>
    </row>
    <row r="1825" spans="21:21" ht="14.25" x14ac:dyDescent="0.2">
      <c r="U1825" s="17"/>
    </row>
    <row r="1826" spans="21:21" ht="14.25" x14ac:dyDescent="0.2">
      <c r="U1826" s="17"/>
    </row>
    <row r="1827" spans="21:21" ht="14.25" x14ac:dyDescent="0.2">
      <c r="U1827" s="17"/>
    </row>
    <row r="1828" spans="21:21" ht="14.25" x14ac:dyDescent="0.2">
      <c r="U1828" s="17"/>
    </row>
    <row r="1829" spans="21:21" ht="14.25" x14ac:dyDescent="0.2">
      <c r="U1829" s="17"/>
    </row>
    <row r="1830" spans="21:21" ht="14.25" x14ac:dyDescent="0.2">
      <c r="U1830" s="17"/>
    </row>
    <row r="1831" spans="21:21" ht="14.25" x14ac:dyDescent="0.2">
      <c r="U1831" s="17"/>
    </row>
    <row r="1832" spans="21:21" ht="14.25" x14ac:dyDescent="0.2">
      <c r="U1832" s="17"/>
    </row>
    <row r="1833" spans="21:21" ht="14.25" x14ac:dyDescent="0.2">
      <c r="U1833" s="17"/>
    </row>
    <row r="1834" spans="21:21" ht="14.25" x14ac:dyDescent="0.2">
      <c r="U1834" s="17"/>
    </row>
    <row r="1835" spans="21:21" ht="14.25" x14ac:dyDescent="0.2">
      <c r="U1835" s="17"/>
    </row>
    <row r="1836" spans="21:21" ht="14.25" x14ac:dyDescent="0.2">
      <c r="U1836" s="17"/>
    </row>
    <row r="1837" spans="21:21" ht="14.25" x14ac:dyDescent="0.2">
      <c r="U1837" s="17"/>
    </row>
    <row r="1838" spans="21:21" ht="14.25" x14ac:dyDescent="0.2">
      <c r="U1838" s="17"/>
    </row>
    <row r="1839" spans="21:21" ht="14.25" x14ac:dyDescent="0.2">
      <c r="U1839" s="17"/>
    </row>
    <row r="1840" spans="21:21" ht="14.25" x14ac:dyDescent="0.2">
      <c r="U1840" s="17"/>
    </row>
    <row r="1841" spans="21:21" ht="14.25" x14ac:dyDescent="0.2">
      <c r="U1841" s="17"/>
    </row>
    <row r="1842" spans="21:21" ht="14.25" x14ac:dyDescent="0.2">
      <c r="U1842" s="17"/>
    </row>
    <row r="1843" spans="21:21" ht="14.25" x14ac:dyDescent="0.2">
      <c r="U1843" s="17"/>
    </row>
    <row r="1844" spans="21:21" ht="14.25" x14ac:dyDescent="0.2">
      <c r="U1844" s="17"/>
    </row>
    <row r="1845" spans="21:21" ht="14.25" x14ac:dyDescent="0.2">
      <c r="U1845" s="17"/>
    </row>
    <row r="1846" spans="21:21" ht="14.25" x14ac:dyDescent="0.2">
      <c r="U1846" s="17"/>
    </row>
    <row r="1847" spans="21:21" ht="14.25" x14ac:dyDescent="0.2">
      <c r="U1847" s="17"/>
    </row>
    <row r="1848" spans="21:21" ht="14.25" x14ac:dyDescent="0.2">
      <c r="U1848" s="17"/>
    </row>
    <row r="1849" spans="21:21" ht="14.25" x14ac:dyDescent="0.2">
      <c r="U1849" s="17"/>
    </row>
    <row r="1850" spans="21:21" ht="14.25" x14ac:dyDescent="0.2">
      <c r="U1850" s="17"/>
    </row>
    <row r="1851" spans="21:21" ht="14.25" x14ac:dyDescent="0.2">
      <c r="U1851" s="17"/>
    </row>
    <row r="1852" spans="21:21" ht="14.25" x14ac:dyDescent="0.2">
      <c r="U1852" s="17"/>
    </row>
    <row r="1853" spans="21:21" ht="14.25" x14ac:dyDescent="0.2">
      <c r="U1853" s="17"/>
    </row>
    <row r="1854" spans="21:21" ht="14.25" x14ac:dyDescent="0.2">
      <c r="U1854" s="17"/>
    </row>
    <row r="1855" spans="21:21" ht="14.25" x14ac:dyDescent="0.2">
      <c r="U1855" s="17"/>
    </row>
    <row r="1856" spans="21:21" ht="14.25" x14ac:dyDescent="0.2">
      <c r="U1856" s="17"/>
    </row>
    <row r="1857" spans="21:21" ht="14.25" x14ac:dyDescent="0.2">
      <c r="U1857" s="17"/>
    </row>
    <row r="1858" spans="21:21" ht="14.25" x14ac:dyDescent="0.2">
      <c r="U1858" s="17"/>
    </row>
    <row r="1859" spans="21:21" ht="14.25" x14ac:dyDescent="0.2">
      <c r="U1859" s="17"/>
    </row>
    <row r="1860" spans="21:21" ht="14.25" x14ac:dyDescent="0.2">
      <c r="U1860" s="17"/>
    </row>
    <row r="1861" spans="21:21" ht="14.25" x14ac:dyDescent="0.2">
      <c r="U1861" s="17"/>
    </row>
    <row r="1862" spans="21:21" ht="14.25" x14ac:dyDescent="0.2">
      <c r="U1862" s="17"/>
    </row>
    <row r="1863" spans="21:21" ht="14.25" x14ac:dyDescent="0.2">
      <c r="U1863" s="17"/>
    </row>
    <row r="1864" spans="21:21" ht="14.25" x14ac:dyDescent="0.2">
      <c r="U1864" s="17"/>
    </row>
    <row r="1865" spans="21:21" ht="14.25" x14ac:dyDescent="0.2">
      <c r="U1865" s="17"/>
    </row>
    <row r="1866" spans="21:21" ht="14.25" x14ac:dyDescent="0.2">
      <c r="U1866" s="17"/>
    </row>
    <row r="1867" spans="21:21" ht="14.25" x14ac:dyDescent="0.2">
      <c r="U1867" s="17"/>
    </row>
    <row r="1868" spans="21:21" ht="14.25" x14ac:dyDescent="0.2">
      <c r="U1868" s="17"/>
    </row>
    <row r="1869" spans="21:21" ht="14.25" x14ac:dyDescent="0.2">
      <c r="U1869" s="17"/>
    </row>
    <row r="1870" spans="21:21" ht="14.25" x14ac:dyDescent="0.2">
      <c r="U1870" s="17"/>
    </row>
    <row r="1871" spans="21:21" ht="14.25" x14ac:dyDescent="0.2">
      <c r="U1871" s="17"/>
    </row>
    <row r="1872" spans="21:21" ht="14.25" x14ac:dyDescent="0.2">
      <c r="U1872" s="17"/>
    </row>
    <row r="1873" spans="21:21" ht="14.25" x14ac:dyDescent="0.2">
      <c r="U1873" s="17"/>
    </row>
    <row r="1874" spans="21:21" ht="14.25" x14ac:dyDescent="0.2">
      <c r="U1874" s="17"/>
    </row>
    <row r="1875" spans="21:21" ht="14.25" x14ac:dyDescent="0.2">
      <c r="U1875" s="17"/>
    </row>
    <row r="1876" spans="21:21" ht="14.25" x14ac:dyDescent="0.2">
      <c r="U1876" s="17"/>
    </row>
    <row r="1877" spans="21:21" ht="14.25" x14ac:dyDescent="0.2">
      <c r="U1877" s="17"/>
    </row>
    <row r="1878" spans="21:21" ht="14.25" x14ac:dyDescent="0.2">
      <c r="U1878" s="17"/>
    </row>
    <row r="1879" spans="21:21" ht="14.25" x14ac:dyDescent="0.2">
      <c r="U1879" s="17"/>
    </row>
    <row r="1880" spans="21:21" ht="14.25" x14ac:dyDescent="0.2">
      <c r="U1880" s="17"/>
    </row>
    <row r="1881" spans="21:21" ht="14.25" x14ac:dyDescent="0.2">
      <c r="U1881" s="17"/>
    </row>
    <row r="1882" spans="21:21" ht="14.25" x14ac:dyDescent="0.2">
      <c r="U1882" s="17"/>
    </row>
    <row r="1883" spans="21:21" ht="14.25" x14ac:dyDescent="0.2">
      <c r="U1883" s="17"/>
    </row>
    <row r="1884" spans="21:21" ht="14.25" x14ac:dyDescent="0.2">
      <c r="U1884" s="17"/>
    </row>
    <row r="1885" spans="21:21" ht="14.25" x14ac:dyDescent="0.2">
      <c r="U1885" s="17"/>
    </row>
    <row r="1886" spans="21:21" ht="14.25" x14ac:dyDescent="0.2">
      <c r="U1886" s="17"/>
    </row>
    <row r="1887" spans="21:21" ht="14.25" x14ac:dyDescent="0.2">
      <c r="U1887" s="17"/>
    </row>
    <row r="1888" spans="21:21" ht="14.25" x14ac:dyDescent="0.2">
      <c r="U1888" s="17"/>
    </row>
    <row r="1889" spans="21:21" ht="14.25" x14ac:dyDescent="0.2">
      <c r="U1889" s="17"/>
    </row>
    <row r="1890" spans="21:21" ht="14.25" x14ac:dyDescent="0.2">
      <c r="U1890" s="17"/>
    </row>
    <row r="1891" spans="21:21" ht="14.25" x14ac:dyDescent="0.2">
      <c r="U1891" s="17"/>
    </row>
    <row r="1892" spans="21:21" ht="14.25" x14ac:dyDescent="0.2">
      <c r="U1892" s="17"/>
    </row>
    <row r="1893" spans="21:21" ht="14.25" x14ac:dyDescent="0.2">
      <c r="U1893" s="17"/>
    </row>
    <row r="1894" spans="21:21" ht="14.25" x14ac:dyDescent="0.2">
      <c r="U1894" s="17"/>
    </row>
    <row r="1895" spans="21:21" ht="14.25" x14ac:dyDescent="0.2">
      <c r="U1895" s="17"/>
    </row>
    <row r="1896" spans="21:21" ht="14.25" x14ac:dyDescent="0.2">
      <c r="U1896" s="17"/>
    </row>
    <row r="1897" spans="21:21" ht="14.25" x14ac:dyDescent="0.2">
      <c r="U1897" s="17"/>
    </row>
    <row r="1898" spans="21:21" ht="14.25" x14ac:dyDescent="0.2">
      <c r="U1898" s="17"/>
    </row>
    <row r="1899" spans="21:21" ht="14.25" x14ac:dyDescent="0.2">
      <c r="U1899" s="17"/>
    </row>
    <row r="1900" spans="21:21" ht="14.25" x14ac:dyDescent="0.2">
      <c r="U1900" s="17"/>
    </row>
    <row r="1901" spans="21:21" ht="14.25" x14ac:dyDescent="0.2">
      <c r="U1901" s="17"/>
    </row>
    <row r="1902" spans="21:21" ht="14.25" x14ac:dyDescent="0.2">
      <c r="U1902" s="17"/>
    </row>
    <row r="1903" spans="21:21" ht="14.25" x14ac:dyDescent="0.2">
      <c r="U1903" s="17"/>
    </row>
    <row r="1904" spans="21:21" ht="14.25" x14ac:dyDescent="0.2">
      <c r="U1904" s="17"/>
    </row>
    <row r="1905" spans="21:21" ht="14.25" x14ac:dyDescent="0.2">
      <c r="U1905" s="17"/>
    </row>
    <row r="1906" spans="21:21" ht="14.25" x14ac:dyDescent="0.2">
      <c r="U1906" s="17"/>
    </row>
    <row r="1907" spans="21:21" ht="14.25" x14ac:dyDescent="0.2">
      <c r="U1907" s="17"/>
    </row>
    <row r="1908" spans="21:21" ht="14.25" x14ac:dyDescent="0.2">
      <c r="U1908" s="17"/>
    </row>
    <row r="1909" spans="21:21" ht="14.25" x14ac:dyDescent="0.2">
      <c r="U1909" s="17"/>
    </row>
    <row r="1910" spans="21:21" ht="14.25" x14ac:dyDescent="0.2">
      <c r="U1910" s="17"/>
    </row>
    <row r="1911" spans="21:21" ht="14.25" x14ac:dyDescent="0.2">
      <c r="U1911" s="17"/>
    </row>
    <row r="1912" spans="21:21" ht="14.25" x14ac:dyDescent="0.2">
      <c r="U1912" s="17"/>
    </row>
    <row r="1913" spans="21:21" ht="14.25" x14ac:dyDescent="0.2">
      <c r="U1913" s="17"/>
    </row>
    <row r="1914" spans="21:21" ht="14.25" x14ac:dyDescent="0.2">
      <c r="U1914" s="17"/>
    </row>
    <row r="1915" spans="21:21" ht="14.25" x14ac:dyDescent="0.2">
      <c r="U1915" s="17"/>
    </row>
    <row r="1916" spans="21:21" ht="14.25" x14ac:dyDescent="0.2">
      <c r="U1916" s="17"/>
    </row>
    <row r="1917" spans="21:21" ht="14.25" x14ac:dyDescent="0.2">
      <c r="U1917" s="17"/>
    </row>
    <row r="1918" spans="21:21" ht="14.25" x14ac:dyDescent="0.2">
      <c r="U1918" s="17"/>
    </row>
    <row r="1919" spans="21:21" ht="14.25" x14ac:dyDescent="0.2">
      <c r="U1919" s="17"/>
    </row>
    <row r="1920" spans="21:21" ht="14.25" x14ac:dyDescent="0.2">
      <c r="U1920" s="17"/>
    </row>
    <row r="1921" spans="21:21" ht="14.25" x14ac:dyDescent="0.2">
      <c r="U1921" s="17"/>
    </row>
    <row r="1922" spans="21:21" ht="14.25" x14ac:dyDescent="0.2">
      <c r="U1922" s="17"/>
    </row>
    <row r="1923" spans="21:21" ht="14.25" x14ac:dyDescent="0.2">
      <c r="U1923" s="17"/>
    </row>
    <row r="1924" spans="21:21" ht="14.25" x14ac:dyDescent="0.2">
      <c r="U1924" s="17"/>
    </row>
    <row r="1925" spans="21:21" ht="14.25" x14ac:dyDescent="0.2">
      <c r="U1925" s="17"/>
    </row>
    <row r="1926" spans="21:21" ht="14.25" x14ac:dyDescent="0.2">
      <c r="U1926" s="17"/>
    </row>
    <row r="1927" spans="21:21" ht="14.25" x14ac:dyDescent="0.2">
      <c r="U1927" s="17"/>
    </row>
    <row r="1928" spans="21:21" ht="14.25" x14ac:dyDescent="0.2">
      <c r="U1928" s="17"/>
    </row>
    <row r="1929" spans="21:21" ht="14.25" x14ac:dyDescent="0.2">
      <c r="U1929" s="17"/>
    </row>
    <row r="1930" spans="21:21" ht="14.25" x14ac:dyDescent="0.2">
      <c r="U1930" s="17"/>
    </row>
    <row r="1931" spans="21:21" ht="14.25" x14ac:dyDescent="0.2">
      <c r="U1931" s="17"/>
    </row>
    <row r="1932" spans="21:21" ht="14.25" x14ac:dyDescent="0.2">
      <c r="U1932" s="17"/>
    </row>
    <row r="1933" spans="21:21" ht="14.25" x14ac:dyDescent="0.2">
      <c r="U1933" s="17"/>
    </row>
    <row r="1934" spans="21:21" ht="14.25" x14ac:dyDescent="0.2">
      <c r="U1934" s="17"/>
    </row>
    <row r="1935" spans="21:21" ht="14.25" x14ac:dyDescent="0.2">
      <c r="U1935" s="17"/>
    </row>
    <row r="1936" spans="21:21" ht="14.25" x14ac:dyDescent="0.2">
      <c r="U1936" s="17"/>
    </row>
    <row r="1937" spans="21:21" ht="14.25" x14ac:dyDescent="0.2">
      <c r="U1937" s="17"/>
    </row>
    <row r="1938" spans="21:21" ht="14.25" x14ac:dyDescent="0.2">
      <c r="U1938" s="17"/>
    </row>
    <row r="1939" spans="21:21" ht="14.25" x14ac:dyDescent="0.2">
      <c r="U1939" s="17"/>
    </row>
    <row r="1940" spans="21:21" ht="14.25" x14ac:dyDescent="0.2">
      <c r="U1940" s="17"/>
    </row>
    <row r="1941" spans="21:21" ht="14.25" x14ac:dyDescent="0.2">
      <c r="U1941" s="17"/>
    </row>
    <row r="1942" spans="21:21" ht="14.25" x14ac:dyDescent="0.2">
      <c r="U1942" s="17"/>
    </row>
    <row r="1943" spans="21:21" ht="14.25" x14ac:dyDescent="0.2">
      <c r="U1943" s="17"/>
    </row>
    <row r="1944" spans="21:21" ht="14.25" x14ac:dyDescent="0.2">
      <c r="U1944" s="17"/>
    </row>
    <row r="1945" spans="21:21" ht="14.25" x14ac:dyDescent="0.2">
      <c r="U1945" s="17"/>
    </row>
    <row r="1946" spans="21:21" ht="14.25" x14ac:dyDescent="0.2">
      <c r="U1946" s="17"/>
    </row>
    <row r="1947" spans="21:21" ht="14.25" x14ac:dyDescent="0.2">
      <c r="U1947" s="17"/>
    </row>
    <row r="1948" spans="21:21" ht="14.25" x14ac:dyDescent="0.2">
      <c r="U1948" s="17"/>
    </row>
    <row r="1949" spans="21:21" ht="14.25" x14ac:dyDescent="0.2">
      <c r="U1949" s="17"/>
    </row>
    <row r="1950" spans="21:21" ht="14.25" x14ac:dyDescent="0.2">
      <c r="U1950" s="17"/>
    </row>
    <row r="1951" spans="21:21" ht="14.25" x14ac:dyDescent="0.2">
      <c r="U1951" s="17"/>
    </row>
    <row r="1952" spans="21:21" ht="14.25" x14ac:dyDescent="0.2">
      <c r="U1952" s="17"/>
    </row>
    <row r="1953" spans="21:21" ht="14.25" x14ac:dyDescent="0.2">
      <c r="U1953" s="17"/>
    </row>
    <row r="1954" spans="21:21" ht="14.25" x14ac:dyDescent="0.2">
      <c r="U1954" s="17"/>
    </row>
    <row r="1955" spans="21:21" ht="14.25" x14ac:dyDescent="0.2">
      <c r="U1955" s="17"/>
    </row>
    <row r="1956" spans="21:21" ht="14.25" x14ac:dyDescent="0.2">
      <c r="U1956" s="17"/>
    </row>
    <row r="1957" spans="21:21" ht="14.25" x14ac:dyDescent="0.2">
      <c r="U1957" s="17"/>
    </row>
    <row r="1958" spans="21:21" ht="14.25" x14ac:dyDescent="0.2">
      <c r="U1958" s="17"/>
    </row>
    <row r="1959" spans="21:21" ht="14.25" x14ac:dyDescent="0.2">
      <c r="U1959" s="17"/>
    </row>
    <row r="1960" spans="21:21" ht="14.25" x14ac:dyDescent="0.2">
      <c r="U1960" s="17"/>
    </row>
    <row r="1961" spans="21:21" ht="14.25" x14ac:dyDescent="0.2">
      <c r="U1961" s="17"/>
    </row>
    <row r="1962" spans="21:21" ht="14.25" x14ac:dyDescent="0.2">
      <c r="U1962" s="17"/>
    </row>
    <row r="1963" spans="21:21" ht="14.25" x14ac:dyDescent="0.2">
      <c r="U1963" s="17"/>
    </row>
    <row r="1964" spans="21:21" ht="14.25" x14ac:dyDescent="0.2">
      <c r="U1964" s="17"/>
    </row>
    <row r="1965" spans="21:21" ht="14.25" x14ac:dyDescent="0.2">
      <c r="U1965" s="17"/>
    </row>
    <row r="1966" spans="21:21" ht="14.25" x14ac:dyDescent="0.2">
      <c r="U1966" s="17"/>
    </row>
    <row r="1967" spans="21:21" ht="14.25" x14ac:dyDescent="0.2">
      <c r="U1967" s="17"/>
    </row>
    <row r="1968" spans="21:21" ht="14.25" x14ac:dyDescent="0.2">
      <c r="U1968" s="17"/>
    </row>
    <row r="1969" spans="21:21" ht="14.25" x14ac:dyDescent="0.2">
      <c r="U1969" s="17"/>
    </row>
    <row r="1970" spans="21:21" ht="14.25" x14ac:dyDescent="0.2">
      <c r="U1970" s="17"/>
    </row>
    <row r="1971" spans="21:21" ht="14.25" x14ac:dyDescent="0.2">
      <c r="U1971" s="17"/>
    </row>
    <row r="1972" spans="21:21" ht="14.25" x14ac:dyDescent="0.2">
      <c r="U1972" s="17"/>
    </row>
    <row r="1973" spans="21:21" ht="14.25" x14ac:dyDescent="0.2">
      <c r="U1973" s="17"/>
    </row>
    <row r="1974" spans="21:21" ht="14.25" x14ac:dyDescent="0.2">
      <c r="U1974" s="17"/>
    </row>
    <row r="1975" spans="21:21" ht="14.25" x14ac:dyDescent="0.2">
      <c r="U1975" s="17"/>
    </row>
    <row r="1976" spans="21:21" ht="14.25" x14ac:dyDescent="0.2">
      <c r="U1976" s="17"/>
    </row>
    <row r="1977" spans="21:21" ht="14.25" x14ac:dyDescent="0.2">
      <c r="U1977" s="17"/>
    </row>
    <row r="1978" spans="21:21" ht="14.25" x14ac:dyDescent="0.2">
      <c r="U1978" s="17"/>
    </row>
    <row r="1979" spans="21:21" ht="14.25" x14ac:dyDescent="0.2">
      <c r="U1979" s="17"/>
    </row>
    <row r="1980" spans="21:21" ht="14.25" x14ac:dyDescent="0.2">
      <c r="U1980" s="17"/>
    </row>
    <row r="1981" spans="21:21" ht="14.25" x14ac:dyDescent="0.2">
      <c r="U1981" s="17"/>
    </row>
    <row r="1982" spans="21:21" ht="14.25" x14ac:dyDescent="0.2">
      <c r="U1982" s="17"/>
    </row>
    <row r="1983" spans="21:21" ht="14.25" x14ac:dyDescent="0.2">
      <c r="U1983" s="17"/>
    </row>
    <row r="1984" spans="21:21" ht="14.25" x14ac:dyDescent="0.2">
      <c r="U1984" s="17"/>
    </row>
    <row r="1985" spans="21:21" ht="14.25" x14ac:dyDescent="0.2">
      <c r="U1985" s="17"/>
    </row>
    <row r="1986" spans="21:21" ht="14.25" x14ac:dyDescent="0.2">
      <c r="U1986" s="17"/>
    </row>
    <row r="1987" spans="21:21" ht="14.25" x14ac:dyDescent="0.2">
      <c r="U1987" s="17"/>
    </row>
    <row r="1988" spans="21:21" ht="14.25" x14ac:dyDescent="0.2">
      <c r="U1988" s="17"/>
    </row>
    <row r="1989" spans="21:21" ht="14.25" x14ac:dyDescent="0.2">
      <c r="U1989" s="17"/>
    </row>
    <row r="1990" spans="21:21" ht="14.25" x14ac:dyDescent="0.2">
      <c r="U1990" s="17"/>
    </row>
    <row r="1991" spans="21:21" ht="14.25" x14ac:dyDescent="0.2">
      <c r="U1991" s="17"/>
    </row>
    <row r="1992" spans="21:21" ht="14.25" x14ac:dyDescent="0.2">
      <c r="U1992" s="17"/>
    </row>
    <row r="1993" spans="21:21" ht="14.25" x14ac:dyDescent="0.2">
      <c r="U1993" s="17"/>
    </row>
    <row r="1994" spans="21:21" ht="14.25" x14ac:dyDescent="0.2">
      <c r="U1994" s="17"/>
    </row>
    <row r="1995" spans="21:21" ht="14.25" x14ac:dyDescent="0.2">
      <c r="U1995" s="17"/>
    </row>
    <row r="1996" spans="21:21" ht="14.25" x14ac:dyDescent="0.2">
      <c r="U1996" s="17"/>
    </row>
    <row r="1997" spans="21:21" ht="14.25" x14ac:dyDescent="0.2">
      <c r="U1997" s="17"/>
    </row>
    <row r="1998" spans="21:21" ht="14.25" x14ac:dyDescent="0.2">
      <c r="U1998" s="17"/>
    </row>
    <row r="1999" spans="21:21" ht="14.25" x14ac:dyDescent="0.2">
      <c r="U1999" s="17"/>
    </row>
    <row r="2000" spans="21:21" ht="14.25" x14ac:dyDescent="0.2">
      <c r="U2000" s="17"/>
    </row>
    <row r="2001" spans="21:21" ht="14.25" x14ac:dyDescent="0.2">
      <c r="U2001" s="17"/>
    </row>
    <row r="2002" spans="21:21" ht="14.25" x14ac:dyDescent="0.2">
      <c r="U2002" s="17"/>
    </row>
    <row r="2003" spans="21:21" ht="14.25" x14ac:dyDescent="0.2">
      <c r="U2003" s="17"/>
    </row>
    <row r="2004" spans="21:21" ht="14.25" x14ac:dyDescent="0.2">
      <c r="U2004" s="17"/>
    </row>
    <row r="2005" spans="21:21" ht="14.25" x14ac:dyDescent="0.2">
      <c r="U2005" s="17"/>
    </row>
    <row r="2006" spans="21:21" ht="14.25" x14ac:dyDescent="0.2">
      <c r="U2006" s="17"/>
    </row>
    <row r="2007" spans="21:21" ht="14.25" x14ac:dyDescent="0.2">
      <c r="U2007" s="17"/>
    </row>
    <row r="2008" spans="21:21" ht="14.25" x14ac:dyDescent="0.2">
      <c r="U2008" s="17"/>
    </row>
    <row r="2009" spans="21:21" ht="14.25" x14ac:dyDescent="0.2">
      <c r="U2009" s="17"/>
    </row>
    <row r="2010" spans="21:21" ht="14.25" x14ac:dyDescent="0.2">
      <c r="U2010" s="17"/>
    </row>
    <row r="2011" spans="21:21" ht="14.25" x14ac:dyDescent="0.2">
      <c r="U2011" s="17"/>
    </row>
    <row r="2012" spans="21:21" ht="14.25" x14ac:dyDescent="0.2">
      <c r="U2012" s="17"/>
    </row>
    <row r="2013" spans="21:21" ht="14.25" x14ac:dyDescent="0.2">
      <c r="U2013" s="17"/>
    </row>
    <row r="2014" spans="21:21" ht="14.25" x14ac:dyDescent="0.2">
      <c r="U2014" s="17"/>
    </row>
    <row r="2015" spans="21:21" ht="14.25" x14ac:dyDescent="0.2">
      <c r="U2015" s="17"/>
    </row>
    <row r="2016" spans="21:21" ht="14.25" x14ac:dyDescent="0.2">
      <c r="U2016" s="17"/>
    </row>
    <row r="2017" spans="21:21" ht="14.25" x14ac:dyDescent="0.2">
      <c r="U2017" s="17"/>
    </row>
    <row r="2018" spans="21:21" ht="14.25" x14ac:dyDescent="0.2">
      <c r="U2018" s="17"/>
    </row>
    <row r="2019" spans="21:21" ht="14.25" x14ac:dyDescent="0.2">
      <c r="U2019" s="17"/>
    </row>
    <row r="2020" spans="21:21" ht="14.25" x14ac:dyDescent="0.2">
      <c r="U2020" s="17"/>
    </row>
    <row r="2021" spans="21:21" ht="14.25" x14ac:dyDescent="0.2">
      <c r="U2021" s="17"/>
    </row>
    <row r="2022" spans="21:21" ht="14.25" x14ac:dyDescent="0.2">
      <c r="U2022" s="17"/>
    </row>
    <row r="2023" spans="21:21" ht="14.25" x14ac:dyDescent="0.2">
      <c r="U2023" s="17"/>
    </row>
    <row r="2024" spans="21:21" ht="14.25" x14ac:dyDescent="0.2">
      <c r="U2024" s="17"/>
    </row>
    <row r="2025" spans="21:21" ht="14.25" x14ac:dyDescent="0.2">
      <c r="U2025" s="17"/>
    </row>
    <row r="2026" spans="21:21" ht="14.25" x14ac:dyDescent="0.2">
      <c r="U2026" s="17"/>
    </row>
    <row r="2027" spans="21:21" ht="14.25" x14ac:dyDescent="0.2">
      <c r="U2027" s="17"/>
    </row>
    <row r="2028" spans="21:21" ht="14.25" x14ac:dyDescent="0.2">
      <c r="U2028" s="17"/>
    </row>
    <row r="2029" spans="21:21" ht="14.25" x14ac:dyDescent="0.2">
      <c r="U2029" s="17"/>
    </row>
    <row r="2030" spans="21:21" ht="14.25" x14ac:dyDescent="0.2">
      <c r="U2030" s="17"/>
    </row>
    <row r="2031" spans="21:21" ht="14.25" x14ac:dyDescent="0.2">
      <c r="U2031" s="17"/>
    </row>
    <row r="2032" spans="21:21" ht="14.25" x14ac:dyDescent="0.2">
      <c r="U2032" s="17"/>
    </row>
    <row r="2033" spans="21:21" ht="14.25" x14ac:dyDescent="0.2">
      <c r="U2033" s="17"/>
    </row>
    <row r="2034" spans="21:21" ht="14.25" x14ac:dyDescent="0.2">
      <c r="U2034" s="17"/>
    </row>
    <row r="2035" spans="21:21" ht="14.25" x14ac:dyDescent="0.2">
      <c r="U2035" s="17"/>
    </row>
    <row r="2036" spans="21:21" ht="14.25" x14ac:dyDescent="0.2">
      <c r="U2036" s="17"/>
    </row>
    <row r="2037" spans="21:21" ht="14.25" x14ac:dyDescent="0.2">
      <c r="U2037" s="17"/>
    </row>
    <row r="2038" spans="21:21" ht="14.25" x14ac:dyDescent="0.2">
      <c r="U2038" s="17"/>
    </row>
    <row r="2039" spans="21:21" ht="14.25" x14ac:dyDescent="0.2">
      <c r="U2039" s="17"/>
    </row>
    <row r="2040" spans="21:21" ht="14.25" x14ac:dyDescent="0.2">
      <c r="U2040" s="17"/>
    </row>
    <row r="2041" spans="21:21" ht="14.25" x14ac:dyDescent="0.2">
      <c r="U2041" s="17"/>
    </row>
    <row r="2042" spans="21:21" ht="14.25" x14ac:dyDescent="0.2">
      <c r="U2042" s="17"/>
    </row>
    <row r="2043" spans="21:21" ht="14.25" x14ac:dyDescent="0.2">
      <c r="U2043" s="17"/>
    </row>
    <row r="2044" spans="21:21" ht="14.25" x14ac:dyDescent="0.2">
      <c r="U2044" s="17"/>
    </row>
    <row r="2045" spans="21:21" ht="14.25" x14ac:dyDescent="0.2">
      <c r="U2045" s="17"/>
    </row>
    <row r="2046" spans="21:21" ht="14.25" x14ac:dyDescent="0.2">
      <c r="U2046" s="17"/>
    </row>
    <row r="2047" spans="21:21" ht="14.25" x14ac:dyDescent="0.2">
      <c r="U2047" s="17"/>
    </row>
    <row r="2048" spans="21:21" ht="14.25" x14ac:dyDescent="0.2">
      <c r="U2048" s="17"/>
    </row>
    <row r="2049" spans="21:21" ht="14.25" x14ac:dyDescent="0.2">
      <c r="U2049" s="17"/>
    </row>
    <row r="2050" spans="21:21" ht="14.25" x14ac:dyDescent="0.2">
      <c r="U2050" s="17"/>
    </row>
    <row r="2051" spans="21:21" ht="14.25" x14ac:dyDescent="0.2">
      <c r="U2051" s="17"/>
    </row>
    <row r="2052" spans="21:21" ht="14.25" x14ac:dyDescent="0.2">
      <c r="U2052" s="17"/>
    </row>
    <row r="2053" spans="21:21" ht="14.25" x14ac:dyDescent="0.2">
      <c r="U2053" s="17"/>
    </row>
    <row r="2054" spans="21:21" ht="14.25" x14ac:dyDescent="0.2">
      <c r="U2054" s="17"/>
    </row>
    <row r="2055" spans="21:21" ht="14.25" x14ac:dyDescent="0.2">
      <c r="U2055" s="17"/>
    </row>
    <row r="2056" spans="21:21" ht="14.25" x14ac:dyDescent="0.2">
      <c r="U2056" s="17"/>
    </row>
    <row r="2057" spans="21:21" ht="14.25" x14ac:dyDescent="0.2">
      <c r="U2057" s="17"/>
    </row>
    <row r="2058" spans="21:21" ht="14.25" x14ac:dyDescent="0.2">
      <c r="U2058" s="17"/>
    </row>
    <row r="2059" spans="21:21" ht="14.25" x14ac:dyDescent="0.2">
      <c r="U2059" s="17"/>
    </row>
    <row r="2060" spans="21:21" ht="14.25" x14ac:dyDescent="0.2">
      <c r="U2060" s="17"/>
    </row>
    <row r="2061" spans="21:21" ht="14.25" x14ac:dyDescent="0.2">
      <c r="U2061" s="17"/>
    </row>
    <row r="2062" spans="21:21" ht="14.25" x14ac:dyDescent="0.2">
      <c r="U2062" s="17"/>
    </row>
    <row r="2063" spans="21:21" ht="14.25" x14ac:dyDescent="0.2">
      <c r="U2063" s="17"/>
    </row>
    <row r="2064" spans="21:21" ht="14.25" x14ac:dyDescent="0.2">
      <c r="U2064" s="17"/>
    </row>
    <row r="2065" spans="21:21" ht="14.25" x14ac:dyDescent="0.2">
      <c r="U2065" s="17"/>
    </row>
    <row r="2066" spans="21:21" ht="14.25" x14ac:dyDescent="0.2">
      <c r="U2066" s="17"/>
    </row>
    <row r="2067" spans="21:21" ht="14.25" x14ac:dyDescent="0.2">
      <c r="U2067" s="17"/>
    </row>
    <row r="2068" spans="21:21" ht="14.25" x14ac:dyDescent="0.2">
      <c r="U2068" s="17"/>
    </row>
    <row r="2069" spans="21:21" ht="14.25" x14ac:dyDescent="0.2">
      <c r="U2069" s="17"/>
    </row>
    <row r="2070" spans="21:21" ht="14.25" x14ac:dyDescent="0.2">
      <c r="U2070" s="17"/>
    </row>
    <row r="2071" spans="21:21" ht="14.25" x14ac:dyDescent="0.2">
      <c r="U2071" s="17"/>
    </row>
    <row r="2072" spans="21:21" ht="14.25" x14ac:dyDescent="0.2">
      <c r="U2072" s="17"/>
    </row>
    <row r="2073" spans="21:21" ht="14.25" x14ac:dyDescent="0.2">
      <c r="U2073" s="17"/>
    </row>
    <row r="2074" spans="21:21" ht="14.25" x14ac:dyDescent="0.2">
      <c r="U2074" s="17"/>
    </row>
    <row r="2075" spans="21:21" ht="14.25" x14ac:dyDescent="0.2">
      <c r="U2075" s="17"/>
    </row>
    <row r="2076" spans="21:21" ht="14.25" x14ac:dyDescent="0.2">
      <c r="U2076" s="17"/>
    </row>
    <row r="2077" spans="21:21" ht="14.25" x14ac:dyDescent="0.2">
      <c r="U2077" s="17"/>
    </row>
    <row r="2078" spans="21:21" ht="14.25" x14ac:dyDescent="0.2">
      <c r="U2078" s="17"/>
    </row>
    <row r="2079" spans="21:21" ht="14.25" x14ac:dyDescent="0.2">
      <c r="U2079" s="17"/>
    </row>
    <row r="2080" spans="21:21" ht="14.25" x14ac:dyDescent="0.2">
      <c r="U2080" s="17"/>
    </row>
    <row r="2081" spans="21:21" ht="14.25" x14ac:dyDescent="0.2">
      <c r="U2081" s="17"/>
    </row>
    <row r="2082" spans="21:21" ht="14.25" x14ac:dyDescent="0.2">
      <c r="U2082" s="17"/>
    </row>
    <row r="2083" spans="21:21" ht="14.25" x14ac:dyDescent="0.2">
      <c r="U2083" s="17"/>
    </row>
    <row r="2084" spans="21:21" ht="14.25" x14ac:dyDescent="0.2">
      <c r="U2084" s="17"/>
    </row>
    <row r="2085" spans="21:21" ht="14.25" x14ac:dyDescent="0.2">
      <c r="U2085" s="17"/>
    </row>
    <row r="2086" spans="21:21" ht="14.25" x14ac:dyDescent="0.2">
      <c r="U2086" s="17"/>
    </row>
    <row r="2087" spans="21:21" ht="14.25" x14ac:dyDescent="0.2">
      <c r="U2087" s="17"/>
    </row>
    <row r="2088" spans="21:21" ht="14.25" x14ac:dyDescent="0.2">
      <c r="U2088" s="17"/>
    </row>
    <row r="2089" spans="21:21" ht="14.25" x14ac:dyDescent="0.2">
      <c r="U2089" s="17"/>
    </row>
    <row r="2090" spans="21:21" ht="14.25" x14ac:dyDescent="0.2">
      <c r="U2090" s="17"/>
    </row>
    <row r="2091" spans="21:21" ht="14.25" x14ac:dyDescent="0.2">
      <c r="U2091" s="17"/>
    </row>
    <row r="2092" spans="21:21" ht="14.25" x14ac:dyDescent="0.2">
      <c r="U2092" s="17"/>
    </row>
    <row r="2093" spans="21:21" ht="14.25" x14ac:dyDescent="0.2">
      <c r="U2093" s="17"/>
    </row>
    <row r="2094" spans="21:21" ht="14.25" x14ac:dyDescent="0.2">
      <c r="U2094" s="17"/>
    </row>
    <row r="2095" spans="21:21" ht="14.25" x14ac:dyDescent="0.2">
      <c r="U2095" s="17"/>
    </row>
    <row r="2096" spans="21:21" ht="14.25" x14ac:dyDescent="0.2">
      <c r="U2096" s="17"/>
    </row>
    <row r="2097" spans="21:21" ht="14.25" x14ac:dyDescent="0.2">
      <c r="U2097" s="17"/>
    </row>
    <row r="2098" spans="21:21" ht="14.25" x14ac:dyDescent="0.2">
      <c r="U2098" s="17"/>
    </row>
    <row r="2099" spans="21:21" ht="14.25" x14ac:dyDescent="0.2">
      <c r="U2099" s="17"/>
    </row>
    <row r="2100" spans="21:21" ht="14.25" x14ac:dyDescent="0.2">
      <c r="U2100" s="17"/>
    </row>
    <row r="2101" spans="21:21" ht="14.25" x14ac:dyDescent="0.2">
      <c r="U2101" s="17"/>
    </row>
    <row r="2102" spans="21:21" ht="14.25" x14ac:dyDescent="0.2">
      <c r="U2102" s="17"/>
    </row>
    <row r="2103" spans="21:21" ht="14.25" x14ac:dyDescent="0.2">
      <c r="U2103" s="17"/>
    </row>
    <row r="2104" spans="21:21" ht="14.25" x14ac:dyDescent="0.2">
      <c r="U2104" s="17"/>
    </row>
    <row r="2105" spans="21:21" ht="14.25" x14ac:dyDescent="0.2">
      <c r="U2105" s="17"/>
    </row>
    <row r="2106" spans="21:21" ht="14.25" x14ac:dyDescent="0.2">
      <c r="U2106" s="17"/>
    </row>
    <row r="2107" spans="21:21" ht="14.25" x14ac:dyDescent="0.2">
      <c r="U2107" s="17"/>
    </row>
    <row r="2108" spans="21:21" ht="14.25" x14ac:dyDescent="0.2">
      <c r="U2108" s="17"/>
    </row>
    <row r="2109" spans="21:21" ht="14.25" x14ac:dyDescent="0.2">
      <c r="U2109" s="17"/>
    </row>
    <row r="2110" spans="21:21" ht="14.25" x14ac:dyDescent="0.2">
      <c r="U2110" s="17"/>
    </row>
    <row r="2111" spans="21:21" ht="14.25" x14ac:dyDescent="0.2">
      <c r="U2111" s="17"/>
    </row>
    <row r="2112" spans="21:21" ht="14.25" x14ac:dyDescent="0.2">
      <c r="U2112" s="17"/>
    </row>
    <row r="2113" spans="21:21" ht="14.25" x14ac:dyDescent="0.2">
      <c r="U2113" s="17"/>
    </row>
    <row r="2114" spans="21:21" ht="14.25" x14ac:dyDescent="0.2">
      <c r="U2114" s="17"/>
    </row>
    <row r="2115" spans="21:21" ht="14.25" x14ac:dyDescent="0.2">
      <c r="U2115" s="17"/>
    </row>
    <row r="2116" spans="21:21" ht="14.25" x14ac:dyDescent="0.2">
      <c r="U2116" s="17"/>
    </row>
    <row r="2117" spans="21:21" ht="14.25" x14ac:dyDescent="0.2">
      <c r="U2117" s="17"/>
    </row>
    <row r="2118" spans="21:21" ht="14.25" x14ac:dyDescent="0.2">
      <c r="U2118" s="17"/>
    </row>
    <row r="2119" spans="21:21" ht="14.25" x14ac:dyDescent="0.2">
      <c r="U2119" s="17"/>
    </row>
    <row r="2120" spans="21:21" ht="14.25" x14ac:dyDescent="0.2">
      <c r="U2120" s="17"/>
    </row>
    <row r="2121" spans="21:21" ht="14.25" x14ac:dyDescent="0.2">
      <c r="U2121" s="17"/>
    </row>
    <row r="2122" spans="21:21" ht="14.25" x14ac:dyDescent="0.2">
      <c r="U2122" s="17"/>
    </row>
    <row r="2123" spans="21:21" ht="14.25" x14ac:dyDescent="0.2">
      <c r="U2123" s="17"/>
    </row>
    <row r="2124" spans="21:21" ht="14.25" x14ac:dyDescent="0.2">
      <c r="U2124" s="17"/>
    </row>
    <row r="2125" spans="21:21" ht="14.25" x14ac:dyDescent="0.2">
      <c r="U2125" s="17"/>
    </row>
    <row r="2126" spans="21:21" ht="14.25" x14ac:dyDescent="0.2">
      <c r="U2126" s="17"/>
    </row>
    <row r="2127" spans="21:21" ht="14.25" x14ac:dyDescent="0.2">
      <c r="U2127" s="17"/>
    </row>
    <row r="2128" spans="21:21" ht="14.25" x14ac:dyDescent="0.2">
      <c r="U2128" s="17"/>
    </row>
    <row r="2129" spans="21:21" ht="14.25" x14ac:dyDescent="0.2">
      <c r="U2129" s="17"/>
    </row>
    <row r="2130" spans="21:21" ht="14.25" x14ac:dyDescent="0.2">
      <c r="U2130" s="17"/>
    </row>
    <row r="2131" spans="21:21" ht="14.25" x14ac:dyDescent="0.2">
      <c r="U2131" s="17"/>
    </row>
    <row r="2132" spans="21:21" ht="14.25" x14ac:dyDescent="0.2">
      <c r="U2132" s="17"/>
    </row>
    <row r="2133" spans="21:21" ht="14.25" x14ac:dyDescent="0.2">
      <c r="U2133" s="17"/>
    </row>
    <row r="2134" spans="21:21" ht="14.25" x14ac:dyDescent="0.2">
      <c r="U2134" s="17"/>
    </row>
    <row r="2135" spans="21:21" ht="14.25" x14ac:dyDescent="0.2">
      <c r="U2135" s="17"/>
    </row>
    <row r="2136" spans="21:21" ht="14.25" x14ac:dyDescent="0.2">
      <c r="U2136" s="17"/>
    </row>
    <row r="2137" spans="21:21" ht="14.25" x14ac:dyDescent="0.2">
      <c r="U2137" s="17"/>
    </row>
    <row r="2138" spans="21:21" ht="14.25" x14ac:dyDescent="0.2">
      <c r="U2138" s="17"/>
    </row>
    <row r="2139" spans="21:21" ht="14.25" x14ac:dyDescent="0.2">
      <c r="U2139" s="17"/>
    </row>
    <row r="2140" spans="21:21" ht="14.25" x14ac:dyDescent="0.2">
      <c r="U2140" s="17"/>
    </row>
    <row r="2141" spans="21:21" ht="14.25" x14ac:dyDescent="0.2">
      <c r="U2141" s="17"/>
    </row>
    <row r="2142" spans="21:21" ht="14.25" x14ac:dyDescent="0.2">
      <c r="U2142" s="17"/>
    </row>
    <row r="2143" spans="21:21" ht="14.25" x14ac:dyDescent="0.2">
      <c r="U2143" s="17"/>
    </row>
    <row r="2144" spans="21:21" ht="14.25" x14ac:dyDescent="0.2">
      <c r="U2144" s="17"/>
    </row>
    <row r="2145" spans="21:21" ht="14.25" x14ac:dyDescent="0.2">
      <c r="U2145" s="17"/>
    </row>
    <row r="2146" spans="21:21" ht="14.25" x14ac:dyDescent="0.2">
      <c r="U2146" s="17"/>
    </row>
    <row r="2147" spans="21:21" ht="14.25" x14ac:dyDescent="0.2">
      <c r="U2147" s="17"/>
    </row>
    <row r="2148" spans="21:21" ht="14.25" x14ac:dyDescent="0.2">
      <c r="U2148" s="17"/>
    </row>
    <row r="2149" spans="21:21" ht="14.25" x14ac:dyDescent="0.2">
      <c r="U2149" s="17"/>
    </row>
    <row r="2150" spans="21:21" ht="14.25" x14ac:dyDescent="0.2">
      <c r="U2150" s="17"/>
    </row>
    <row r="2151" spans="21:21" ht="14.25" x14ac:dyDescent="0.2">
      <c r="U2151" s="17"/>
    </row>
    <row r="2152" spans="21:21" ht="14.25" x14ac:dyDescent="0.2">
      <c r="U2152" s="17"/>
    </row>
    <row r="2153" spans="21:21" ht="14.25" x14ac:dyDescent="0.2">
      <c r="U2153" s="17"/>
    </row>
    <row r="2154" spans="21:21" ht="14.25" x14ac:dyDescent="0.2">
      <c r="U2154" s="17"/>
    </row>
    <row r="2155" spans="21:21" ht="14.25" x14ac:dyDescent="0.2">
      <c r="U2155" s="17"/>
    </row>
    <row r="2156" spans="21:21" ht="14.25" x14ac:dyDescent="0.2">
      <c r="U2156" s="17"/>
    </row>
    <row r="2157" spans="21:21" ht="14.25" x14ac:dyDescent="0.2">
      <c r="U2157" s="17"/>
    </row>
    <row r="2158" spans="21:21" ht="14.25" x14ac:dyDescent="0.2">
      <c r="U2158" s="17"/>
    </row>
    <row r="2159" spans="21:21" ht="14.25" x14ac:dyDescent="0.2">
      <c r="U2159" s="17"/>
    </row>
    <row r="2160" spans="21:21" ht="14.25" x14ac:dyDescent="0.2">
      <c r="U2160" s="17"/>
    </row>
    <row r="2161" spans="21:21" ht="14.25" x14ac:dyDescent="0.2">
      <c r="U2161" s="17"/>
    </row>
    <row r="2162" spans="21:21" ht="14.25" x14ac:dyDescent="0.2">
      <c r="U2162" s="17"/>
    </row>
    <row r="2163" spans="21:21" ht="14.25" x14ac:dyDescent="0.2">
      <c r="U2163" s="17"/>
    </row>
    <row r="2164" spans="21:21" ht="14.25" x14ac:dyDescent="0.2">
      <c r="U2164" s="17"/>
    </row>
    <row r="2165" spans="21:21" ht="14.25" x14ac:dyDescent="0.2">
      <c r="U2165" s="17"/>
    </row>
    <row r="2166" spans="21:21" ht="14.25" x14ac:dyDescent="0.2">
      <c r="U2166" s="17"/>
    </row>
    <row r="2167" spans="21:21" ht="14.25" x14ac:dyDescent="0.2">
      <c r="U2167" s="17"/>
    </row>
    <row r="2168" spans="21:21" ht="14.25" x14ac:dyDescent="0.2">
      <c r="U2168" s="17"/>
    </row>
    <row r="2169" spans="21:21" ht="14.25" x14ac:dyDescent="0.2">
      <c r="U2169" s="17"/>
    </row>
    <row r="2170" spans="21:21" ht="14.25" x14ac:dyDescent="0.2">
      <c r="U2170" s="17"/>
    </row>
    <row r="2171" spans="21:21" ht="14.25" x14ac:dyDescent="0.2">
      <c r="U2171" s="17"/>
    </row>
    <row r="2172" spans="21:21" ht="14.25" x14ac:dyDescent="0.2">
      <c r="U2172" s="17"/>
    </row>
    <row r="2173" spans="21:21" ht="14.25" x14ac:dyDescent="0.2">
      <c r="U2173" s="17"/>
    </row>
    <row r="2174" spans="21:21" ht="14.25" x14ac:dyDescent="0.2">
      <c r="U2174" s="17"/>
    </row>
    <row r="2175" spans="21:21" ht="14.25" x14ac:dyDescent="0.2">
      <c r="U2175" s="17"/>
    </row>
    <row r="2176" spans="21:21" ht="14.25" x14ac:dyDescent="0.2">
      <c r="U2176" s="17"/>
    </row>
    <row r="2177" spans="21:21" ht="14.25" x14ac:dyDescent="0.2">
      <c r="U2177" s="17"/>
    </row>
    <row r="2178" spans="21:21" ht="14.25" x14ac:dyDescent="0.2">
      <c r="U2178" s="17"/>
    </row>
    <row r="2179" spans="21:21" ht="14.25" x14ac:dyDescent="0.2">
      <c r="U2179" s="17"/>
    </row>
    <row r="2180" spans="21:21" ht="14.25" x14ac:dyDescent="0.2">
      <c r="U2180" s="17"/>
    </row>
    <row r="2181" spans="21:21" ht="14.25" x14ac:dyDescent="0.2">
      <c r="U2181" s="17"/>
    </row>
    <row r="2182" spans="21:21" ht="14.25" x14ac:dyDescent="0.2">
      <c r="U2182" s="17"/>
    </row>
    <row r="2183" spans="21:21" ht="14.25" x14ac:dyDescent="0.2">
      <c r="U2183" s="17"/>
    </row>
    <row r="2184" spans="21:21" ht="14.25" x14ac:dyDescent="0.2">
      <c r="U2184" s="17"/>
    </row>
    <row r="2185" spans="21:21" ht="14.25" x14ac:dyDescent="0.2">
      <c r="U2185" s="17"/>
    </row>
    <row r="2186" spans="21:21" ht="14.25" x14ac:dyDescent="0.2">
      <c r="U2186" s="17"/>
    </row>
    <row r="2187" spans="21:21" ht="14.25" x14ac:dyDescent="0.2">
      <c r="U2187" s="17"/>
    </row>
    <row r="2188" spans="21:21" ht="14.25" x14ac:dyDescent="0.2">
      <c r="U2188" s="17"/>
    </row>
    <row r="2189" spans="21:21" ht="14.25" x14ac:dyDescent="0.2">
      <c r="U2189" s="17"/>
    </row>
    <row r="2190" spans="21:21" ht="14.25" x14ac:dyDescent="0.2">
      <c r="U2190" s="17"/>
    </row>
    <row r="2191" spans="21:21" ht="14.25" x14ac:dyDescent="0.2">
      <c r="U2191" s="17"/>
    </row>
    <row r="2192" spans="21:21" ht="14.25" x14ac:dyDescent="0.2">
      <c r="U2192" s="17"/>
    </row>
    <row r="2193" spans="21:21" ht="14.25" x14ac:dyDescent="0.2">
      <c r="U2193" s="17"/>
    </row>
    <row r="2194" spans="21:21" ht="14.25" x14ac:dyDescent="0.2">
      <c r="U2194" s="17"/>
    </row>
    <row r="2195" spans="21:21" ht="14.25" x14ac:dyDescent="0.2">
      <c r="U2195" s="17"/>
    </row>
    <row r="2196" spans="21:21" ht="14.25" x14ac:dyDescent="0.2">
      <c r="U2196" s="17"/>
    </row>
    <row r="2197" spans="21:21" ht="14.25" x14ac:dyDescent="0.2">
      <c r="U2197" s="17"/>
    </row>
    <row r="2198" spans="21:21" ht="14.25" x14ac:dyDescent="0.2">
      <c r="U2198" s="17"/>
    </row>
    <row r="2199" spans="21:21" ht="14.25" x14ac:dyDescent="0.2">
      <c r="U2199" s="17"/>
    </row>
    <row r="2200" spans="21:21" ht="14.25" x14ac:dyDescent="0.2">
      <c r="U2200" s="17"/>
    </row>
    <row r="2201" spans="21:21" ht="14.25" x14ac:dyDescent="0.2">
      <c r="U2201" s="17"/>
    </row>
    <row r="2202" spans="21:21" ht="14.25" x14ac:dyDescent="0.2">
      <c r="U2202" s="17"/>
    </row>
    <row r="2203" spans="21:21" ht="14.25" x14ac:dyDescent="0.2">
      <c r="U2203" s="17"/>
    </row>
    <row r="2204" spans="21:21" ht="14.25" x14ac:dyDescent="0.2">
      <c r="U2204" s="17"/>
    </row>
    <row r="2205" spans="21:21" ht="14.25" x14ac:dyDescent="0.2">
      <c r="U2205" s="17"/>
    </row>
    <row r="2206" spans="21:21" ht="14.25" x14ac:dyDescent="0.2">
      <c r="U2206" s="17"/>
    </row>
    <row r="2207" spans="21:21" ht="14.25" x14ac:dyDescent="0.2">
      <c r="U2207" s="17"/>
    </row>
    <row r="2208" spans="21:21" ht="14.25" x14ac:dyDescent="0.2">
      <c r="U2208" s="17"/>
    </row>
    <row r="2209" spans="21:21" ht="14.25" x14ac:dyDescent="0.2">
      <c r="U2209" s="17"/>
    </row>
    <row r="2210" spans="21:21" ht="14.25" x14ac:dyDescent="0.2">
      <c r="U2210" s="17"/>
    </row>
    <row r="2211" spans="21:21" ht="14.25" x14ac:dyDescent="0.2">
      <c r="U2211" s="17"/>
    </row>
    <row r="2212" spans="21:21" ht="14.25" x14ac:dyDescent="0.2">
      <c r="U2212" s="17"/>
    </row>
    <row r="2213" spans="21:21" ht="14.25" x14ac:dyDescent="0.2">
      <c r="U2213" s="17"/>
    </row>
    <row r="2214" spans="21:21" ht="14.25" x14ac:dyDescent="0.2">
      <c r="U2214" s="17"/>
    </row>
    <row r="2215" spans="21:21" ht="14.25" x14ac:dyDescent="0.2">
      <c r="U2215" s="17"/>
    </row>
    <row r="2216" spans="21:21" ht="14.25" x14ac:dyDescent="0.2">
      <c r="U2216" s="17"/>
    </row>
    <row r="2217" spans="21:21" ht="14.25" x14ac:dyDescent="0.2">
      <c r="U2217" s="17"/>
    </row>
    <row r="2218" spans="21:21" ht="14.25" x14ac:dyDescent="0.2">
      <c r="U2218" s="17"/>
    </row>
    <row r="2219" spans="21:21" ht="14.25" x14ac:dyDescent="0.2">
      <c r="U2219" s="17"/>
    </row>
    <row r="2220" spans="21:21" ht="14.25" x14ac:dyDescent="0.2">
      <c r="U2220" s="17"/>
    </row>
    <row r="2221" spans="21:21" ht="14.25" x14ac:dyDescent="0.2">
      <c r="U2221" s="17"/>
    </row>
    <row r="2222" spans="21:21" ht="14.25" x14ac:dyDescent="0.2">
      <c r="U2222" s="17"/>
    </row>
    <row r="2223" spans="21:21" ht="14.25" x14ac:dyDescent="0.2">
      <c r="U2223" s="17"/>
    </row>
    <row r="2224" spans="21:21" ht="14.25" x14ac:dyDescent="0.2">
      <c r="U2224" s="17"/>
    </row>
    <row r="2225" spans="21:21" ht="14.25" x14ac:dyDescent="0.2">
      <c r="U2225" s="17"/>
    </row>
    <row r="2226" spans="21:21" ht="14.25" x14ac:dyDescent="0.2">
      <c r="U2226" s="17"/>
    </row>
    <row r="2227" spans="21:21" ht="14.25" x14ac:dyDescent="0.2">
      <c r="U2227" s="17"/>
    </row>
    <row r="2228" spans="21:21" ht="14.25" x14ac:dyDescent="0.2">
      <c r="U2228" s="17"/>
    </row>
    <row r="2229" spans="21:21" ht="14.25" x14ac:dyDescent="0.2">
      <c r="U2229" s="17"/>
    </row>
    <row r="2230" spans="21:21" ht="14.25" x14ac:dyDescent="0.2">
      <c r="U2230" s="17"/>
    </row>
    <row r="2231" spans="21:21" ht="14.25" x14ac:dyDescent="0.2">
      <c r="U2231" s="17"/>
    </row>
    <row r="2232" spans="21:21" ht="14.25" x14ac:dyDescent="0.2">
      <c r="U2232" s="17"/>
    </row>
    <row r="2233" spans="21:21" ht="14.25" x14ac:dyDescent="0.2">
      <c r="U2233" s="17"/>
    </row>
    <row r="2234" spans="21:21" ht="14.25" x14ac:dyDescent="0.2">
      <c r="U2234" s="17"/>
    </row>
    <row r="2235" spans="21:21" ht="14.25" x14ac:dyDescent="0.2">
      <c r="U2235" s="17"/>
    </row>
    <row r="2236" spans="21:21" ht="14.25" x14ac:dyDescent="0.2">
      <c r="U2236" s="17"/>
    </row>
    <row r="2237" spans="21:21" ht="14.25" x14ac:dyDescent="0.2">
      <c r="U2237" s="17"/>
    </row>
    <row r="2238" spans="21:21" ht="14.25" x14ac:dyDescent="0.2">
      <c r="U2238" s="17"/>
    </row>
    <row r="2239" spans="21:21" ht="14.25" x14ac:dyDescent="0.2">
      <c r="U2239" s="17"/>
    </row>
    <row r="2240" spans="21:21" ht="14.25" x14ac:dyDescent="0.2">
      <c r="U2240" s="17"/>
    </row>
    <row r="2241" spans="21:21" ht="14.25" x14ac:dyDescent="0.2">
      <c r="U2241" s="17"/>
    </row>
    <row r="2242" spans="21:21" ht="14.25" x14ac:dyDescent="0.2">
      <c r="U2242" s="17"/>
    </row>
    <row r="2243" spans="21:21" ht="14.25" x14ac:dyDescent="0.2">
      <c r="U2243" s="17"/>
    </row>
    <row r="2244" spans="21:21" ht="14.25" x14ac:dyDescent="0.2">
      <c r="U2244" s="17"/>
    </row>
    <row r="2245" spans="21:21" ht="14.25" x14ac:dyDescent="0.2">
      <c r="U2245" s="17"/>
    </row>
    <row r="2246" spans="21:21" ht="14.25" x14ac:dyDescent="0.2">
      <c r="U2246" s="17"/>
    </row>
    <row r="2247" spans="21:21" ht="14.25" x14ac:dyDescent="0.2">
      <c r="U2247" s="17"/>
    </row>
    <row r="2248" spans="21:21" ht="14.25" x14ac:dyDescent="0.2">
      <c r="U2248" s="17"/>
    </row>
    <row r="2249" spans="21:21" ht="14.25" x14ac:dyDescent="0.2">
      <c r="U2249" s="17"/>
    </row>
    <row r="2250" spans="21:21" ht="14.25" x14ac:dyDescent="0.2">
      <c r="U2250" s="17"/>
    </row>
    <row r="2251" spans="21:21" ht="14.25" x14ac:dyDescent="0.2">
      <c r="U2251" s="17"/>
    </row>
    <row r="2252" spans="21:21" ht="14.25" x14ac:dyDescent="0.2">
      <c r="U2252" s="17"/>
    </row>
    <row r="2253" spans="21:21" ht="14.25" x14ac:dyDescent="0.2">
      <c r="U2253" s="17"/>
    </row>
    <row r="2254" spans="21:21" ht="14.25" x14ac:dyDescent="0.2">
      <c r="U2254" s="17"/>
    </row>
    <row r="2255" spans="21:21" ht="14.25" x14ac:dyDescent="0.2">
      <c r="U2255" s="17"/>
    </row>
    <row r="2256" spans="21:21" ht="14.25" x14ac:dyDescent="0.2">
      <c r="U2256" s="17"/>
    </row>
    <row r="2257" spans="21:21" ht="14.25" x14ac:dyDescent="0.2">
      <c r="U2257" s="17"/>
    </row>
    <row r="2258" spans="21:21" ht="14.25" x14ac:dyDescent="0.2">
      <c r="U2258" s="17"/>
    </row>
    <row r="2259" spans="21:21" ht="14.25" x14ac:dyDescent="0.2">
      <c r="U2259" s="17"/>
    </row>
    <row r="2260" spans="21:21" ht="14.25" x14ac:dyDescent="0.2">
      <c r="U2260" s="17"/>
    </row>
    <row r="2261" spans="21:21" ht="14.25" x14ac:dyDescent="0.2">
      <c r="U2261" s="17"/>
    </row>
    <row r="2262" spans="21:21" ht="14.25" x14ac:dyDescent="0.2">
      <c r="U2262" s="17"/>
    </row>
    <row r="2263" spans="21:21" ht="14.25" x14ac:dyDescent="0.2">
      <c r="U2263" s="17"/>
    </row>
    <row r="2264" spans="21:21" ht="14.25" x14ac:dyDescent="0.2">
      <c r="U2264" s="17"/>
    </row>
    <row r="2265" spans="21:21" ht="14.25" x14ac:dyDescent="0.2">
      <c r="U2265" s="17"/>
    </row>
    <row r="2266" spans="21:21" ht="14.25" x14ac:dyDescent="0.2">
      <c r="U2266" s="17"/>
    </row>
    <row r="2267" spans="21:21" ht="14.25" x14ac:dyDescent="0.2">
      <c r="U2267" s="17"/>
    </row>
    <row r="2268" spans="21:21" ht="14.25" x14ac:dyDescent="0.2">
      <c r="U2268" s="17"/>
    </row>
    <row r="2269" spans="21:21" ht="14.25" x14ac:dyDescent="0.2">
      <c r="U2269" s="17"/>
    </row>
    <row r="2270" spans="21:21" ht="14.25" x14ac:dyDescent="0.2">
      <c r="U2270" s="17"/>
    </row>
    <row r="2271" spans="21:21" ht="14.25" x14ac:dyDescent="0.2">
      <c r="U2271" s="17"/>
    </row>
    <row r="2272" spans="21:21" ht="14.25" x14ac:dyDescent="0.2">
      <c r="U2272" s="17"/>
    </row>
    <row r="2273" spans="21:21" ht="14.25" x14ac:dyDescent="0.2">
      <c r="U2273" s="17"/>
    </row>
    <row r="2274" spans="21:21" ht="14.25" x14ac:dyDescent="0.2">
      <c r="U2274" s="17"/>
    </row>
    <row r="2275" spans="21:21" ht="14.25" x14ac:dyDescent="0.2">
      <c r="U2275" s="17"/>
    </row>
    <row r="2276" spans="21:21" ht="14.25" x14ac:dyDescent="0.2">
      <c r="U2276" s="17"/>
    </row>
    <row r="2277" spans="21:21" ht="14.25" x14ac:dyDescent="0.2">
      <c r="U2277" s="17"/>
    </row>
    <row r="2278" spans="21:21" ht="14.25" x14ac:dyDescent="0.2">
      <c r="U2278" s="17"/>
    </row>
    <row r="2279" spans="21:21" ht="14.25" x14ac:dyDescent="0.2">
      <c r="U2279" s="17"/>
    </row>
    <row r="2280" spans="21:21" ht="14.25" x14ac:dyDescent="0.2">
      <c r="U2280" s="17"/>
    </row>
    <row r="2281" spans="21:21" ht="14.25" x14ac:dyDescent="0.2">
      <c r="U2281" s="17"/>
    </row>
    <row r="2282" spans="21:21" ht="14.25" x14ac:dyDescent="0.2">
      <c r="U2282" s="17"/>
    </row>
    <row r="2283" spans="21:21" ht="14.25" x14ac:dyDescent="0.2">
      <c r="U2283" s="17"/>
    </row>
    <row r="2284" spans="21:21" ht="14.25" x14ac:dyDescent="0.2">
      <c r="U2284" s="17"/>
    </row>
    <row r="2285" spans="21:21" ht="14.25" x14ac:dyDescent="0.2">
      <c r="U2285" s="17"/>
    </row>
    <row r="2286" spans="21:21" ht="14.25" x14ac:dyDescent="0.2">
      <c r="U2286" s="17"/>
    </row>
    <row r="2287" spans="21:21" ht="14.25" x14ac:dyDescent="0.2">
      <c r="U2287" s="17"/>
    </row>
    <row r="2288" spans="21:21" ht="14.25" x14ac:dyDescent="0.2">
      <c r="U2288" s="17"/>
    </row>
    <row r="2289" spans="21:21" ht="14.25" x14ac:dyDescent="0.2">
      <c r="U2289" s="17"/>
    </row>
    <row r="2290" spans="21:21" ht="14.25" x14ac:dyDescent="0.2">
      <c r="U2290" s="17"/>
    </row>
    <row r="2291" spans="21:21" ht="14.25" x14ac:dyDescent="0.2">
      <c r="U2291" s="17"/>
    </row>
    <row r="2292" spans="21:21" ht="14.25" x14ac:dyDescent="0.2">
      <c r="U2292" s="17"/>
    </row>
    <row r="2293" spans="21:21" ht="14.25" x14ac:dyDescent="0.2">
      <c r="U2293" s="17"/>
    </row>
    <row r="2294" spans="21:21" ht="14.25" x14ac:dyDescent="0.2">
      <c r="U2294" s="17"/>
    </row>
    <row r="2295" spans="21:21" ht="14.25" x14ac:dyDescent="0.2">
      <c r="U2295" s="17"/>
    </row>
    <row r="2296" spans="21:21" ht="14.25" x14ac:dyDescent="0.2">
      <c r="U2296" s="17"/>
    </row>
    <row r="2297" spans="21:21" ht="14.25" x14ac:dyDescent="0.2">
      <c r="U2297" s="17"/>
    </row>
    <row r="2298" spans="21:21" ht="14.25" x14ac:dyDescent="0.2">
      <c r="U2298" s="17"/>
    </row>
    <row r="2299" spans="21:21" ht="14.25" x14ac:dyDescent="0.2">
      <c r="U2299" s="17"/>
    </row>
    <row r="2300" spans="21:21" ht="14.25" x14ac:dyDescent="0.2">
      <c r="U2300" s="17"/>
    </row>
    <row r="2301" spans="21:21" ht="14.25" x14ac:dyDescent="0.2">
      <c r="U2301" s="17"/>
    </row>
    <row r="2302" spans="21:21" ht="14.25" x14ac:dyDescent="0.2">
      <c r="U2302" s="17"/>
    </row>
    <row r="2303" spans="21:21" ht="14.25" x14ac:dyDescent="0.2">
      <c r="U2303" s="17"/>
    </row>
    <row r="2304" spans="21:21" ht="14.25" x14ac:dyDescent="0.2">
      <c r="U2304" s="17"/>
    </row>
    <row r="2305" spans="21:21" ht="14.25" x14ac:dyDescent="0.2">
      <c r="U2305" s="17"/>
    </row>
    <row r="2306" spans="21:21" ht="14.25" x14ac:dyDescent="0.2">
      <c r="U2306" s="17"/>
    </row>
    <row r="2307" spans="21:21" ht="14.25" x14ac:dyDescent="0.2">
      <c r="U2307" s="17"/>
    </row>
    <row r="2308" spans="21:21" ht="14.25" x14ac:dyDescent="0.2">
      <c r="U2308" s="17"/>
    </row>
    <row r="2309" spans="21:21" ht="14.25" x14ac:dyDescent="0.2">
      <c r="U2309" s="17"/>
    </row>
    <row r="2310" spans="21:21" ht="14.25" x14ac:dyDescent="0.2">
      <c r="U2310" s="17"/>
    </row>
    <row r="2311" spans="21:21" ht="14.25" x14ac:dyDescent="0.2">
      <c r="U2311" s="17"/>
    </row>
    <row r="2312" spans="21:21" ht="14.25" x14ac:dyDescent="0.2">
      <c r="U2312" s="17"/>
    </row>
    <row r="2313" spans="21:21" ht="14.25" x14ac:dyDescent="0.2">
      <c r="U2313" s="17"/>
    </row>
    <row r="2314" spans="21:21" ht="14.25" x14ac:dyDescent="0.2">
      <c r="U2314" s="17"/>
    </row>
    <row r="2315" spans="21:21" ht="14.25" x14ac:dyDescent="0.2">
      <c r="U2315" s="17"/>
    </row>
    <row r="2316" spans="21:21" ht="14.25" x14ac:dyDescent="0.2">
      <c r="U2316" s="17"/>
    </row>
    <row r="2317" spans="21:21" ht="14.25" x14ac:dyDescent="0.2">
      <c r="U2317" s="17"/>
    </row>
    <row r="2318" spans="21:21" ht="14.25" x14ac:dyDescent="0.2">
      <c r="U2318" s="17"/>
    </row>
    <row r="2319" spans="21:21" ht="14.25" x14ac:dyDescent="0.2">
      <c r="U2319" s="17"/>
    </row>
    <row r="2320" spans="21:21" ht="14.25" x14ac:dyDescent="0.2">
      <c r="U2320" s="17"/>
    </row>
    <row r="2321" spans="21:21" ht="14.25" x14ac:dyDescent="0.2">
      <c r="U2321" s="17"/>
    </row>
    <row r="2322" spans="21:21" ht="14.25" x14ac:dyDescent="0.2">
      <c r="U2322" s="17"/>
    </row>
    <row r="2323" spans="21:21" ht="14.25" x14ac:dyDescent="0.2">
      <c r="U2323" s="17"/>
    </row>
    <row r="2324" spans="21:21" ht="14.25" x14ac:dyDescent="0.2">
      <c r="U2324" s="17"/>
    </row>
    <row r="2325" spans="21:21" ht="14.25" x14ac:dyDescent="0.2">
      <c r="U2325" s="17"/>
    </row>
    <row r="2326" spans="21:21" ht="14.25" x14ac:dyDescent="0.2">
      <c r="U2326" s="17"/>
    </row>
    <row r="2327" spans="21:21" ht="14.25" x14ac:dyDescent="0.2">
      <c r="U2327" s="17"/>
    </row>
    <row r="2328" spans="21:21" ht="14.25" x14ac:dyDescent="0.2">
      <c r="U2328" s="17"/>
    </row>
    <row r="2329" spans="21:21" ht="14.25" x14ac:dyDescent="0.2">
      <c r="U2329" s="17"/>
    </row>
    <row r="2330" spans="21:21" ht="14.25" x14ac:dyDescent="0.2">
      <c r="U2330" s="17"/>
    </row>
    <row r="2331" spans="21:21" ht="14.25" x14ac:dyDescent="0.2">
      <c r="U2331" s="17"/>
    </row>
    <row r="2332" spans="21:21" ht="14.25" x14ac:dyDescent="0.2">
      <c r="U2332" s="17"/>
    </row>
    <row r="2333" spans="21:21" ht="14.25" x14ac:dyDescent="0.2">
      <c r="U2333" s="17"/>
    </row>
    <row r="2334" spans="21:21" ht="14.25" x14ac:dyDescent="0.2">
      <c r="U2334" s="17"/>
    </row>
    <row r="2335" spans="21:21" ht="14.25" x14ac:dyDescent="0.2">
      <c r="U2335" s="17"/>
    </row>
    <row r="2336" spans="21:21" ht="14.25" x14ac:dyDescent="0.2">
      <c r="U2336" s="17"/>
    </row>
    <row r="2337" spans="21:21" ht="14.25" x14ac:dyDescent="0.2">
      <c r="U2337" s="17"/>
    </row>
    <row r="2338" spans="21:21" ht="14.25" x14ac:dyDescent="0.2">
      <c r="U2338" s="17"/>
    </row>
    <row r="2339" spans="21:21" ht="14.25" x14ac:dyDescent="0.2">
      <c r="U2339" s="17"/>
    </row>
    <row r="2340" spans="21:21" ht="14.25" x14ac:dyDescent="0.2">
      <c r="U2340" s="17"/>
    </row>
    <row r="2341" spans="21:21" ht="14.25" x14ac:dyDescent="0.2">
      <c r="U2341" s="17"/>
    </row>
    <row r="2342" spans="21:21" ht="14.25" x14ac:dyDescent="0.2">
      <c r="U2342" s="17"/>
    </row>
    <row r="2343" spans="21:21" ht="14.25" x14ac:dyDescent="0.2">
      <c r="U2343" s="17"/>
    </row>
    <row r="2344" spans="21:21" ht="14.25" x14ac:dyDescent="0.2">
      <c r="U2344" s="17"/>
    </row>
    <row r="2345" spans="21:21" ht="14.25" x14ac:dyDescent="0.2">
      <c r="U2345" s="17"/>
    </row>
    <row r="2346" spans="21:21" ht="14.25" x14ac:dyDescent="0.2">
      <c r="U2346" s="17"/>
    </row>
    <row r="2347" spans="21:21" ht="14.25" x14ac:dyDescent="0.2">
      <c r="U2347" s="17"/>
    </row>
    <row r="2348" spans="21:21" ht="14.25" x14ac:dyDescent="0.2">
      <c r="U2348" s="17"/>
    </row>
    <row r="2349" spans="21:21" ht="14.25" x14ac:dyDescent="0.2">
      <c r="U2349" s="17"/>
    </row>
    <row r="2350" spans="21:21" ht="14.25" x14ac:dyDescent="0.2">
      <c r="U2350" s="17"/>
    </row>
    <row r="2351" spans="21:21" ht="14.25" x14ac:dyDescent="0.2">
      <c r="U2351" s="17"/>
    </row>
    <row r="2352" spans="21:21" ht="14.25" x14ac:dyDescent="0.2">
      <c r="U2352" s="17"/>
    </row>
    <row r="2353" spans="21:21" ht="14.25" x14ac:dyDescent="0.2">
      <c r="U2353" s="17"/>
    </row>
    <row r="2354" spans="21:21" ht="14.25" x14ac:dyDescent="0.2">
      <c r="U2354" s="17"/>
    </row>
    <row r="2355" spans="21:21" ht="14.25" x14ac:dyDescent="0.2">
      <c r="U2355" s="17"/>
    </row>
    <row r="2356" spans="21:21" ht="14.25" x14ac:dyDescent="0.2">
      <c r="U2356" s="17"/>
    </row>
    <row r="2357" spans="21:21" ht="14.25" x14ac:dyDescent="0.2">
      <c r="U2357" s="17"/>
    </row>
    <row r="2358" spans="21:21" ht="14.25" x14ac:dyDescent="0.2">
      <c r="U2358" s="17"/>
    </row>
    <row r="2359" spans="21:21" ht="14.25" x14ac:dyDescent="0.2">
      <c r="U2359" s="17"/>
    </row>
    <row r="2360" spans="21:21" ht="14.25" x14ac:dyDescent="0.2">
      <c r="U2360" s="17"/>
    </row>
    <row r="2361" spans="21:21" ht="14.25" x14ac:dyDescent="0.2">
      <c r="U2361" s="17"/>
    </row>
    <row r="2362" spans="21:21" ht="14.25" x14ac:dyDescent="0.2">
      <c r="U2362" s="17"/>
    </row>
    <row r="2363" spans="21:21" ht="14.25" x14ac:dyDescent="0.2">
      <c r="U2363" s="17"/>
    </row>
    <row r="2364" spans="21:21" ht="14.25" x14ac:dyDescent="0.2">
      <c r="U2364" s="17"/>
    </row>
    <row r="2365" spans="21:21" ht="14.25" x14ac:dyDescent="0.2">
      <c r="U2365" s="17"/>
    </row>
    <row r="2366" spans="21:21" ht="14.25" x14ac:dyDescent="0.2">
      <c r="U2366" s="17"/>
    </row>
    <row r="2367" spans="21:21" ht="14.25" x14ac:dyDescent="0.2">
      <c r="U2367" s="17"/>
    </row>
    <row r="2368" spans="21:21" ht="14.25" x14ac:dyDescent="0.2">
      <c r="U2368" s="17"/>
    </row>
    <row r="2369" spans="21:21" ht="14.25" x14ac:dyDescent="0.2">
      <c r="U2369" s="17"/>
    </row>
    <row r="2370" spans="21:21" ht="14.25" x14ac:dyDescent="0.2">
      <c r="U2370" s="17"/>
    </row>
    <row r="2371" spans="21:21" ht="14.25" x14ac:dyDescent="0.2">
      <c r="U2371" s="17"/>
    </row>
    <row r="2372" spans="21:21" ht="14.25" x14ac:dyDescent="0.2">
      <c r="U2372" s="17"/>
    </row>
    <row r="2373" spans="21:21" ht="14.25" x14ac:dyDescent="0.2">
      <c r="U2373" s="17"/>
    </row>
    <row r="2374" spans="21:21" ht="14.25" x14ac:dyDescent="0.2">
      <c r="U2374" s="17"/>
    </row>
    <row r="2375" spans="21:21" ht="14.25" x14ac:dyDescent="0.2">
      <c r="U2375" s="17"/>
    </row>
    <row r="2376" spans="21:21" ht="14.25" x14ac:dyDescent="0.2">
      <c r="U2376" s="17"/>
    </row>
    <row r="2377" spans="21:21" ht="14.25" x14ac:dyDescent="0.2">
      <c r="U2377" s="17"/>
    </row>
    <row r="2378" spans="21:21" ht="14.25" x14ac:dyDescent="0.2">
      <c r="U2378" s="17"/>
    </row>
    <row r="2379" spans="21:21" ht="14.25" x14ac:dyDescent="0.2">
      <c r="U2379" s="17"/>
    </row>
    <row r="2380" spans="21:21" ht="14.25" x14ac:dyDescent="0.2">
      <c r="U2380" s="17"/>
    </row>
    <row r="2381" spans="21:21" ht="14.25" x14ac:dyDescent="0.2">
      <c r="U2381" s="17"/>
    </row>
    <row r="2382" spans="21:21" ht="14.25" x14ac:dyDescent="0.2">
      <c r="U2382" s="17"/>
    </row>
    <row r="2383" spans="21:21" ht="14.25" x14ac:dyDescent="0.2">
      <c r="U2383" s="17"/>
    </row>
    <row r="2384" spans="21:21" ht="14.25" x14ac:dyDescent="0.2">
      <c r="U2384" s="17"/>
    </row>
    <row r="2385" spans="21:21" ht="14.25" x14ac:dyDescent="0.2">
      <c r="U2385" s="17"/>
    </row>
    <row r="2386" spans="21:21" ht="14.25" x14ac:dyDescent="0.2">
      <c r="U2386" s="17"/>
    </row>
    <row r="2387" spans="21:21" ht="14.25" x14ac:dyDescent="0.2">
      <c r="U2387" s="17"/>
    </row>
    <row r="2388" spans="21:21" ht="14.25" x14ac:dyDescent="0.2">
      <c r="U2388" s="17"/>
    </row>
    <row r="2389" spans="21:21" ht="14.25" x14ac:dyDescent="0.2">
      <c r="U2389" s="17"/>
    </row>
    <row r="2390" spans="21:21" ht="14.25" x14ac:dyDescent="0.2">
      <c r="U2390" s="17"/>
    </row>
    <row r="2391" spans="21:21" ht="14.25" x14ac:dyDescent="0.2">
      <c r="U2391" s="17"/>
    </row>
    <row r="2392" spans="21:21" ht="14.25" x14ac:dyDescent="0.2">
      <c r="U2392" s="17"/>
    </row>
    <row r="2393" spans="21:21" ht="14.25" x14ac:dyDescent="0.2">
      <c r="U2393" s="17"/>
    </row>
    <row r="2394" spans="21:21" ht="14.25" x14ac:dyDescent="0.2">
      <c r="U2394" s="17"/>
    </row>
    <row r="2395" spans="21:21" ht="14.25" x14ac:dyDescent="0.2">
      <c r="U2395" s="17"/>
    </row>
    <row r="2396" spans="21:21" ht="14.25" x14ac:dyDescent="0.2">
      <c r="U2396" s="17"/>
    </row>
    <row r="2397" spans="21:21" ht="14.25" x14ac:dyDescent="0.2">
      <c r="U2397" s="17"/>
    </row>
    <row r="2398" spans="21:21" ht="14.25" x14ac:dyDescent="0.2">
      <c r="U2398" s="17"/>
    </row>
    <row r="2399" spans="21:21" ht="14.25" x14ac:dyDescent="0.2">
      <c r="U2399" s="17"/>
    </row>
    <row r="2400" spans="21:21" ht="14.25" x14ac:dyDescent="0.2">
      <c r="U2400" s="17"/>
    </row>
    <row r="2401" spans="21:21" ht="14.25" x14ac:dyDescent="0.2">
      <c r="U2401" s="17"/>
    </row>
    <row r="2402" spans="21:21" ht="14.25" x14ac:dyDescent="0.2">
      <c r="U2402" s="17"/>
    </row>
    <row r="2403" spans="21:21" ht="14.25" x14ac:dyDescent="0.2">
      <c r="U2403" s="17"/>
    </row>
    <row r="2404" spans="21:21" ht="14.25" x14ac:dyDescent="0.2">
      <c r="U2404" s="17"/>
    </row>
    <row r="2405" spans="21:21" ht="14.25" x14ac:dyDescent="0.2">
      <c r="U2405" s="17"/>
    </row>
    <row r="2406" spans="21:21" ht="14.25" x14ac:dyDescent="0.2">
      <c r="U2406" s="17"/>
    </row>
    <row r="2407" spans="21:21" ht="14.25" x14ac:dyDescent="0.2">
      <c r="U2407" s="17"/>
    </row>
    <row r="2408" spans="21:21" ht="14.25" x14ac:dyDescent="0.2">
      <c r="U2408" s="17"/>
    </row>
    <row r="2409" spans="21:21" ht="14.25" x14ac:dyDescent="0.2">
      <c r="U2409" s="17"/>
    </row>
    <row r="2410" spans="21:21" ht="14.25" x14ac:dyDescent="0.2">
      <c r="U2410" s="17"/>
    </row>
    <row r="2411" spans="21:21" ht="14.25" x14ac:dyDescent="0.2">
      <c r="U2411" s="17"/>
    </row>
    <row r="2412" spans="21:21" ht="14.25" x14ac:dyDescent="0.2">
      <c r="U2412" s="17"/>
    </row>
    <row r="2413" spans="21:21" ht="14.25" x14ac:dyDescent="0.2">
      <c r="U2413" s="17"/>
    </row>
    <row r="2414" spans="21:21" ht="14.25" x14ac:dyDescent="0.2">
      <c r="U2414" s="17"/>
    </row>
    <row r="2415" spans="21:21" ht="14.25" x14ac:dyDescent="0.2">
      <c r="U2415" s="17"/>
    </row>
    <row r="2416" spans="21:21" ht="14.25" x14ac:dyDescent="0.2">
      <c r="U2416" s="17"/>
    </row>
    <row r="2417" spans="21:21" ht="14.25" x14ac:dyDescent="0.2">
      <c r="U2417" s="17"/>
    </row>
    <row r="2418" spans="21:21" ht="14.25" x14ac:dyDescent="0.2">
      <c r="U2418" s="17"/>
    </row>
    <row r="2419" spans="21:21" ht="14.25" x14ac:dyDescent="0.2">
      <c r="U2419" s="17"/>
    </row>
    <row r="2420" spans="21:21" ht="14.25" x14ac:dyDescent="0.2">
      <c r="U2420" s="17"/>
    </row>
    <row r="2421" spans="21:21" ht="14.25" x14ac:dyDescent="0.2">
      <c r="U2421" s="17"/>
    </row>
    <row r="2422" spans="21:21" ht="14.25" x14ac:dyDescent="0.2">
      <c r="U2422" s="17"/>
    </row>
    <row r="2423" spans="21:21" ht="14.25" x14ac:dyDescent="0.2">
      <c r="U2423" s="17"/>
    </row>
    <row r="2424" spans="21:21" ht="14.25" x14ac:dyDescent="0.2">
      <c r="U2424" s="17"/>
    </row>
    <row r="2425" spans="21:21" ht="14.25" x14ac:dyDescent="0.2">
      <c r="U2425" s="17"/>
    </row>
    <row r="2426" spans="21:21" ht="14.25" x14ac:dyDescent="0.2">
      <c r="U2426" s="17"/>
    </row>
    <row r="2427" spans="21:21" ht="14.25" x14ac:dyDescent="0.2">
      <c r="U2427" s="17"/>
    </row>
    <row r="2428" spans="21:21" ht="14.25" x14ac:dyDescent="0.2">
      <c r="U2428" s="17"/>
    </row>
    <row r="2429" spans="21:21" ht="14.25" x14ac:dyDescent="0.2">
      <c r="U2429" s="17"/>
    </row>
    <row r="2430" spans="21:21" ht="14.25" x14ac:dyDescent="0.2">
      <c r="U2430" s="17"/>
    </row>
    <row r="2431" spans="21:21" ht="14.25" x14ac:dyDescent="0.2">
      <c r="U2431" s="17"/>
    </row>
    <row r="2432" spans="21:21" ht="14.25" x14ac:dyDescent="0.2">
      <c r="U2432" s="17"/>
    </row>
    <row r="2433" spans="21:21" ht="14.25" x14ac:dyDescent="0.2">
      <c r="U2433" s="17"/>
    </row>
    <row r="2434" spans="21:21" ht="14.25" x14ac:dyDescent="0.2">
      <c r="U2434" s="17"/>
    </row>
    <row r="2435" spans="21:21" ht="14.25" x14ac:dyDescent="0.2">
      <c r="U2435" s="17"/>
    </row>
    <row r="2436" spans="21:21" ht="14.25" x14ac:dyDescent="0.2">
      <c r="U2436" s="17"/>
    </row>
    <row r="2437" spans="21:21" ht="14.25" x14ac:dyDescent="0.2">
      <c r="U2437" s="17"/>
    </row>
    <row r="2438" spans="21:21" ht="14.25" x14ac:dyDescent="0.2">
      <c r="U2438" s="17"/>
    </row>
    <row r="2439" spans="21:21" ht="14.25" x14ac:dyDescent="0.2">
      <c r="U2439" s="17"/>
    </row>
    <row r="2440" spans="21:21" ht="14.25" x14ac:dyDescent="0.2">
      <c r="U2440" s="17"/>
    </row>
    <row r="2441" spans="21:21" ht="14.25" x14ac:dyDescent="0.2">
      <c r="U2441" s="17"/>
    </row>
    <row r="2442" spans="21:21" ht="14.25" x14ac:dyDescent="0.2">
      <c r="U2442" s="17"/>
    </row>
    <row r="2443" spans="21:21" ht="14.25" x14ac:dyDescent="0.2">
      <c r="U2443" s="17"/>
    </row>
    <row r="2444" spans="21:21" ht="14.25" x14ac:dyDescent="0.2">
      <c r="U2444" s="17"/>
    </row>
    <row r="2445" spans="21:21" ht="14.25" x14ac:dyDescent="0.2">
      <c r="U2445" s="17"/>
    </row>
    <row r="2446" spans="21:21" ht="14.25" x14ac:dyDescent="0.2">
      <c r="U2446" s="17"/>
    </row>
    <row r="2447" spans="21:21" ht="14.25" x14ac:dyDescent="0.2">
      <c r="U2447" s="17"/>
    </row>
    <row r="2448" spans="21:21" ht="14.25" x14ac:dyDescent="0.2">
      <c r="U2448" s="17"/>
    </row>
    <row r="2449" spans="21:21" ht="14.25" x14ac:dyDescent="0.2">
      <c r="U2449" s="17"/>
    </row>
    <row r="2450" spans="21:21" ht="14.25" x14ac:dyDescent="0.2">
      <c r="U2450" s="17"/>
    </row>
    <row r="2451" spans="21:21" ht="14.25" x14ac:dyDescent="0.2">
      <c r="U2451" s="17"/>
    </row>
    <row r="2452" spans="21:21" ht="14.25" x14ac:dyDescent="0.2">
      <c r="U2452" s="17"/>
    </row>
    <row r="2453" spans="21:21" ht="14.25" x14ac:dyDescent="0.2">
      <c r="U2453" s="17"/>
    </row>
    <row r="2454" spans="21:21" ht="14.25" x14ac:dyDescent="0.2">
      <c r="U2454" s="17"/>
    </row>
    <row r="2455" spans="21:21" ht="14.25" x14ac:dyDescent="0.2">
      <c r="U2455" s="17"/>
    </row>
    <row r="2456" spans="21:21" ht="14.25" x14ac:dyDescent="0.2">
      <c r="U2456" s="17"/>
    </row>
    <row r="2457" spans="21:21" ht="14.25" x14ac:dyDescent="0.2">
      <c r="U2457" s="17"/>
    </row>
    <row r="2458" spans="21:21" ht="14.25" x14ac:dyDescent="0.2">
      <c r="U2458" s="17"/>
    </row>
    <row r="2459" spans="21:21" ht="14.25" x14ac:dyDescent="0.2">
      <c r="U2459" s="17"/>
    </row>
    <row r="2460" spans="21:21" ht="14.25" x14ac:dyDescent="0.2">
      <c r="U2460" s="17"/>
    </row>
    <row r="2461" spans="21:21" ht="14.25" x14ac:dyDescent="0.2">
      <c r="U2461" s="17"/>
    </row>
    <row r="2462" spans="21:21" ht="14.25" x14ac:dyDescent="0.2">
      <c r="U2462" s="17"/>
    </row>
    <row r="2463" spans="21:21" ht="14.25" x14ac:dyDescent="0.2">
      <c r="U2463" s="17"/>
    </row>
    <row r="2464" spans="21:21" ht="14.25" x14ac:dyDescent="0.2">
      <c r="U2464" s="17"/>
    </row>
    <row r="2465" spans="21:21" ht="14.25" x14ac:dyDescent="0.2">
      <c r="U2465" s="17"/>
    </row>
    <row r="2466" spans="21:21" ht="14.25" x14ac:dyDescent="0.2">
      <c r="U2466" s="17"/>
    </row>
    <row r="2467" spans="21:21" ht="14.25" x14ac:dyDescent="0.2">
      <c r="U2467" s="17"/>
    </row>
    <row r="2468" spans="21:21" ht="14.25" x14ac:dyDescent="0.2">
      <c r="U2468" s="17"/>
    </row>
    <row r="2469" spans="21:21" ht="14.25" x14ac:dyDescent="0.2">
      <c r="U2469" s="17"/>
    </row>
    <row r="2470" spans="21:21" ht="14.25" x14ac:dyDescent="0.2">
      <c r="U2470" s="17"/>
    </row>
    <row r="2471" spans="21:21" ht="14.25" x14ac:dyDescent="0.2">
      <c r="U2471" s="17"/>
    </row>
    <row r="2472" spans="21:21" ht="14.25" x14ac:dyDescent="0.2">
      <c r="U2472" s="17"/>
    </row>
    <row r="2473" spans="21:21" ht="14.25" x14ac:dyDescent="0.2">
      <c r="U2473" s="17"/>
    </row>
    <row r="2474" spans="21:21" ht="14.25" x14ac:dyDescent="0.2">
      <c r="U2474" s="17"/>
    </row>
    <row r="2475" spans="21:21" ht="14.25" x14ac:dyDescent="0.2">
      <c r="U2475" s="17"/>
    </row>
    <row r="2476" spans="21:21" ht="14.25" x14ac:dyDescent="0.2">
      <c r="U2476" s="17"/>
    </row>
    <row r="2477" spans="21:21" ht="14.25" x14ac:dyDescent="0.2">
      <c r="U2477" s="17"/>
    </row>
    <row r="2478" spans="21:21" ht="14.25" x14ac:dyDescent="0.2">
      <c r="U2478" s="17"/>
    </row>
    <row r="2479" spans="21:21" ht="14.25" x14ac:dyDescent="0.2">
      <c r="U2479" s="17"/>
    </row>
    <row r="2480" spans="21:21" ht="14.25" x14ac:dyDescent="0.2">
      <c r="U2480" s="17"/>
    </row>
    <row r="2481" spans="21:21" ht="14.25" x14ac:dyDescent="0.2">
      <c r="U2481" s="17"/>
    </row>
    <row r="2482" spans="21:21" ht="14.25" x14ac:dyDescent="0.2">
      <c r="U2482" s="17"/>
    </row>
    <row r="2483" spans="21:21" ht="14.25" x14ac:dyDescent="0.2">
      <c r="U2483" s="17"/>
    </row>
    <row r="2484" spans="21:21" ht="14.25" x14ac:dyDescent="0.2">
      <c r="U2484" s="17"/>
    </row>
    <row r="2485" spans="21:21" ht="14.25" x14ac:dyDescent="0.2">
      <c r="U2485" s="17"/>
    </row>
    <row r="2486" spans="21:21" ht="14.25" x14ac:dyDescent="0.2">
      <c r="U2486" s="17"/>
    </row>
    <row r="2487" spans="21:21" ht="14.25" x14ac:dyDescent="0.2">
      <c r="U2487" s="17"/>
    </row>
    <row r="2488" spans="21:21" ht="14.25" x14ac:dyDescent="0.2">
      <c r="U2488" s="17"/>
    </row>
    <row r="2489" spans="21:21" ht="14.25" x14ac:dyDescent="0.2">
      <c r="U2489" s="17"/>
    </row>
    <row r="2490" spans="21:21" ht="14.25" x14ac:dyDescent="0.2">
      <c r="U2490" s="17"/>
    </row>
    <row r="2491" spans="21:21" ht="14.25" x14ac:dyDescent="0.2">
      <c r="U2491" s="17"/>
    </row>
    <row r="2492" spans="21:21" ht="14.25" x14ac:dyDescent="0.2">
      <c r="U2492" s="17"/>
    </row>
    <row r="2493" spans="21:21" ht="14.25" x14ac:dyDescent="0.2">
      <c r="U2493" s="17"/>
    </row>
    <row r="2494" spans="21:21" ht="14.25" x14ac:dyDescent="0.2">
      <c r="U2494" s="17"/>
    </row>
    <row r="2495" spans="21:21" ht="14.25" x14ac:dyDescent="0.2">
      <c r="U2495" s="17"/>
    </row>
    <row r="2496" spans="21:21" ht="14.25" x14ac:dyDescent="0.2">
      <c r="U2496" s="17"/>
    </row>
    <row r="2497" spans="21:21" ht="14.25" x14ac:dyDescent="0.2">
      <c r="U2497" s="17"/>
    </row>
    <row r="2498" spans="21:21" ht="14.25" x14ac:dyDescent="0.2">
      <c r="U2498" s="17"/>
    </row>
    <row r="2499" spans="21:21" ht="14.25" x14ac:dyDescent="0.2">
      <c r="U2499" s="17"/>
    </row>
    <row r="2500" spans="21:21" ht="14.25" x14ac:dyDescent="0.2">
      <c r="U2500" s="17"/>
    </row>
    <row r="2501" spans="21:21" ht="14.25" x14ac:dyDescent="0.2">
      <c r="U2501" s="17"/>
    </row>
    <row r="2502" spans="21:21" ht="14.25" x14ac:dyDescent="0.2">
      <c r="U2502" s="17"/>
    </row>
    <row r="2503" spans="21:21" ht="14.25" x14ac:dyDescent="0.2">
      <c r="U2503" s="17"/>
    </row>
    <row r="2504" spans="21:21" ht="14.25" x14ac:dyDescent="0.2">
      <c r="U2504" s="17"/>
    </row>
    <row r="2505" spans="21:21" ht="14.25" x14ac:dyDescent="0.2">
      <c r="U2505" s="17"/>
    </row>
    <row r="2506" spans="21:21" ht="14.25" x14ac:dyDescent="0.2">
      <c r="U2506" s="17"/>
    </row>
    <row r="2507" spans="21:21" ht="14.25" x14ac:dyDescent="0.2">
      <c r="U2507" s="17"/>
    </row>
    <row r="2508" spans="21:21" ht="14.25" x14ac:dyDescent="0.2">
      <c r="U2508" s="17"/>
    </row>
    <row r="2509" spans="21:21" ht="14.25" x14ac:dyDescent="0.2">
      <c r="U2509" s="17"/>
    </row>
    <row r="2510" spans="21:21" ht="14.25" x14ac:dyDescent="0.2">
      <c r="U2510" s="17"/>
    </row>
    <row r="2511" spans="21:21" ht="14.25" x14ac:dyDescent="0.2">
      <c r="U2511" s="17"/>
    </row>
    <row r="2512" spans="21:21" ht="14.25" x14ac:dyDescent="0.2">
      <c r="U2512" s="17"/>
    </row>
    <row r="2513" spans="21:21" ht="14.25" x14ac:dyDescent="0.2">
      <c r="U2513" s="17"/>
    </row>
    <row r="2514" spans="21:21" ht="14.25" x14ac:dyDescent="0.2">
      <c r="U2514" s="17"/>
    </row>
    <row r="2515" spans="21:21" ht="14.25" x14ac:dyDescent="0.2">
      <c r="U2515" s="17"/>
    </row>
    <row r="2516" spans="21:21" ht="14.25" x14ac:dyDescent="0.2">
      <c r="U2516" s="17"/>
    </row>
    <row r="2517" spans="21:21" ht="14.25" x14ac:dyDescent="0.2">
      <c r="U2517" s="17"/>
    </row>
    <row r="2518" spans="21:21" ht="14.25" x14ac:dyDescent="0.2">
      <c r="U2518" s="17"/>
    </row>
    <row r="2519" spans="21:21" ht="14.25" x14ac:dyDescent="0.2">
      <c r="U2519" s="17"/>
    </row>
    <row r="2520" spans="21:21" ht="14.25" x14ac:dyDescent="0.2">
      <c r="U2520" s="17"/>
    </row>
    <row r="2521" spans="21:21" ht="14.25" x14ac:dyDescent="0.2">
      <c r="U2521" s="17"/>
    </row>
    <row r="2522" spans="21:21" ht="14.25" x14ac:dyDescent="0.2">
      <c r="U2522" s="17"/>
    </row>
    <row r="2523" spans="21:21" ht="14.25" x14ac:dyDescent="0.2">
      <c r="U2523" s="17"/>
    </row>
    <row r="2524" spans="21:21" ht="14.25" x14ac:dyDescent="0.2">
      <c r="U2524" s="17"/>
    </row>
    <row r="2525" spans="21:21" ht="14.25" x14ac:dyDescent="0.2">
      <c r="U2525" s="17"/>
    </row>
    <row r="2526" spans="21:21" ht="14.25" x14ac:dyDescent="0.2">
      <c r="U2526" s="17"/>
    </row>
    <row r="2527" spans="21:21" ht="14.25" x14ac:dyDescent="0.2">
      <c r="U2527" s="17"/>
    </row>
    <row r="2528" spans="21:21" ht="14.25" x14ac:dyDescent="0.2">
      <c r="U2528" s="17"/>
    </row>
    <row r="2529" spans="21:21" ht="14.25" x14ac:dyDescent="0.2">
      <c r="U2529" s="17"/>
    </row>
    <row r="2530" spans="21:21" ht="14.25" x14ac:dyDescent="0.2">
      <c r="U2530" s="17"/>
    </row>
    <row r="2531" spans="21:21" ht="14.25" x14ac:dyDescent="0.2">
      <c r="U2531" s="17"/>
    </row>
    <row r="2532" spans="21:21" ht="14.25" x14ac:dyDescent="0.2">
      <c r="U2532" s="17"/>
    </row>
    <row r="2533" spans="21:21" ht="14.25" x14ac:dyDescent="0.2">
      <c r="U2533" s="17"/>
    </row>
    <row r="2534" spans="21:21" ht="14.25" x14ac:dyDescent="0.2">
      <c r="U2534" s="17"/>
    </row>
    <row r="2535" spans="21:21" ht="14.25" x14ac:dyDescent="0.2">
      <c r="U2535" s="17"/>
    </row>
    <row r="2536" spans="21:21" ht="14.25" x14ac:dyDescent="0.2">
      <c r="U2536" s="17"/>
    </row>
    <row r="2537" spans="21:21" ht="14.25" x14ac:dyDescent="0.2">
      <c r="U2537" s="17"/>
    </row>
    <row r="2538" spans="21:21" ht="14.25" x14ac:dyDescent="0.2">
      <c r="U2538" s="17"/>
    </row>
    <row r="2539" spans="21:21" ht="14.25" x14ac:dyDescent="0.2">
      <c r="U2539" s="17"/>
    </row>
    <row r="2540" spans="21:21" ht="14.25" x14ac:dyDescent="0.2">
      <c r="U2540" s="17"/>
    </row>
    <row r="2541" spans="21:21" ht="14.25" x14ac:dyDescent="0.2">
      <c r="U2541" s="17"/>
    </row>
    <row r="2542" spans="21:21" ht="14.25" x14ac:dyDescent="0.2">
      <c r="U2542" s="17"/>
    </row>
    <row r="2543" spans="21:21" ht="14.25" x14ac:dyDescent="0.2">
      <c r="U2543" s="17"/>
    </row>
    <row r="2544" spans="21:21" ht="14.25" x14ac:dyDescent="0.2">
      <c r="U2544" s="17"/>
    </row>
    <row r="2545" spans="21:21" ht="14.25" x14ac:dyDescent="0.2">
      <c r="U2545" s="17"/>
    </row>
    <row r="2546" spans="21:21" ht="14.25" x14ac:dyDescent="0.2">
      <c r="U2546" s="17"/>
    </row>
    <row r="2547" spans="21:21" ht="14.25" x14ac:dyDescent="0.2">
      <c r="U2547" s="17"/>
    </row>
    <row r="2548" spans="21:21" ht="14.25" x14ac:dyDescent="0.2">
      <c r="U2548" s="17"/>
    </row>
    <row r="2549" spans="21:21" ht="14.25" x14ac:dyDescent="0.2">
      <c r="U2549" s="17"/>
    </row>
    <row r="2550" spans="21:21" ht="14.25" x14ac:dyDescent="0.2">
      <c r="U2550" s="17"/>
    </row>
    <row r="2551" spans="21:21" ht="14.25" x14ac:dyDescent="0.2">
      <c r="U2551" s="17"/>
    </row>
    <row r="2552" spans="21:21" ht="14.25" x14ac:dyDescent="0.2">
      <c r="U2552" s="17"/>
    </row>
    <row r="2553" spans="21:21" ht="14.25" x14ac:dyDescent="0.2">
      <c r="U2553" s="17"/>
    </row>
    <row r="2554" spans="21:21" ht="14.25" x14ac:dyDescent="0.2">
      <c r="U2554" s="17"/>
    </row>
    <row r="2555" spans="21:21" ht="14.25" x14ac:dyDescent="0.2">
      <c r="U2555" s="17"/>
    </row>
    <row r="2556" spans="21:21" ht="14.25" x14ac:dyDescent="0.2">
      <c r="U2556" s="17"/>
    </row>
    <row r="2557" spans="21:21" ht="14.25" x14ac:dyDescent="0.2">
      <c r="U2557" s="17"/>
    </row>
    <row r="2558" spans="21:21" ht="14.25" x14ac:dyDescent="0.2">
      <c r="U2558" s="17"/>
    </row>
    <row r="2559" spans="21:21" ht="14.25" x14ac:dyDescent="0.2">
      <c r="U2559" s="17"/>
    </row>
    <row r="2560" spans="21:21" ht="14.25" x14ac:dyDescent="0.2">
      <c r="U2560" s="17"/>
    </row>
    <row r="2561" spans="21:21" ht="14.25" x14ac:dyDescent="0.2">
      <c r="U2561" s="17"/>
    </row>
    <row r="2562" spans="21:21" ht="14.25" x14ac:dyDescent="0.2">
      <c r="U2562" s="17"/>
    </row>
    <row r="2563" spans="21:21" ht="14.25" x14ac:dyDescent="0.2">
      <c r="U2563" s="17"/>
    </row>
    <row r="2564" spans="21:21" ht="14.25" x14ac:dyDescent="0.2">
      <c r="U2564" s="17"/>
    </row>
    <row r="2565" spans="21:21" ht="14.25" x14ac:dyDescent="0.2">
      <c r="U2565" s="17"/>
    </row>
    <row r="2566" spans="21:21" ht="14.25" x14ac:dyDescent="0.2">
      <c r="U2566" s="17"/>
    </row>
    <row r="2567" spans="21:21" ht="14.25" x14ac:dyDescent="0.2">
      <c r="U2567" s="17"/>
    </row>
    <row r="2568" spans="21:21" ht="14.25" x14ac:dyDescent="0.2">
      <c r="U2568" s="17"/>
    </row>
    <row r="2569" spans="21:21" ht="14.25" x14ac:dyDescent="0.2">
      <c r="U2569" s="17"/>
    </row>
    <row r="2570" spans="21:21" ht="14.25" x14ac:dyDescent="0.2">
      <c r="U2570" s="17"/>
    </row>
    <row r="2571" spans="21:21" ht="14.25" x14ac:dyDescent="0.2">
      <c r="U2571" s="17"/>
    </row>
    <row r="2572" spans="21:21" ht="14.25" x14ac:dyDescent="0.2">
      <c r="U2572" s="17"/>
    </row>
    <row r="2573" spans="21:21" ht="14.25" x14ac:dyDescent="0.2">
      <c r="U2573" s="17"/>
    </row>
    <row r="2574" spans="21:21" ht="14.25" x14ac:dyDescent="0.2">
      <c r="U2574" s="17"/>
    </row>
    <row r="2575" spans="21:21" ht="14.25" x14ac:dyDescent="0.2">
      <c r="U2575" s="17"/>
    </row>
    <row r="2576" spans="21:21" ht="14.25" x14ac:dyDescent="0.2">
      <c r="U2576" s="17"/>
    </row>
    <row r="2577" spans="21:21" ht="14.25" x14ac:dyDescent="0.2">
      <c r="U2577" s="17"/>
    </row>
    <row r="2578" spans="21:21" ht="14.25" x14ac:dyDescent="0.2">
      <c r="U2578" s="17"/>
    </row>
    <row r="2579" spans="21:21" ht="14.25" x14ac:dyDescent="0.2">
      <c r="U2579" s="17"/>
    </row>
    <row r="2580" spans="21:21" ht="14.25" x14ac:dyDescent="0.2">
      <c r="U2580" s="17"/>
    </row>
    <row r="2581" spans="21:21" ht="14.25" x14ac:dyDescent="0.2">
      <c r="U2581" s="17"/>
    </row>
    <row r="2582" spans="21:21" ht="14.25" x14ac:dyDescent="0.2">
      <c r="U2582" s="17"/>
    </row>
    <row r="2583" spans="21:21" ht="14.25" x14ac:dyDescent="0.2">
      <c r="U2583" s="17"/>
    </row>
    <row r="2584" spans="21:21" ht="14.25" x14ac:dyDescent="0.2">
      <c r="U2584" s="17"/>
    </row>
    <row r="2585" spans="21:21" ht="14.25" x14ac:dyDescent="0.2">
      <c r="U2585" s="17"/>
    </row>
    <row r="2586" spans="21:21" ht="14.25" x14ac:dyDescent="0.2">
      <c r="U2586" s="17"/>
    </row>
    <row r="2587" spans="21:21" ht="14.25" x14ac:dyDescent="0.2">
      <c r="U2587" s="17"/>
    </row>
    <row r="2588" spans="21:21" ht="14.25" x14ac:dyDescent="0.2">
      <c r="U2588" s="17"/>
    </row>
    <row r="2589" spans="21:21" ht="14.25" x14ac:dyDescent="0.2">
      <c r="U2589" s="17"/>
    </row>
    <row r="2590" spans="21:21" ht="14.25" x14ac:dyDescent="0.2">
      <c r="U2590" s="17"/>
    </row>
    <row r="2591" spans="21:21" ht="14.25" x14ac:dyDescent="0.2">
      <c r="U2591" s="17"/>
    </row>
    <row r="2592" spans="21:21" ht="14.25" x14ac:dyDescent="0.2">
      <c r="U2592" s="17"/>
    </row>
    <row r="2593" spans="21:21" ht="14.25" x14ac:dyDescent="0.2">
      <c r="U2593" s="17"/>
    </row>
    <row r="2594" spans="21:21" ht="14.25" x14ac:dyDescent="0.2">
      <c r="U2594" s="17"/>
    </row>
    <row r="2595" spans="21:21" ht="14.25" x14ac:dyDescent="0.2">
      <c r="U2595" s="17"/>
    </row>
    <row r="2596" spans="21:21" ht="14.25" x14ac:dyDescent="0.2">
      <c r="U2596" s="17"/>
    </row>
    <row r="2597" spans="21:21" ht="14.25" x14ac:dyDescent="0.2">
      <c r="U2597" s="17"/>
    </row>
    <row r="2598" spans="21:21" ht="14.25" x14ac:dyDescent="0.2">
      <c r="U2598" s="17"/>
    </row>
    <row r="2599" spans="21:21" ht="14.25" x14ac:dyDescent="0.2">
      <c r="U2599" s="17"/>
    </row>
    <row r="2600" spans="21:21" ht="14.25" x14ac:dyDescent="0.2">
      <c r="U2600" s="17"/>
    </row>
    <row r="2601" spans="21:21" ht="14.25" x14ac:dyDescent="0.2">
      <c r="U2601" s="17"/>
    </row>
    <row r="2602" spans="21:21" ht="14.25" x14ac:dyDescent="0.2">
      <c r="U2602" s="17"/>
    </row>
    <row r="2603" spans="21:21" ht="14.25" x14ac:dyDescent="0.2">
      <c r="U2603" s="17"/>
    </row>
    <row r="2604" spans="21:21" ht="14.25" x14ac:dyDescent="0.2">
      <c r="U2604" s="17"/>
    </row>
    <row r="2605" spans="21:21" ht="14.25" x14ac:dyDescent="0.2">
      <c r="U2605" s="17"/>
    </row>
    <row r="2606" spans="21:21" ht="14.25" x14ac:dyDescent="0.2">
      <c r="U2606" s="17"/>
    </row>
    <row r="2607" spans="21:21" ht="14.25" x14ac:dyDescent="0.2">
      <c r="U2607" s="17"/>
    </row>
    <row r="2608" spans="21:21" ht="14.25" x14ac:dyDescent="0.2">
      <c r="U2608" s="17"/>
    </row>
    <row r="2609" spans="21:21" ht="14.25" x14ac:dyDescent="0.2">
      <c r="U2609" s="17"/>
    </row>
    <row r="2610" spans="21:21" ht="14.25" x14ac:dyDescent="0.2">
      <c r="U2610" s="17"/>
    </row>
    <row r="2611" spans="21:21" ht="14.25" x14ac:dyDescent="0.2">
      <c r="U2611" s="17"/>
    </row>
    <row r="2612" spans="21:21" ht="14.25" x14ac:dyDescent="0.2">
      <c r="U2612" s="17"/>
    </row>
    <row r="2613" spans="21:21" ht="14.25" x14ac:dyDescent="0.2">
      <c r="U2613" s="17"/>
    </row>
    <row r="2614" spans="21:21" ht="14.25" x14ac:dyDescent="0.2">
      <c r="U2614" s="17"/>
    </row>
    <row r="2615" spans="21:21" ht="14.25" x14ac:dyDescent="0.2">
      <c r="U2615" s="17"/>
    </row>
    <row r="2616" spans="21:21" ht="14.25" x14ac:dyDescent="0.2">
      <c r="U2616" s="17"/>
    </row>
    <row r="2617" spans="21:21" ht="14.25" x14ac:dyDescent="0.2">
      <c r="U2617" s="17"/>
    </row>
    <row r="2618" spans="21:21" ht="14.25" x14ac:dyDescent="0.2">
      <c r="U2618" s="17"/>
    </row>
    <row r="2619" spans="21:21" ht="14.25" x14ac:dyDescent="0.2">
      <c r="U2619" s="17"/>
    </row>
    <row r="2620" spans="21:21" ht="14.25" x14ac:dyDescent="0.2">
      <c r="U2620" s="17"/>
    </row>
    <row r="2621" spans="21:21" ht="14.25" x14ac:dyDescent="0.2">
      <c r="U2621" s="17"/>
    </row>
    <row r="2622" spans="21:21" ht="14.25" x14ac:dyDescent="0.2">
      <c r="U2622" s="17"/>
    </row>
    <row r="2623" spans="21:21" ht="14.25" x14ac:dyDescent="0.2">
      <c r="U2623" s="17"/>
    </row>
    <row r="2624" spans="21:21" ht="14.25" x14ac:dyDescent="0.2">
      <c r="U2624" s="17"/>
    </row>
    <row r="2625" spans="21:21" ht="14.25" x14ac:dyDescent="0.2">
      <c r="U2625" s="17"/>
    </row>
    <row r="2626" spans="21:21" ht="14.25" x14ac:dyDescent="0.2">
      <c r="U2626" s="17"/>
    </row>
    <row r="2627" spans="21:21" ht="14.25" x14ac:dyDescent="0.2">
      <c r="U2627" s="17"/>
    </row>
    <row r="2628" spans="21:21" ht="14.25" x14ac:dyDescent="0.2">
      <c r="U2628" s="17"/>
    </row>
    <row r="2629" spans="21:21" ht="14.25" x14ac:dyDescent="0.2">
      <c r="U2629" s="17"/>
    </row>
    <row r="2630" spans="21:21" ht="14.25" x14ac:dyDescent="0.2">
      <c r="U2630" s="17"/>
    </row>
    <row r="2631" spans="21:21" ht="14.25" x14ac:dyDescent="0.2">
      <c r="U2631" s="17"/>
    </row>
    <row r="2632" spans="21:21" ht="14.25" x14ac:dyDescent="0.2">
      <c r="U2632" s="17"/>
    </row>
    <row r="2633" spans="21:21" ht="14.25" x14ac:dyDescent="0.2">
      <c r="U2633" s="17"/>
    </row>
    <row r="2634" spans="21:21" ht="14.25" x14ac:dyDescent="0.2">
      <c r="U2634" s="17"/>
    </row>
    <row r="2635" spans="21:21" ht="14.25" x14ac:dyDescent="0.2">
      <c r="U2635" s="17"/>
    </row>
    <row r="2636" spans="21:21" ht="14.25" x14ac:dyDescent="0.2">
      <c r="U2636" s="17"/>
    </row>
    <row r="2637" spans="21:21" ht="14.25" x14ac:dyDescent="0.2">
      <c r="U2637" s="17"/>
    </row>
    <row r="2638" spans="21:21" ht="14.25" x14ac:dyDescent="0.2">
      <c r="U2638" s="17"/>
    </row>
    <row r="2639" spans="21:21" ht="14.25" x14ac:dyDescent="0.2">
      <c r="U2639" s="17"/>
    </row>
    <row r="2640" spans="21:21" ht="14.25" x14ac:dyDescent="0.2">
      <c r="U2640" s="17"/>
    </row>
    <row r="2641" spans="21:21" ht="14.25" x14ac:dyDescent="0.2">
      <c r="U2641" s="17"/>
    </row>
    <row r="2642" spans="21:21" ht="14.25" x14ac:dyDescent="0.2">
      <c r="U2642" s="17"/>
    </row>
    <row r="2643" spans="21:21" ht="14.25" x14ac:dyDescent="0.2">
      <c r="U2643" s="17"/>
    </row>
    <row r="2644" spans="21:21" ht="14.25" x14ac:dyDescent="0.2">
      <c r="U2644" s="17"/>
    </row>
    <row r="2645" spans="21:21" ht="14.25" x14ac:dyDescent="0.2">
      <c r="U2645" s="17"/>
    </row>
    <row r="2646" spans="21:21" ht="14.25" x14ac:dyDescent="0.2">
      <c r="U2646" s="17"/>
    </row>
    <row r="2647" spans="21:21" ht="14.25" x14ac:dyDescent="0.2">
      <c r="U2647" s="17"/>
    </row>
    <row r="2648" spans="21:21" ht="14.25" x14ac:dyDescent="0.2">
      <c r="U2648" s="17"/>
    </row>
    <row r="2649" spans="21:21" ht="14.25" x14ac:dyDescent="0.2">
      <c r="U2649" s="17"/>
    </row>
    <row r="2650" spans="21:21" ht="14.25" x14ac:dyDescent="0.2">
      <c r="U2650" s="17"/>
    </row>
    <row r="2651" spans="21:21" ht="14.25" x14ac:dyDescent="0.2">
      <c r="U2651" s="17"/>
    </row>
    <row r="2652" spans="21:21" ht="14.25" x14ac:dyDescent="0.2">
      <c r="U2652" s="17"/>
    </row>
    <row r="2653" spans="21:21" ht="14.25" x14ac:dyDescent="0.2">
      <c r="U2653" s="17"/>
    </row>
    <row r="2654" spans="21:21" ht="14.25" x14ac:dyDescent="0.2">
      <c r="U2654" s="17"/>
    </row>
    <row r="2655" spans="21:21" ht="14.25" x14ac:dyDescent="0.2">
      <c r="U2655" s="17"/>
    </row>
    <row r="2656" spans="21:21" ht="14.25" x14ac:dyDescent="0.2">
      <c r="U2656" s="17"/>
    </row>
    <row r="2657" spans="21:21" ht="14.25" x14ac:dyDescent="0.2">
      <c r="U2657" s="17"/>
    </row>
    <row r="2658" spans="21:21" ht="14.25" x14ac:dyDescent="0.2">
      <c r="U2658" s="17"/>
    </row>
    <row r="2659" spans="21:21" ht="14.25" x14ac:dyDescent="0.2">
      <c r="U2659" s="17"/>
    </row>
    <row r="2660" spans="21:21" ht="14.25" x14ac:dyDescent="0.2">
      <c r="U2660" s="17"/>
    </row>
    <row r="2661" spans="21:21" ht="14.25" x14ac:dyDescent="0.2">
      <c r="U2661" s="17"/>
    </row>
    <row r="2662" spans="21:21" ht="14.25" x14ac:dyDescent="0.2">
      <c r="U2662" s="17"/>
    </row>
    <row r="2663" spans="21:21" ht="14.25" x14ac:dyDescent="0.2">
      <c r="U2663" s="17"/>
    </row>
    <row r="2664" spans="21:21" ht="14.25" x14ac:dyDescent="0.2">
      <c r="U2664" s="17"/>
    </row>
    <row r="2665" spans="21:21" ht="14.25" x14ac:dyDescent="0.2">
      <c r="U2665" s="17"/>
    </row>
    <row r="2666" spans="21:21" ht="14.25" x14ac:dyDescent="0.2">
      <c r="U2666" s="17"/>
    </row>
    <row r="2667" spans="21:21" ht="14.25" x14ac:dyDescent="0.2">
      <c r="U2667" s="17"/>
    </row>
    <row r="2668" spans="21:21" ht="14.25" x14ac:dyDescent="0.2">
      <c r="U2668" s="17"/>
    </row>
    <row r="2669" spans="21:21" ht="14.25" x14ac:dyDescent="0.2">
      <c r="U2669" s="17"/>
    </row>
    <row r="2670" spans="21:21" ht="14.25" x14ac:dyDescent="0.2">
      <c r="U2670" s="17"/>
    </row>
    <row r="2671" spans="21:21" ht="14.25" x14ac:dyDescent="0.2">
      <c r="U2671" s="17"/>
    </row>
    <row r="2672" spans="21:21" ht="14.25" x14ac:dyDescent="0.2">
      <c r="U2672" s="17"/>
    </row>
    <row r="2673" spans="21:21" ht="14.25" x14ac:dyDescent="0.2">
      <c r="U2673" s="17"/>
    </row>
    <row r="2674" spans="21:21" ht="14.25" x14ac:dyDescent="0.2">
      <c r="U2674" s="17"/>
    </row>
    <row r="2675" spans="21:21" ht="14.25" x14ac:dyDescent="0.2">
      <c r="U2675" s="17"/>
    </row>
    <row r="2676" spans="21:21" ht="14.25" x14ac:dyDescent="0.2">
      <c r="U2676" s="17"/>
    </row>
    <row r="2677" spans="21:21" ht="14.25" x14ac:dyDescent="0.2">
      <c r="U2677" s="17"/>
    </row>
    <row r="2678" spans="21:21" ht="14.25" x14ac:dyDescent="0.2">
      <c r="U2678" s="17"/>
    </row>
    <row r="2679" spans="21:21" ht="14.25" x14ac:dyDescent="0.2">
      <c r="U2679" s="17"/>
    </row>
    <row r="2680" spans="21:21" ht="14.25" x14ac:dyDescent="0.2">
      <c r="U2680" s="17"/>
    </row>
    <row r="2681" spans="21:21" ht="14.25" x14ac:dyDescent="0.2">
      <c r="U2681" s="17"/>
    </row>
    <row r="2682" spans="21:21" ht="14.25" x14ac:dyDescent="0.2">
      <c r="U2682" s="17"/>
    </row>
    <row r="2683" spans="21:21" ht="14.25" x14ac:dyDescent="0.2">
      <c r="U2683" s="17"/>
    </row>
    <row r="2684" spans="21:21" ht="14.25" x14ac:dyDescent="0.2">
      <c r="U2684" s="17"/>
    </row>
    <row r="2685" spans="21:21" ht="14.25" x14ac:dyDescent="0.2">
      <c r="U2685" s="17"/>
    </row>
    <row r="2686" spans="21:21" ht="14.25" x14ac:dyDescent="0.2">
      <c r="U2686" s="17"/>
    </row>
    <row r="2687" spans="21:21" ht="14.25" x14ac:dyDescent="0.2">
      <c r="U2687" s="17"/>
    </row>
    <row r="2688" spans="21:21" ht="14.25" x14ac:dyDescent="0.2">
      <c r="U2688" s="17"/>
    </row>
    <row r="2689" spans="21:21" ht="14.25" x14ac:dyDescent="0.2">
      <c r="U2689" s="17"/>
    </row>
    <row r="2690" spans="21:21" ht="14.25" x14ac:dyDescent="0.2">
      <c r="U2690" s="17"/>
    </row>
    <row r="2691" spans="21:21" ht="14.25" x14ac:dyDescent="0.2">
      <c r="U2691" s="17"/>
    </row>
    <row r="2692" spans="21:21" ht="14.25" x14ac:dyDescent="0.2">
      <c r="U2692" s="17"/>
    </row>
    <row r="2693" spans="21:21" ht="14.25" x14ac:dyDescent="0.2">
      <c r="U2693" s="17"/>
    </row>
    <row r="2694" spans="21:21" ht="14.25" x14ac:dyDescent="0.2">
      <c r="U2694" s="17"/>
    </row>
    <row r="2695" spans="21:21" ht="14.25" x14ac:dyDescent="0.2">
      <c r="U2695" s="17"/>
    </row>
    <row r="2696" spans="21:21" ht="14.25" x14ac:dyDescent="0.2">
      <c r="U2696" s="17"/>
    </row>
    <row r="2697" spans="21:21" ht="14.25" x14ac:dyDescent="0.2">
      <c r="U2697" s="17"/>
    </row>
    <row r="2698" spans="21:21" ht="14.25" x14ac:dyDescent="0.2">
      <c r="U2698" s="17"/>
    </row>
    <row r="2699" spans="21:21" ht="14.25" x14ac:dyDescent="0.2">
      <c r="U2699" s="17"/>
    </row>
    <row r="2700" spans="21:21" ht="14.25" x14ac:dyDescent="0.2">
      <c r="U2700" s="17"/>
    </row>
    <row r="2701" spans="21:21" ht="14.25" x14ac:dyDescent="0.2">
      <c r="U2701" s="17"/>
    </row>
    <row r="2702" spans="21:21" ht="14.25" x14ac:dyDescent="0.2">
      <c r="U2702" s="17"/>
    </row>
    <row r="2703" spans="21:21" ht="14.25" x14ac:dyDescent="0.2">
      <c r="U2703" s="17"/>
    </row>
    <row r="2704" spans="21:21" ht="14.25" x14ac:dyDescent="0.2">
      <c r="U2704" s="17"/>
    </row>
    <row r="2705" spans="21:21" ht="14.25" x14ac:dyDescent="0.2">
      <c r="U2705" s="17"/>
    </row>
    <row r="2706" spans="21:21" ht="14.25" x14ac:dyDescent="0.2">
      <c r="U2706" s="17"/>
    </row>
    <row r="2707" spans="21:21" ht="14.25" x14ac:dyDescent="0.2">
      <c r="U2707" s="17"/>
    </row>
    <row r="2708" spans="21:21" ht="14.25" x14ac:dyDescent="0.2">
      <c r="U2708" s="17"/>
    </row>
    <row r="2709" spans="21:21" ht="14.25" x14ac:dyDescent="0.2">
      <c r="U2709" s="17"/>
    </row>
    <row r="2710" spans="21:21" ht="14.25" x14ac:dyDescent="0.2">
      <c r="U2710" s="17"/>
    </row>
    <row r="2711" spans="21:21" ht="14.25" x14ac:dyDescent="0.2">
      <c r="U2711" s="17"/>
    </row>
    <row r="2712" spans="21:21" ht="14.25" x14ac:dyDescent="0.2">
      <c r="U2712" s="17"/>
    </row>
    <row r="2713" spans="21:21" ht="14.25" x14ac:dyDescent="0.2">
      <c r="U2713" s="17"/>
    </row>
    <row r="2714" spans="21:21" ht="14.25" x14ac:dyDescent="0.2">
      <c r="U2714" s="17"/>
    </row>
    <row r="2715" spans="21:21" ht="14.25" x14ac:dyDescent="0.2">
      <c r="U2715" s="17"/>
    </row>
    <row r="2716" spans="21:21" ht="14.25" x14ac:dyDescent="0.2">
      <c r="U2716" s="17"/>
    </row>
    <row r="2717" spans="21:21" ht="14.25" x14ac:dyDescent="0.2">
      <c r="U2717" s="17"/>
    </row>
    <row r="2718" spans="21:21" ht="14.25" x14ac:dyDescent="0.2">
      <c r="U2718" s="17"/>
    </row>
    <row r="2719" spans="21:21" ht="14.25" x14ac:dyDescent="0.2">
      <c r="U2719" s="17"/>
    </row>
    <row r="2720" spans="21:21" ht="14.25" x14ac:dyDescent="0.2">
      <c r="U2720" s="17"/>
    </row>
    <row r="2721" spans="21:21" ht="14.25" x14ac:dyDescent="0.2">
      <c r="U2721" s="17"/>
    </row>
    <row r="2722" spans="21:21" ht="14.25" x14ac:dyDescent="0.2">
      <c r="U2722" s="17"/>
    </row>
    <row r="2723" spans="21:21" ht="14.25" x14ac:dyDescent="0.2">
      <c r="U2723" s="17"/>
    </row>
    <row r="2724" spans="21:21" ht="14.25" x14ac:dyDescent="0.2">
      <c r="U2724" s="17"/>
    </row>
    <row r="2725" spans="21:21" ht="14.25" x14ac:dyDescent="0.2">
      <c r="U2725" s="17"/>
    </row>
    <row r="2726" spans="21:21" ht="14.25" x14ac:dyDescent="0.2">
      <c r="U2726" s="17"/>
    </row>
    <row r="2727" spans="21:21" ht="14.25" x14ac:dyDescent="0.2">
      <c r="U2727" s="17"/>
    </row>
    <row r="2728" spans="21:21" ht="14.25" x14ac:dyDescent="0.2">
      <c r="U2728" s="17"/>
    </row>
    <row r="2729" spans="21:21" ht="14.25" x14ac:dyDescent="0.2">
      <c r="U2729" s="17"/>
    </row>
    <row r="2730" spans="21:21" ht="14.25" x14ac:dyDescent="0.2">
      <c r="U2730" s="17"/>
    </row>
    <row r="2731" spans="21:21" ht="14.25" x14ac:dyDescent="0.2">
      <c r="U2731" s="17"/>
    </row>
    <row r="2732" spans="21:21" ht="14.25" x14ac:dyDescent="0.2">
      <c r="U2732" s="17"/>
    </row>
    <row r="2733" spans="21:21" ht="14.25" x14ac:dyDescent="0.2">
      <c r="U2733" s="17"/>
    </row>
    <row r="2734" spans="21:21" ht="14.25" x14ac:dyDescent="0.2">
      <c r="U2734" s="17"/>
    </row>
    <row r="2735" spans="21:21" ht="14.25" x14ac:dyDescent="0.2">
      <c r="U2735" s="17"/>
    </row>
    <row r="2736" spans="21:21" ht="14.25" x14ac:dyDescent="0.2">
      <c r="U2736" s="17"/>
    </row>
    <row r="2737" spans="21:21" ht="14.25" x14ac:dyDescent="0.2">
      <c r="U2737" s="17"/>
    </row>
    <row r="2738" spans="21:21" ht="14.25" x14ac:dyDescent="0.2">
      <c r="U2738" s="17"/>
    </row>
    <row r="2739" spans="21:21" ht="14.25" x14ac:dyDescent="0.2">
      <c r="U2739" s="17"/>
    </row>
    <row r="2740" spans="21:21" ht="14.25" x14ac:dyDescent="0.2">
      <c r="U2740" s="17"/>
    </row>
    <row r="2741" spans="21:21" ht="14.25" x14ac:dyDescent="0.2">
      <c r="U2741" s="17"/>
    </row>
    <row r="2742" spans="21:21" ht="14.25" x14ac:dyDescent="0.2">
      <c r="U2742" s="17"/>
    </row>
    <row r="2743" spans="21:21" ht="14.25" x14ac:dyDescent="0.2">
      <c r="U2743" s="17"/>
    </row>
    <row r="2744" spans="21:21" ht="14.25" x14ac:dyDescent="0.2">
      <c r="U2744" s="17"/>
    </row>
    <row r="2745" spans="21:21" ht="14.25" x14ac:dyDescent="0.2">
      <c r="U2745" s="17"/>
    </row>
    <row r="2746" spans="21:21" ht="14.25" x14ac:dyDescent="0.2">
      <c r="U2746" s="17"/>
    </row>
    <row r="2747" spans="21:21" ht="14.25" x14ac:dyDescent="0.2">
      <c r="U2747" s="17"/>
    </row>
    <row r="2748" spans="21:21" ht="14.25" x14ac:dyDescent="0.2">
      <c r="U2748" s="17"/>
    </row>
    <row r="2749" spans="21:21" ht="14.25" x14ac:dyDescent="0.2">
      <c r="U2749" s="17"/>
    </row>
    <row r="2750" spans="21:21" ht="14.25" x14ac:dyDescent="0.2">
      <c r="U2750" s="17"/>
    </row>
    <row r="2751" spans="21:21" ht="14.25" x14ac:dyDescent="0.2">
      <c r="U2751" s="17"/>
    </row>
    <row r="2752" spans="21:21" ht="14.25" x14ac:dyDescent="0.2">
      <c r="U2752" s="17"/>
    </row>
    <row r="2753" spans="21:21" ht="14.25" x14ac:dyDescent="0.2">
      <c r="U2753" s="17"/>
    </row>
    <row r="2754" spans="21:21" ht="14.25" x14ac:dyDescent="0.2">
      <c r="U2754" s="17"/>
    </row>
    <row r="2755" spans="21:21" ht="14.25" x14ac:dyDescent="0.2">
      <c r="U2755" s="17"/>
    </row>
    <row r="2756" spans="21:21" ht="14.25" x14ac:dyDescent="0.2">
      <c r="U2756" s="17"/>
    </row>
    <row r="2757" spans="21:21" ht="14.25" x14ac:dyDescent="0.2">
      <c r="U2757" s="17"/>
    </row>
    <row r="2758" spans="21:21" ht="14.25" x14ac:dyDescent="0.2">
      <c r="U2758" s="17"/>
    </row>
    <row r="2759" spans="21:21" ht="14.25" x14ac:dyDescent="0.2">
      <c r="U2759" s="17"/>
    </row>
    <row r="2760" spans="21:21" ht="14.25" x14ac:dyDescent="0.2">
      <c r="U2760" s="17"/>
    </row>
    <row r="2761" spans="21:21" ht="14.25" x14ac:dyDescent="0.2">
      <c r="U2761" s="17"/>
    </row>
    <row r="2762" spans="21:21" ht="14.25" x14ac:dyDescent="0.2">
      <c r="U2762" s="17"/>
    </row>
    <row r="2763" spans="21:21" ht="14.25" x14ac:dyDescent="0.2">
      <c r="U2763" s="17"/>
    </row>
    <row r="2764" spans="21:21" ht="14.25" x14ac:dyDescent="0.2">
      <c r="U2764" s="17"/>
    </row>
    <row r="2765" spans="21:21" ht="14.25" x14ac:dyDescent="0.2">
      <c r="U2765" s="17"/>
    </row>
    <row r="2766" spans="21:21" ht="14.25" x14ac:dyDescent="0.2">
      <c r="U2766" s="17"/>
    </row>
    <row r="2767" spans="21:21" ht="14.25" x14ac:dyDescent="0.2">
      <c r="U2767" s="17"/>
    </row>
    <row r="2768" spans="21:21" ht="14.25" x14ac:dyDescent="0.2">
      <c r="U2768" s="17"/>
    </row>
    <row r="2769" spans="21:21" ht="14.25" x14ac:dyDescent="0.2">
      <c r="U2769" s="17"/>
    </row>
    <row r="2770" spans="21:21" ht="14.25" x14ac:dyDescent="0.2">
      <c r="U2770" s="17"/>
    </row>
    <row r="2771" spans="21:21" ht="14.25" x14ac:dyDescent="0.2">
      <c r="U2771" s="17"/>
    </row>
    <row r="2772" spans="21:21" ht="14.25" x14ac:dyDescent="0.2">
      <c r="U2772" s="17"/>
    </row>
    <row r="2773" spans="21:21" ht="14.25" x14ac:dyDescent="0.2">
      <c r="U2773" s="17"/>
    </row>
    <row r="2774" spans="21:21" ht="14.25" x14ac:dyDescent="0.2">
      <c r="U2774" s="17"/>
    </row>
    <row r="2775" spans="21:21" ht="14.25" x14ac:dyDescent="0.2">
      <c r="U2775" s="17"/>
    </row>
    <row r="2776" spans="21:21" ht="14.25" x14ac:dyDescent="0.2">
      <c r="U2776" s="17"/>
    </row>
    <row r="2777" spans="21:21" ht="14.25" x14ac:dyDescent="0.2">
      <c r="U2777" s="17"/>
    </row>
    <row r="2778" spans="21:21" ht="14.25" x14ac:dyDescent="0.2">
      <c r="U2778" s="17"/>
    </row>
    <row r="2779" spans="21:21" ht="14.25" x14ac:dyDescent="0.2">
      <c r="U2779" s="17"/>
    </row>
    <row r="2780" spans="21:21" ht="14.25" x14ac:dyDescent="0.2">
      <c r="U2780" s="17"/>
    </row>
    <row r="2781" spans="21:21" ht="14.25" x14ac:dyDescent="0.2">
      <c r="U2781" s="17"/>
    </row>
    <row r="2782" spans="21:21" ht="14.25" x14ac:dyDescent="0.2">
      <c r="U2782" s="17"/>
    </row>
    <row r="2783" spans="21:21" ht="14.25" x14ac:dyDescent="0.2">
      <c r="U2783" s="17"/>
    </row>
    <row r="2784" spans="21:21" ht="14.25" x14ac:dyDescent="0.2">
      <c r="U2784" s="17"/>
    </row>
    <row r="2785" spans="21:21" ht="14.25" x14ac:dyDescent="0.2">
      <c r="U2785" s="17"/>
    </row>
    <row r="2786" spans="21:21" ht="14.25" x14ac:dyDescent="0.2">
      <c r="U2786" s="17"/>
    </row>
    <row r="2787" spans="21:21" ht="14.25" x14ac:dyDescent="0.2">
      <c r="U2787" s="17"/>
    </row>
    <row r="2788" spans="21:21" ht="14.25" x14ac:dyDescent="0.2">
      <c r="U2788" s="17"/>
    </row>
    <row r="2789" spans="21:21" ht="14.25" x14ac:dyDescent="0.2">
      <c r="U2789" s="17"/>
    </row>
    <row r="2790" spans="21:21" ht="14.25" x14ac:dyDescent="0.2">
      <c r="U2790" s="17"/>
    </row>
    <row r="2791" spans="21:21" ht="14.25" x14ac:dyDescent="0.2">
      <c r="U2791" s="17"/>
    </row>
    <row r="2792" spans="21:21" ht="14.25" x14ac:dyDescent="0.2">
      <c r="U2792" s="17"/>
    </row>
    <row r="2793" spans="21:21" ht="14.25" x14ac:dyDescent="0.2">
      <c r="U2793" s="17"/>
    </row>
    <row r="2794" spans="21:21" ht="14.25" x14ac:dyDescent="0.2">
      <c r="U2794" s="17"/>
    </row>
    <row r="2795" spans="21:21" ht="14.25" x14ac:dyDescent="0.2">
      <c r="U2795" s="17"/>
    </row>
    <row r="2796" spans="21:21" ht="14.25" x14ac:dyDescent="0.2">
      <c r="U2796" s="17"/>
    </row>
    <row r="2797" spans="21:21" ht="14.25" x14ac:dyDescent="0.2">
      <c r="U2797" s="17"/>
    </row>
    <row r="2798" spans="21:21" ht="14.25" x14ac:dyDescent="0.2">
      <c r="U2798" s="17"/>
    </row>
    <row r="2799" spans="21:21" ht="14.25" x14ac:dyDescent="0.2">
      <c r="U2799" s="17"/>
    </row>
    <row r="2800" spans="21:21" ht="14.25" x14ac:dyDescent="0.2">
      <c r="U2800" s="17"/>
    </row>
    <row r="2801" spans="21:21" ht="14.25" x14ac:dyDescent="0.2">
      <c r="U2801" s="17"/>
    </row>
    <row r="2802" spans="21:21" ht="14.25" x14ac:dyDescent="0.2">
      <c r="U2802" s="17"/>
    </row>
    <row r="2803" spans="21:21" ht="14.25" x14ac:dyDescent="0.2">
      <c r="U2803" s="17"/>
    </row>
    <row r="2804" spans="21:21" ht="14.25" x14ac:dyDescent="0.2">
      <c r="U2804" s="17"/>
    </row>
    <row r="2805" spans="21:21" ht="14.25" x14ac:dyDescent="0.2">
      <c r="U2805" s="17"/>
    </row>
    <row r="2806" spans="21:21" ht="14.25" x14ac:dyDescent="0.2">
      <c r="U2806" s="17"/>
    </row>
    <row r="2807" spans="21:21" ht="14.25" x14ac:dyDescent="0.2">
      <c r="U2807" s="17"/>
    </row>
    <row r="2808" spans="21:21" ht="14.25" x14ac:dyDescent="0.2">
      <c r="U2808" s="17"/>
    </row>
    <row r="2809" spans="21:21" ht="14.25" x14ac:dyDescent="0.2">
      <c r="U2809" s="17"/>
    </row>
    <row r="2810" spans="21:21" ht="14.25" x14ac:dyDescent="0.2">
      <c r="U2810" s="17"/>
    </row>
    <row r="2811" spans="21:21" ht="14.25" x14ac:dyDescent="0.2">
      <c r="U2811" s="17"/>
    </row>
    <row r="2812" spans="21:21" ht="14.25" x14ac:dyDescent="0.2">
      <c r="U2812" s="17"/>
    </row>
    <row r="2813" spans="21:21" ht="14.25" x14ac:dyDescent="0.2">
      <c r="U2813" s="17"/>
    </row>
    <row r="2814" spans="21:21" ht="14.25" x14ac:dyDescent="0.2">
      <c r="U2814" s="17"/>
    </row>
    <row r="2815" spans="21:21" ht="14.25" x14ac:dyDescent="0.2">
      <c r="U2815" s="17"/>
    </row>
    <row r="2816" spans="21:21" ht="14.25" x14ac:dyDescent="0.2">
      <c r="U2816" s="17"/>
    </row>
    <row r="2817" spans="21:21" ht="14.25" x14ac:dyDescent="0.2">
      <c r="U2817" s="17"/>
    </row>
    <row r="2818" spans="21:21" ht="14.25" x14ac:dyDescent="0.2">
      <c r="U2818" s="17"/>
    </row>
    <row r="2819" spans="21:21" ht="14.25" x14ac:dyDescent="0.2">
      <c r="U2819" s="17"/>
    </row>
    <row r="2820" spans="21:21" ht="14.25" x14ac:dyDescent="0.2">
      <c r="U2820" s="17"/>
    </row>
    <row r="2821" spans="21:21" ht="14.25" x14ac:dyDescent="0.2">
      <c r="U2821" s="17"/>
    </row>
    <row r="2822" spans="21:21" ht="14.25" x14ac:dyDescent="0.2">
      <c r="U2822" s="17"/>
    </row>
    <row r="2823" spans="21:21" ht="14.25" x14ac:dyDescent="0.2">
      <c r="U2823" s="17"/>
    </row>
    <row r="2824" spans="21:21" ht="14.25" x14ac:dyDescent="0.2">
      <c r="U2824" s="17"/>
    </row>
    <row r="2825" spans="21:21" ht="14.25" x14ac:dyDescent="0.2">
      <c r="U2825" s="17"/>
    </row>
    <row r="2826" spans="21:21" ht="14.25" x14ac:dyDescent="0.2">
      <c r="U2826" s="17"/>
    </row>
    <row r="2827" spans="21:21" ht="14.25" x14ac:dyDescent="0.2">
      <c r="U2827" s="17"/>
    </row>
    <row r="2828" spans="21:21" ht="14.25" x14ac:dyDescent="0.2">
      <c r="U2828" s="17"/>
    </row>
    <row r="2829" spans="21:21" ht="14.25" x14ac:dyDescent="0.2">
      <c r="U2829" s="17"/>
    </row>
    <row r="2830" spans="21:21" ht="14.25" x14ac:dyDescent="0.2">
      <c r="U2830" s="17"/>
    </row>
    <row r="2831" spans="21:21" ht="14.25" x14ac:dyDescent="0.2">
      <c r="U2831" s="17"/>
    </row>
    <row r="2832" spans="21:21" ht="14.25" x14ac:dyDescent="0.2">
      <c r="U2832" s="17"/>
    </row>
    <row r="2833" spans="21:21" ht="14.25" x14ac:dyDescent="0.2">
      <c r="U2833" s="17"/>
    </row>
    <row r="2834" spans="21:21" ht="14.25" x14ac:dyDescent="0.2">
      <c r="U2834" s="17"/>
    </row>
    <row r="2835" spans="21:21" ht="14.25" x14ac:dyDescent="0.2">
      <c r="U2835" s="17"/>
    </row>
    <row r="2836" spans="21:21" ht="14.25" x14ac:dyDescent="0.2">
      <c r="U2836" s="17"/>
    </row>
    <row r="2837" spans="21:21" ht="14.25" x14ac:dyDescent="0.2">
      <c r="U2837" s="17"/>
    </row>
    <row r="2838" spans="21:21" ht="14.25" x14ac:dyDescent="0.2">
      <c r="U2838" s="17"/>
    </row>
    <row r="2839" spans="21:21" ht="14.25" x14ac:dyDescent="0.2">
      <c r="U2839" s="17"/>
    </row>
    <row r="2840" spans="21:21" ht="14.25" x14ac:dyDescent="0.2">
      <c r="U2840" s="17"/>
    </row>
    <row r="2841" spans="21:21" ht="14.25" x14ac:dyDescent="0.2">
      <c r="U2841" s="17"/>
    </row>
    <row r="2842" spans="21:21" ht="14.25" x14ac:dyDescent="0.2">
      <c r="U2842" s="17"/>
    </row>
    <row r="2843" spans="21:21" ht="14.25" x14ac:dyDescent="0.2">
      <c r="U2843" s="17"/>
    </row>
    <row r="2844" spans="21:21" ht="14.25" x14ac:dyDescent="0.2">
      <c r="U2844" s="17"/>
    </row>
    <row r="2845" spans="21:21" ht="14.25" x14ac:dyDescent="0.2">
      <c r="U2845" s="17"/>
    </row>
    <row r="2846" spans="21:21" ht="14.25" x14ac:dyDescent="0.2">
      <c r="U2846" s="17"/>
    </row>
    <row r="2847" spans="21:21" ht="14.25" x14ac:dyDescent="0.2">
      <c r="U2847" s="17"/>
    </row>
    <row r="2848" spans="21:21" ht="14.25" x14ac:dyDescent="0.2">
      <c r="U2848" s="17"/>
    </row>
    <row r="2849" spans="21:21" ht="14.25" x14ac:dyDescent="0.2">
      <c r="U2849" s="17"/>
    </row>
    <row r="2850" spans="21:21" ht="14.25" x14ac:dyDescent="0.2">
      <c r="U2850" s="17"/>
    </row>
    <row r="2851" spans="21:21" ht="14.25" x14ac:dyDescent="0.2">
      <c r="U2851" s="17"/>
    </row>
    <row r="2852" spans="21:21" ht="14.25" x14ac:dyDescent="0.2">
      <c r="U2852" s="17"/>
    </row>
    <row r="2853" spans="21:21" ht="14.25" x14ac:dyDescent="0.2">
      <c r="U2853" s="17"/>
    </row>
    <row r="2854" spans="21:21" ht="14.25" x14ac:dyDescent="0.2">
      <c r="U2854" s="17"/>
    </row>
    <row r="2855" spans="21:21" ht="14.25" x14ac:dyDescent="0.2">
      <c r="U2855" s="17"/>
    </row>
    <row r="2856" spans="21:21" ht="14.25" x14ac:dyDescent="0.2">
      <c r="U2856" s="17"/>
    </row>
    <row r="2857" spans="21:21" ht="14.25" x14ac:dyDescent="0.2">
      <c r="U2857" s="17"/>
    </row>
    <row r="2858" spans="21:21" ht="14.25" x14ac:dyDescent="0.2">
      <c r="U2858" s="17"/>
    </row>
    <row r="2859" spans="21:21" ht="14.25" x14ac:dyDescent="0.2">
      <c r="U2859" s="17"/>
    </row>
    <row r="2860" spans="21:21" ht="14.25" x14ac:dyDescent="0.2">
      <c r="U2860" s="17"/>
    </row>
    <row r="2861" spans="21:21" ht="14.25" x14ac:dyDescent="0.2">
      <c r="U2861" s="17"/>
    </row>
    <row r="2862" spans="21:21" ht="14.25" x14ac:dyDescent="0.2">
      <c r="U2862" s="17"/>
    </row>
    <row r="2863" spans="21:21" ht="14.25" x14ac:dyDescent="0.2">
      <c r="U2863" s="17"/>
    </row>
    <row r="2864" spans="21:21" ht="14.25" x14ac:dyDescent="0.2">
      <c r="U2864" s="17"/>
    </row>
    <row r="2865" spans="21:21" ht="14.25" x14ac:dyDescent="0.2">
      <c r="U2865" s="17"/>
    </row>
    <row r="2866" spans="21:21" ht="14.25" x14ac:dyDescent="0.2">
      <c r="U2866" s="17"/>
    </row>
    <row r="2867" spans="21:21" ht="14.25" x14ac:dyDescent="0.2">
      <c r="U2867" s="17"/>
    </row>
    <row r="2868" spans="21:21" ht="14.25" x14ac:dyDescent="0.2">
      <c r="U2868" s="17"/>
    </row>
    <row r="2869" spans="21:21" ht="14.25" x14ac:dyDescent="0.2">
      <c r="U2869" s="17"/>
    </row>
    <row r="2870" spans="21:21" ht="14.25" x14ac:dyDescent="0.2">
      <c r="U2870" s="17"/>
    </row>
    <row r="2871" spans="21:21" ht="14.25" x14ac:dyDescent="0.2">
      <c r="U2871" s="17"/>
    </row>
    <row r="2872" spans="21:21" ht="14.25" x14ac:dyDescent="0.2">
      <c r="U2872" s="17"/>
    </row>
    <row r="2873" spans="21:21" ht="14.25" x14ac:dyDescent="0.2">
      <c r="U2873" s="17"/>
    </row>
    <row r="2874" spans="21:21" ht="14.25" x14ac:dyDescent="0.2">
      <c r="U2874" s="17"/>
    </row>
    <row r="2875" spans="21:21" ht="14.25" x14ac:dyDescent="0.2">
      <c r="U2875" s="17"/>
    </row>
    <row r="2876" spans="21:21" ht="14.25" x14ac:dyDescent="0.2">
      <c r="U2876" s="17"/>
    </row>
    <row r="2877" spans="21:21" ht="14.25" x14ac:dyDescent="0.2">
      <c r="U2877" s="17"/>
    </row>
    <row r="2878" spans="21:21" ht="14.25" x14ac:dyDescent="0.2">
      <c r="U2878" s="17"/>
    </row>
    <row r="2879" spans="21:21" ht="14.25" x14ac:dyDescent="0.2">
      <c r="U2879" s="17"/>
    </row>
    <row r="2880" spans="21:21" ht="14.25" x14ac:dyDescent="0.2">
      <c r="U2880" s="17"/>
    </row>
    <row r="2881" spans="21:21" ht="14.25" x14ac:dyDescent="0.2">
      <c r="U2881" s="17"/>
    </row>
    <row r="2882" spans="21:21" ht="14.25" x14ac:dyDescent="0.2">
      <c r="U2882" s="17"/>
    </row>
    <row r="2883" spans="21:21" ht="14.25" x14ac:dyDescent="0.2">
      <c r="U2883" s="17"/>
    </row>
    <row r="2884" spans="21:21" ht="14.25" x14ac:dyDescent="0.2">
      <c r="U2884" s="17"/>
    </row>
    <row r="2885" spans="21:21" ht="14.25" x14ac:dyDescent="0.2">
      <c r="U2885" s="17"/>
    </row>
    <row r="2886" spans="21:21" ht="14.25" x14ac:dyDescent="0.2">
      <c r="U2886" s="17"/>
    </row>
    <row r="2887" spans="21:21" ht="14.25" x14ac:dyDescent="0.2">
      <c r="U2887" s="17"/>
    </row>
    <row r="2888" spans="21:21" ht="14.25" x14ac:dyDescent="0.2">
      <c r="U2888" s="17"/>
    </row>
    <row r="2889" spans="21:21" ht="14.25" x14ac:dyDescent="0.2">
      <c r="U2889" s="17"/>
    </row>
    <row r="2890" spans="21:21" ht="14.25" x14ac:dyDescent="0.2">
      <c r="U2890" s="17"/>
    </row>
    <row r="2891" spans="21:21" ht="14.25" x14ac:dyDescent="0.2">
      <c r="U2891" s="17"/>
    </row>
    <row r="2892" spans="21:21" ht="14.25" x14ac:dyDescent="0.2">
      <c r="U2892" s="17"/>
    </row>
    <row r="2893" spans="21:21" ht="14.25" x14ac:dyDescent="0.2">
      <c r="U2893" s="17"/>
    </row>
    <row r="2894" spans="21:21" ht="14.25" x14ac:dyDescent="0.2">
      <c r="U2894" s="17"/>
    </row>
    <row r="2895" spans="21:21" ht="14.25" x14ac:dyDescent="0.2">
      <c r="U2895" s="17"/>
    </row>
    <row r="2896" spans="21:21" ht="14.25" x14ac:dyDescent="0.2">
      <c r="U2896" s="17"/>
    </row>
    <row r="2897" spans="21:21" ht="14.25" x14ac:dyDescent="0.2">
      <c r="U2897" s="17"/>
    </row>
    <row r="2898" spans="21:21" ht="14.25" x14ac:dyDescent="0.2">
      <c r="U2898" s="17"/>
    </row>
    <row r="2899" spans="21:21" ht="14.25" x14ac:dyDescent="0.2">
      <c r="U2899" s="17"/>
    </row>
    <row r="2900" spans="21:21" ht="14.25" x14ac:dyDescent="0.2">
      <c r="U2900" s="17"/>
    </row>
    <row r="2901" spans="21:21" ht="14.25" x14ac:dyDescent="0.2">
      <c r="U2901" s="17"/>
    </row>
    <row r="2902" spans="21:21" ht="14.25" x14ac:dyDescent="0.2">
      <c r="U2902" s="17"/>
    </row>
    <row r="2903" spans="21:21" ht="14.25" x14ac:dyDescent="0.2">
      <c r="U2903" s="17"/>
    </row>
    <row r="2904" spans="21:21" ht="14.25" x14ac:dyDescent="0.2">
      <c r="U2904" s="17"/>
    </row>
    <row r="2905" spans="21:21" ht="14.25" x14ac:dyDescent="0.2">
      <c r="U2905" s="17"/>
    </row>
    <row r="2906" spans="21:21" ht="14.25" x14ac:dyDescent="0.2">
      <c r="U2906" s="17"/>
    </row>
    <row r="2907" spans="21:21" ht="14.25" x14ac:dyDescent="0.2">
      <c r="U2907" s="17"/>
    </row>
    <row r="2908" spans="21:21" ht="14.25" x14ac:dyDescent="0.2">
      <c r="U2908" s="17"/>
    </row>
    <row r="2909" spans="21:21" ht="14.25" x14ac:dyDescent="0.2">
      <c r="U2909" s="17"/>
    </row>
    <row r="2910" spans="21:21" ht="14.25" x14ac:dyDescent="0.2">
      <c r="U2910" s="17"/>
    </row>
    <row r="2911" spans="21:21" ht="14.25" x14ac:dyDescent="0.2">
      <c r="U2911" s="17"/>
    </row>
    <row r="2912" spans="21:21" ht="14.25" x14ac:dyDescent="0.2">
      <c r="U2912" s="17"/>
    </row>
    <row r="2913" spans="21:21" ht="14.25" x14ac:dyDescent="0.2">
      <c r="U2913" s="17"/>
    </row>
    <row r="2914" spans="21:21" ht="14.25" x14ac:dyDescent="0.2">
      <c r="U2914" s="17"/>
    </row>
    <row r="2915" spans="21:21" ht="14.25" x14ac:dyDescent="0.2">
      <c r="U2915" s="17"/>
    </row>
    <row r="2916" spans="21:21" ht="14.25" x14ac:dyDescent="0.2">
      <c r="U2916" s="17"/>
    </row>
    <row r="2917" spans="21:21" ht="14.25" x14ac:dyDescent="0.2">
      <c r="U2917" s="17"/>
    </row>
    <row r="2918" spans="21:21" ht="14.25" x14ac:dyDescent="0.2">
      <c r="U2918" s="17"/>
    </row>
    <row r="2919" spans="21:21" ht="14.25" x14ac:dyDescent="0.2">
      <c r="U2919" s="17"/>
    </row>
    <row r="2920" spans="21:21" ht="14.25" x14ac:dyDescent="0.2">
      <c r="U2920" s="17"/>
    </row>
    <row r="2921" spans="21:21" ht="14.25" x14ac:dyDescent="0.2">
      <c r="U2921" s="17"/>
    </row>
    <row r="2922" spans="21:21" ht="14.25" x14ac:dyDescent="0.2">
      <c r="U2922" s="17"/>
    </row>
    <row r="2923" spans="21:21" ht="14.25" x14ac:dyDescent="0.2">
      <c r="U2923" s="17"/>
    </row>
    <row r="2924" spans="21:21" ht="14.25" x14ac:dyDescent="0.2">
      <c r="U2924" s="17"/>
    </row>
    <row r="2925" spans="21:21" ht="14.25" x14ac:dyDescent="0.2">
      <c r="U2925" s="17"/>
    </row>
    <row r="2926" spans="21:21" ht="14.25" x14ac:dyDescent="0.2">
      <c r="U2926" s="17"/>
    </row>
    <row r="2927" spans="21:21" ht="14.25" x14ac:dyDescent="0.2">
      <c r="U2927" s="17"/>
    </row>
    <row r="2928" spans="21:21" ht="14.25" x14ac:dyDescent="0.2">
      <c r="U2928" s="17"/>
    </row>
    <row r="2929" spans="21:21" ht="14.25" x14ac:dyDescent="0.2">
      <c r="U2929" s="17"/>
    </row>
    <row r="2930" spans="21:21" ht="14.25" x14ac:dyDescent="0.2">
      <c r="U2930" s="17"/>
    </row>
    <row r="2931" spans="21:21" ht="14.25" x14ac:dyDescent="0.2">
      <c r="U2931" s="17"/>
    </row>
    <row r="2932" spans="21:21" ht="14.25" x14ac:dyDescent="0.2">
      <c r="U2932" s="17"/>
    </row>
    <row r="2933" spans="21:21" ht="14.25" x14ac:dyDescent="0.2">
      <c r="U2933" s="17"/>
    </row>
    <row r="2934" spans="21:21" ht="14.25" x14ac:dyDescent="0.2">
      <c r="U2934" s="17"/>
    </row>
    <row r="2935" spans="21:21" ht="14.25" x14ac:dyDescent="0.2">
      <c r="U2935" s="17"/>
    </row>
    <row r="2936" spans="21:21" ht="14.25" x14ac:dyDescent="0.2">
      <c r="U2936" s="17"/>
    </row>
    <row r="2937" spans="21:21" ht="14.25" x14ac:dyDescent="0.2">
      <c r="U2937" s="17"/>
    </row>
    <row r="2938" spans="21:21" ht="14.25" x14ac:dyDescent="0.2">
      <c r="U2938" s="17"/>
    </row>
    <row r="2939" spans="21:21" ht="14.25" x14ac:dyDescent="0.2">
      <c r="U2939" s="17"/>
    </row>
    <row r="2940" spans="21:21" ht="14.25" x14ac:dyDescent="0.2">
      <c r="U2940" s="17"/>
    </row>
    <row r="2941" spans="21:21" ht="14.25" x14ac:dyDescent="0.2">
      <c r="U2941" s="17"/>
    </row>
    <row r="2942" spans="21:21" ht="14.25" x14ac:dyDescent="0.2">
      <c r="U2942" s="17"/>
    </row>
    <row r="2943" spans="21:21" ht="14.25" x14ac:dyDescent="0.2">
      <c r="U2943" s="17"/>
    </row>
    <row r="2944" spans="21:21" ht="14.25" x14ac:dyDescent="0.2">
      <c r="U2944" s="17"/>
    </row>
    <row r="2945" spans="21:21" ht="14.25" x14ac:dyDescent="0.2">
      <c r="U2945" s="17"/>
    </row>
    <row r="2946" spans="21:21" ht="14.25" x14ac:dyDescent="0.2">
      <c r="U2946" s="17"/>
    </row>
    <row r="2947" spans="21:21" ht="14.25" x14ac:dyDescent="0.2">
      <c r="U2947" s="17"/>
    </row>
    <row r="2948" spans="21:21" ht="14.25" x14ac:dyDescent="0.2">
      <c r="U2948" s="17"/>
    </row>
    <row r="2949" spans="21:21" ht="14.25" x14ac:dyDescent="0.2">
      <c r="U2949" s="17"/>
    </row>
    <row r="2950" spans="21:21" ht="14.25" x14ac:dyDescent="0.2">
      <c r="U2950" s="17"/>
    </row>
    <row r="2951" spans="21:21" ht="14.25" x14ac:dyDescent="0.2">
      <c r="U2951" s="17"/>
    </row>
    <row r="2952" spans="21:21" ht="14.25" x14ac:dyDescent="0.2">
      <c r="U2952" s="17"/>
    </row>
    <row r="2953" spans="21:21" ht="14.25" x14ac:dyDescent="0.2">
      <c r="U2953" s="17"/>
    </row>
    <row r="2954" spans="21:21" ht="14.25" x14ac:dyDescent="0.2">
      <c r="U2954" s="17"/>
    </row>
    <row r="2955" spans="21:21" ht="14.25" x14ac:dyDescent="0.2">
      <c r="U2955" s="17"/>
    </row>
    <row r="2956" spans="21:21" ht="14.25" x14ac:dyDescent="0.2">
      <c r="U2956" s="17"/>
    </row>
    <row r="2957" spans="21:21" ht="14.25" x14ac:dyDescent="0.2">
      <c r="U2957" s="17"/>
    </row>
    <row r="2958" spans="21:21" ht="14.25" x14ac:dyDescent="0.2">
      <c r="U2958" s="17"/>
    </row>
    <row r="2959" spans="21:21" ht="14.25" x14ac:dyDescent="0.2">
      <c r="U2959" s="17"/>
    </row>
    <row r="2960" spans="21:21" ht="14.25" x14ac:dyDescent="0.2">
      <c r="U2960" s="17"/>
    </row>
    <row r="2961" spans="21:21" ht="14.25" x14ac:dyDescent="0.2">
      <c r="U2961" s="17"/>
    </row>
    <row r="2962" spans="21:21" ht="14.25" x14ac:dyDescent="0.2">
      <c r="U2962" s="17"/>
    </row>
    <row r="2963" spans="21:21" ht="14.25" x14ac:dyDescent="0.2">
      <c r="U2963" s="17"/>
    </row>
    <row r="2964" spans="21:21" ht="14.25" x14ac:dyDescent="0.2">
      <c r="U2964" s="17"/>
    </row>
    <row r="2965" spans="21:21" ht="14.25" x14ac:dyDescent="0.2">
      <c r="U2965" s="17"/>
    </row>
    <row r="2966" spans="21:21" ht="14.25" x14ac:dyDescent="0.2">
      <c r="U2966" s="17"/>
    </row>
    <row r="2967" spans="21:21" ht="14.25" x14ac:dyDescent="0.2">
      <c r="U2967" s="17"/>
    </row>
    <row r="2968" spans="21:21" ht="14.25" x14ac:dyDescent="0.2">
      <c r="U2968" s="17"/>
    </row>
    <row r="2969" spans="21:21" ht="14.25" x14ac:dyDescent="0.2">
      <c r="U2969" s="17"/>
    </row>
    <row r="2970" spans="21:21" ht="14.25" x14ac:dyDescent="0.2">
      <c r="U2970" s="17"/>
    </row>
    <row r="2971" spans="21:21" ht="14.25" x14ac:dyDescent="0.2">
      <c r="U2971" s="17"/>
    </row>
    <row r="2972" spans="21:21" ht="14.25" x14ac:dyDescent="0.2">
      <c r="U2972" s="17"/>
    </row>
    <row r="2973" spans="21:21" ht="14.25" x14ac:dyDescent="0.2">
      <c r="U2973" s="17"/>
    </row>
    <row r="2974" spans="21:21" ht="14.25" x14ac:dyDescent="0.2">
      <c r="U2974" s="17"/>
    </row>
    <row r="2975" spans="21:21" ht="14.25" x14ac:dyDescent="0.2">
      <c r="U2975" s="17"/>
    </row>
    <row r="2976" spans="21:21" ht="14.25" x14ac:dyDescent="0.2">
      <c r="U2976" s="17"/>
    </row>
    <row r="2977" spans="21:21" ht="14.25" x14ac:dyDescent="0.2">
      <c r="U2977" s="17"/>
    </row>
    <row r="2978" spans="21:21" ht="14.25" x14ac:dyDescent="0.2">
      <c r="U2978" s="17"/>
    </row>
    <row r="2979" spans="21:21" ht="14.25" x14ac:dyDescent="0.2">
      <c r="U2979" s="17"/>
    </row>
    <row r="2980" spans="21:21" ht="14.25" x14ac:dyDescent="0.2">
      <c r="U2980" s="17"/>
    </row>
    <row r="2981" spans="21:21" ht="14.25" x14ac:dyDescent="0.2">
      <c r="U2981" s="17"/>
    </row>
    <row r="2982" spans="21:21" ht="14.25" x14ac:dyDescent="0.2">
      <c r="U2982" s="17"/>
    </row>
    <row r="2983" spans="21:21" ht="14.25" x14ac:dyDescent="0.2">
      <c r="U2983" s="17"/>
    </row>
    <row r="2984" spans="21:21" ht="14.25" x14ac:dyDescent="0.2">
      <c r="U2984" s="17"/>
    </row>
    <row r="2985" spans="21:21" ht="14.25" x14ac:dyDescent="0.2">
      <c r="U2985" s="17"/>
    </row>
    <row r="2986" spans="21:21" ht="14.25" x14ac:dyDescent="0.2">
      <c r="U2986" s="17"/>
    </row>
    <row r="2987" spans="21:21" ht="14.25" x14ac:dyDescent="0.2">
      <c r="U2987" s="17"/>
    </row>
    <row r="2988" spans="21:21" ht="14.25" x14ac:dyDescent="0.2">
      <c r="U2988" s="17"/>
    </row>
    <row r="2989" spans="21:21" ht="14.25" x14ac:dyDescent="0.2">
      <c r="U2989" s="17"/>
    </row>
    <row r="2990" spans="21:21" ht="14.25" x14ac:dyDescent="0.2">
      <c r="U2990" s="17"/>
    </row>
    <row r="2991" spans="21:21" ht="14.25" x14ac:dyDescent="0.2">
      <c r="U2991" s="17"/>
    </row>
    <row r="2992" spans="21:21" ht="14.25" x14ac:dyDescent="0.2">
      <c r="U2992" s="17"/>
    </row>
    <row r="2993" spans="21:21" ht="14.25" x14ac:dyDescent="0.2">
      <c r="U2993" s="17"/>
    </row>
    <row r="2994" spans="21:21" ht="14.25" x14ac:dyDescent="0.2">
      <c r="U2994" s="17"/>
    </row>
    <row r="2995" spans="21:21" ht="14.25" x14ac:dyDescent="0.2">
      <c r="U2995" s="17"/>
    </row>
    <row r="2996" spans="21:21" ht="14.25" x14ac:dyDescent="0.2">
      <c r="U2996" s="17"/>
    </row>
    <row r="2997" spans="21:21" ht="14.25" x14ac:dyDescent="0.2">
      <c r="U2997" s="17"/>
    </row>
    <row r="2998" spans="21:21" ht="14.25" x14ac:dyDescent="0.2">
      <c r="U2998" s="17"/>
    </row>
    <row r="2999" spans="21:21" ht="14.25" x14ac:dyDescent="0.2">
      <c r="U2999" s="17"/>
    </row>
    <row r="3000" spans="21:21" ht="14.25" x14ac:dyDescent="0.2">
      <c r="U3000" s="17"/>
    </row>
    <row r="3001" spans="21:21" ht="14.25" x14ac:dyDescent="0.2">
      <c r="U3001" s="17"/>
    </row>
    <row r="3002" spans="21:21" ht="14.25" x14ac:dyDescent="0.2">
      <c r="U3002" s="17"/>
    </row>
    <row r="3003" spans="21:21" ht="14.25" x14ac:dyDescent="0.2">
      <c r="U3003" s="17"/>
    </row>
    <row r="3004" spans="21:21" ht="14.25" x14ac:dyDescent="0.2">
      <c r="U3004" s="17"/>
    </row>
    <row r="3005" spans="21:21" ht="14.25" x14ac:dyDescent="0.2">
      <c r="U3005" s="17"/>
    </row>
    <row r="3006" spans="21:21" ht="14.25" x14ac:dyDescent="0.2">
      <c r="U3006" s="17"/>
    </row>
    <row r="3007" spans="21:21" ht="14.25" x14ac:dyDescent="0.2">
      <c r="U3007" s="17"/>
    </row>
    <row r="3008" spans="21:21" ht="14.25" x14ac:dyDescent="0.2">
      <c r="U3008" s="17"/>
    </row>
    <row r="3009" spans="21:21" ht="14.25" x14ac:dyDescent="0.2">
      <c r="U3009" s="17"/>
    </row>
    <row r="3010" spans="21:21" ht="14.25" x14ac:dyDescent="0.2">
      <c r="U3010" s="17"/>
    </row>
    <row r="3011" spans="21:21" ht="14.25" x14ac:dyDescent="0.2">
      <c r="U3011" s="17"/>
    </row>
    <row r="3012" spans="21:21" ht="14.25" x14ac:dyDescent="0.2">
      <c r="U3012" s="17"/>
    </row>
    <row r="3013" spans="21:21" ht="14.25" x14ac:dyDescent="0.2">
      <c r="U3013" s="17"/>
    </row>
    <row r="3014" spans="21:21" ht="14.25" x14ac:dyDescent="0.2">
      <c r="U3014" s="17"/>
    </row>
    <row r="3015" spans="21:21" ht="14.25" x14ac:dyDescent="0.2">
      <c r="U3015" s="17"/>
    </row>
    <row r="3016" spans="21:21" ht="14.25" x14ac:dyDescent="0.2">
      <c r="U3016" s="17"/>
    </row>
    <row r="3017" spans="21:21" ht="14.25" x14ac:dyDescent="0.2">
      <c r="U3017" s="17"/>
    </row>
    <row r="3018" spans="21:21" ht="14.25" x14ac:dyDescent="0.2">
      <c r="U3018" s="17"/>
    </row>
    <row r="3019" spans="21:21" ht="14.25" x14ac:dyDescent="0.2">
      <c r="U3019" s="17"/>
    </row>
    <row r="3020" spans="21:21" ht="14.25" x14ac:dyDescent="0.2">
      <c r="U3020" s="17"/>
    </row>
    <row r="3021" spans="21:21" ht="14.25" x14ac:dyDescent="0.2">
      <c r="U3021" s="17"/>
    </row>
    <row r="3022" spans="21:21" ht="14.25" x14ac:dyDescent="0.2">
      <c r="U3022" s="17"/>
    </row>
    <row r="3023" spans="21:21" ht="14.25" x14ac:dyDescent="0.2">
      <c r="U3023" s="17"/>
    </row>
    <row r="3024" spans="21:21" ht="14.25" x14ac:dyDescent="0.2">
      <c r="U3024" s="17"/>
    </row>
    <row r="3025" spans="21:21" ht="14.25" x14ac:dyDescent="0.2">
      <c r="U3025" s="17"/>
    </row>
    <row r="3026" spans="21:21" ht="14.25" x14ac:dyDescent="0.2">
      <c r="U3026" s="17"/>
    </row>
    <row r="3027" spans="21:21" ht="14.25" x14ac:dyDescent="0.2">
      <c r="U3027" s="17"/>
    </row>
    <row r="3028" spans="21:21" ht="14.25" x14ac:dyDescent="0.2">
      <c r="U3028" s="17"/>
    </row>
    <row r="3029" spans="21:21" ht="14.25" x14ac:dyDescent="0.2">
      <c r="U3029" s="17"/>
    </row>
    <row r="3030" spans="21:21" ht="14.25" x14ac:dyDescent="0.2">
      <c r="U3030" s="17"/>
    </row>
    <row r="3031" spans="21:21" ht="14.25" x14ac:dyDescent="0.2">
      <c r="U3031" s="17"/>
    </row>
    <row r="3032" spans="21:21" ht="14.25" x14ac:dyDescent="0.2">
      <c r="U3032" s="17"/>
    </row>
    <row r="3033" spans="21:21" ht="14.25" x14ac:dyDescent="0.2">
      <c r="U3033" s="17"/>
    </row>
    <row r="3034" spans="21:21" ht="14.25" x14ac:dyDescent="0.2">
      <c r="U3034" s="17"/>
    </row>
    <row r="3035" spans="21:21" ht="14.25" x14ac:dyDescent="0.2">
      <c r="U3035" s="17"/>
    </row>
    <row r="3036" spans="21:21" ht="14.25" x14ac:dyDescent="0.2">
      <c r="U3036" s="17"/>
    </row>
    <row r="3037" spans="21:21" ht="14.25" x14ac:dyDescent="0.2">
      <c r="U3037" s="17"/>
    </row>
    <row r="3038" spans="21:21" ht="14.25" x14ac:dyDescent="0.2">
      <c r="U3038" s="17"/>
    </row>
    <row r="3039" spans="21:21" ht="14.25" x14ac:dyDescent="0.2">
      <c r="U3039" s="17"/>
    </row>
    <row r="3040" spans="21:21" ht="14.25" x14ac:dyDescent="0.2">
      <c r="U3040" s="17"/>
    </row>
    <row r="3041" spans="21:21" ht="14.25" x14ac:dyDescent="0.2">
      <c r="U3041" s="17"/>
    </row>
    <row r="3042" spans="21:21" ht="14.25" x14ac:dyDescent="0.2">
      <c r="U3042" s="17"/>
    </row>
    <row r="3043" spans="21:21" ht="14.25" x14ac:dyDescent="0.2">
      <c r="U3043" s="17"/>
    </row>
    <row r="3044" spans="21:21" ht="14.25" x14ac:dyDescent="0.2">
      <c r="U3044" s="17"/>
    </row>
    <row r="3045" spans="21:21" ht="14.25" x14ac:dyDescent="0.2">
      <c r="U3045" s="17"/>
    </row>
    <row r="3046" spans="21:21" ht="14.25" x14ac:dyDescent="0.2">
      <c r="U3046" s="17"/>
    </row>
    <row r="3047" spans="21:21" ht="14.25" x14ac:dyDescent="0.2">
      <c r="U3047" s="17"/>
    </row>
    <row r="3048" spans="21:21" ht="14.25" x14ac:dyDescent="0.2">
      <c r="U3048" s="17"/>
    </row>
    <row r="3049" spans="21:21" ht="14.25" x14ac:dyDescent="0.2">
      <c r="U3049" s="17"/>
    </row>
    <row r="3050" spans="21:21" ht="14.25" x14ac:dyDescent="0.2">
      <c r="U3050" s="17"/>
    </row>
    <row r="3051" spans="21:21" ht="14.25" x14ac:dyDescent="0.2">
      <c r="U3051" s="17"/>
    </row>
    <row r="3052" spans="21:21" ht="14.25" x14ac:dyDescent="0.2">
      <c r="U3052" s="17"/>
    </row>
    <row r="3053" spans="21:21" ht="14.25" x14ac:dyDescent="0.2">
      <c r="U3053" s="17"/>
    </row>
    <row r="3054" spans="21:21" ht="14.25" x14ac:dyDescent="0.2">
      <c r="U3054" s="17"/>
    </row>
    <row r="3055" spans="21:21" ht="14.25" x14ac:dyDescent="0.2">
      <c r="U3055" s="17"/>
    </row>
    <row r="3056" spans="21:21" ht="14.25" x14ac:dyDescent="0.2">
      <c r="U3056" s="17"/>
    </row>
    <row r="3057" spans="21:21" ht="14.25" x14ac:dyDescent="0.2">
      <c r="U3057" s="17"/>
    </row>
    <row r="3058" spans="21:21" ht="14.25" x14ac:dyDescent="0.2">
      <c r="U3058" s="17"/>
    </row>
    <row r="3059" spans="21:21" ht="14.25" x14ac:dyDescent="0.2">
      <c r="U3059" s="17"/>
    </row>
    <row r="3060" spans="21:21" ht="14.25" x14ac:dyDescent="0.2">
      <c r="U3060" s="17"/>
    </row>
    <row r="3061" spans="21:21" ht="14.25" x14ac:dyDescent="0.2">
      <c r="U3061" s="17"/>
    </row>
    <row r="3062" spans="21:21" ht="14.25" x14ac:dyDescent="0.2">
      <c r="U3062" s="17"/>
    </row>
    <row r="3063" spans="21:21" ht="14.25" x14ac:dyDescent="0.2">
      <c r="U3063" s="17"/>
    </row>
    <row r="3064" spans="21:21" ht="14.25" x14ac:dyDescent="0.2">
      <c r="U3064" s="17"/>
    </row>
    <row r="3065" spans="21:21" ht="14.25" x14ac:dyDescent="0.2">
      <c r="U3065" s="17"/>
    </row>
    <row r="3066" spans="21:21" ht="14.25" x14ac:dyDescent="0.2">
      <c r="U3066" s="17"/>
    </row>
    <row r="3067" spans="21:21" ht="14.25" x14ac:dyDescent="0.2">
      <c r="U3067" s="17"/>
    </row>
    <row r="3068" spans="21:21" ht="14.25" x14ac:dyDescent="0.2">
      <c r="U3068" s="17"/>
    </row>
    <row r="3069" spans="21:21" ht="14.25" x14ac:dyDescent="0.2">
      <c r="U3069" s="17"/>
    </row>
    <row r="3070" spans="21:21" ht="14.25" x14ac:dyDescent="0.2">
      <c r="U3070" s="17"/>
    </row>
    <row r="3071" spans="21:21" ht="14.25" x14ac:dyDescent="0.2">
      <c r="U3071" s="17"/>
    </row>
    <row r="3072" spans="21:21" ht="14.25" x14ac:dyDescent="0.2">
      <c r="U3072" s="17"/>
    </row>
    <row r="3073" spans="21:21" ht="14.25" x14ac:dyDescent="0.2">
      <c r="U3073" s="17"/>
    </row>
    <row r="3074" spans="21:21" ht="14.25" x14ac:dyDescent="0.2">
      <c r="U3074" s="17"/>
    </row>
    <row r="3075" spans="21:21" ht="14.25" x14ac:dyDescent="0.2">
      <c r="U3075" s="17"/>
    </row>
    <row r="3076" spans="21:21" ht="14.25" x14ac:dyDescent="0.2">
      <c r="U3076" s="17"/>
    </row>
    <row r="3077" spans="21:21" ht="14.25" x14ac:dyDescent="0.2">
      <c r="U3077" s="17"/>
    </row>
    <row r="3078" spans="21:21" ht="14.25" x14ac:dyDescent="0.2">
      <c r="U3078" s="17"/>
    </row>
    <row r="3079" spans="21:21" ht="14.25" x14ac:dyDescent="0.2">
      <c r="U3079" s="17"/>
    </row>
    <row r="3080" spans="21:21" ht="14.25" x14ac:dyDescent="0.2">
      <c r="U3080" s="17"/>
    </row>
    <row r="3081" spans="21:21" ht="14.25" x14ac:dyDescent="0.2">
      <c r="U3081" s="17"/>
    </row>
    <row r="3082" spans="21:21" ht="14.25" x14ac:dyDescent="0.2">
      <c r="U3082" s="17"/>
    </row>
    <row r="3083" spans="21:21" ht="14.25" x14ac:dyDescent="0.2">
      <c r="U3083" s="17"/>
    </row>
    <row r="3084" spans="21:21" ht="14.25" x14ac:dyDescent="0.2">
      <c r="U3084" s="17"/>
    </row>
    <row r="3085" spans="21:21" ht="14.25" x14ac:dyDescent="0.2">
      <c r="U3085" s="17"/>
    </row>
    <row r="3086" spans="21:21" ht="14.25" x14ac:dyDescent="0.2">
      <c r="U3086" s="17"/>
    </row>
    <row r="3087" spans="21:21" ht="14.25" x14ac:dyDescent="0.2">
      <c r="U3087" s="17"/>
    </row>
    <row r="3088" spans="21:21" ht="14.25" x14ac:dyDescent="0.2">
      <c r="U3088" s="17"/>
    </row>
    <row r="3089" spans="21:21" ht="14.25" x14ac:dyDescent="0.2">
      <c r="U3089" s="17"/>
    </row>
    <row r="3090" spans="21:21" ht="14.25" x14ac:dyDescent="0.2">
      <c r="U3090" s="17"/>
    </row>
    <row r="3091" spans="21:21" ht="14.25" x14ac:dyDescent="0.2">
      <c r="U3091" s="17"/>
    </row>
    <row r="3092" spans="21:21" ht="14.25" x14ac:dyDescent="0.2">
      <c r="U3092" s="17"/>
    </row>
    <row r="3093" spans="21:21" ht="14.25" x14ac:dyDescent="0.2">
      <c r="U3093" s="17"/>
    </row>
    <row r="3094" spans="21:21" ht="14.25" x14ac:dyDescent="0.2">
      <c r="U3094" s="17"/>
    </row>
    <row r="3095" spans="21:21" ht="14.25" x14ac:dyDescent="0.2">
      <c r="U3095" s="17"/>
    </row>
    <row r="3096" spans="21:21" ht="14.25" x14ac:dyDescent="0.2">
      <c r="U3096" s="17"/>
    </row>
    <row r="3097" spans="21:21" ht="14.25" x14ac:dyDescent="0.2">
      <c r="U3097" s="17"/>
    </row>
    <row r="3098" spans="21:21" ht="14.25" x14ac:dyDescent="0.2">
      <c r="U3098" s="17"/>
    </row>
    <row r="3099" spans="21:21" ht="14.25" x14ac:dyDescent="0.2">
      <c r="U3099" s="17"/>
    </row>
    <row r="3100" spans="21:21" ht="14.25" x14ac:dyDescent="0.2">
      <c r="U3100" s="17"/>
    </row>
    <row r="3101" spans="21:21" ht="14.25" x14ac:dyDescent="0.2">
      <c r="U3101" s="17"/>
    </row>
    <row r="3102" spans="21:21" ht="14.25" x14ac:dyDescent="0.2">
      <c r="U3102" s="17"/>
    </row>
    <row r="3103" spans="21:21" ht="14.25" x14ac:dyDescent="0.2">
      <c r="U3103" s="17"/>
    </row>
    <row r="3104" spans="21:21" ht="14.25" x14ac:dyDescent="0.2">
      <c r="U3104" s="17"/>
    </row>
    <row r="3105" spans="21:21" ht="14.25" x14ac:dyDescent="0.2">
      <c r="U3105" s="17"/>
    </row>
    <row r="3106" spans="21:21" ht="14.25" x14ac:dyDescent="0.2">
      <c r="U3106" s="17"/>
    </row>
    <row r="3107" spans="21:21" ht="14.25" x14ac:dyDescent="0.2">
      <c r="U3107" s="17"/>
    </row>
    <row r="3108" spans="21:21" ht="14.25" x14ac:dyDescent="0.2">
      <c r="U3108" s="17"/>
    </row>
    <row r="3109" spans="21:21" ht="14.25" x14ac:dyDescent="0.2">
      <c r="U3109" s="17"/>
    </row>
    <row r="3110" spans="21:21" ht="14.25" x14ac:dyDescent="0.2">
      <c r="U3110" s="17"/>
    </row>
    <row r="3111" spans="21:21" ht="14.25" x14ac:dyDescent="0.2">
      <c r="U3111" s="17"/>
    </row>
    <row r="3112" spans="21:21" ht="14.25" x14ac:dyDescent="0.2">
      <c r="U3112" s="17"/>
    </row>
    <row r="3113" spans="21:21" ht="14.25" x14ac:dyDescent="0.2">
      <c r="U3113" s="17"/>
    </row>
    <row r="3114" spans="21:21" ht="14.25" x14ac:dyDescent="0.2">
      <c r="U3114" s="17"/>
    </row>
    <row r="3115" spans="21:21" ht="14.25" x14ac:dyDescent="0.2">
      <c r="U3115" s="17"/>
    </row>
    <row r="3116" spans="21:21" ht="14.25" x14ac:dyDescent="0.2">
      <c r="U3116" s="17"/>
    </row>
    <row r="3117" spans="21:21" ht="14.25" x14ac:dyDescent="0.2">
      <c r="U3117" s="17"/>
    </row>
    <row r="3118" spans="21:21" ht="14.25" x14ac:dyDescent="0.2">
      <c r="U3118" s="17"/>
    </row>
    <row r="3119" spans="21:21" ht="14.25" x14ac:dyDescent="0.2">
      <c r="U3119" s="17"/>
    </row>
    <row r="3120" spans="21:21" ht="14.25" x14ac:dyDescent="0.2">
      <c r="U3120" s="17"/>
    </row>
    <row r="3121" spans="21:21" ht="14.25" x14ac:dyDescent="0.2">
      <c r="U3121" s="17"/>
    </row>
    <row r="3122" spans="21:21" ht="14.25" x14ac:dyDescent="0.2">
      <c r="U3122" s="17"/>
    </row>
    <row r="3123" spans="21:21" ht="14.25" x14ac:dyDescent="0.2">
      <c r="U3123" s="17"/>
    </row>
    <row r="3124" spans="21:21" ht="14.25" x14ac:dyDescent="0.2">
      <c r="U3124" s="17"/>
    </row>
    <row r="3125" spans="21:21" ht="14.25" x14ac:dyDescent="0.2">
      <c r="U3125" s="17"/>
    </row>
    <row r="3126" spans="21:21" ht="14.25" x14ac:dyDescent="0.2">
      <c r="U3126" s="17"/>
    </row>
    <row r="3127" spans="21:21" ht="14.25" x14ac:dyDescent="0.2">
      <c r="U3127" s="17"/>
    </row>
    <row r="3128" spans="21:21" ht="14.25" x14ac:dyDescent="0.2">
      <c r="U3128" s="17"/>
    </row>
    <row r="3129" spans="21:21" ht="14.25" x14ac:dyDescent="0.2">
      <c r="U3129" s="17"/>
    </row>
    <row r="3130" spans="21:21" ht="14.25" x14ac:dyDescent="0.2">
      <c r="U3130" s="17"/>
    </row>
    <row r="3131" spans="21:21" ht="14.25" x14ac:dyDescent="0.2">
      <c r="U3131" s="17"/>
    </row>
    <row r="3132" spans="21:21" ht="14.25" x14ac:dyDescent="0.2">
      <c r="U3132" s="17"/>
    </row>
    <row r="3133" spans="21:21" ht="14.25" x14ac:dyDescent="0.2">
      <c r="U3133" s="17"/>
    </row>
    <row r="3134" spans="21:21" ht="14.25" x14ac:dyDescent="0.2">
      <c r="U3134" s="17"/>
    </row>
    <row r="3135" spans="21:21" ht="14.25" x14ac:dyDescent="0.2">
      <c r="U3135" s="17"/>
    </row>
    <row r="3136" spans="21:21" ht="14.25" x14ac:dyDescent="0.2">
      <c r="U3136" s="17"/>
    </row>
    <row r="3137" spans="21:21" ht="14.25" x14ac:dyDescent="0.2">
      <c r="U3137" s="17"/>
    </row>
    <row r="3138" spans="21:21" ht="14.25" x14ac:dyDescent="0.2">
      <c r="U3138" s="17"/>
    </row>
    <row r="3139" spans="21:21" ht="14.25" x14ac:dyDescent="0.2">
      <c r="U3139" s="17"/>
    </row>
    <row r="3140" spans="21:21" ht="14.25" x14ac:dyDescent="0.2">
      <c r="U3140" s="17"/>
    </row>
    <row r="3141" spans="21:21" ht="14.25" x14ac:dyDescent="0.2">
      <c r="U3141" s="17"/>
    </row>
    <row r="3142" spans="21:21" ht="14.25" x14ac:dyDescent="0.2">
      <c r="U3142" s="17"/>
    </row>
    <row r="3143" spans="21:21" ht="14.25" x14ac:dyDescent="0.2">
      <c r="U3143" s="17"/>
    </row>
    <row r="3144" spans="21:21" ht="14.25" x14ac:dyDescent="0.2">
      <c r="U3144" s="17"/>
    </row>
    <row r="3145" spans="21:21" ht="14.25" x14ac:dyDescent="0.2">
      <c r="U3145" s="17"/>
    </row>
    <row r="3146" spans="21:21" ht="14.25" x14ac:dyDescent="0.2">
      <c r="U3146" s="17"/>
    </row>
    <row r="3147" spans="21:21" ht="14.25" x14ac:dyDescent="0.2">
      <c r="U3147" s="17"/>
    </row>
    <row r="3148" spans="21:21" ht="14.25" x14ac:dyDescent="0.2">
      <c r="U3148" s="17"/>
    </row>
    <row r="3149" spans="21:21" ht="14.25" x14ac:dyDescent="0.2">
      <c r="U3149" s="17"/>
    </row>
    <row r="3150" spans="21:21" ht="14.25" x14ac:dyDescent="0.2">
      <c r="U3150" s="17"/>
    </row>
    <row r="3151" spans="21:21" ht="14.25" x14ac:dyDescent="0.2">
      <c r="U3151" s="17"/>
    </row>
    <row r="3152" spans="21:21" ht="14.25" x14ac:dyDescent="0.2">
      <c r="U3152" s="17"/>
    </row>
    <row r="3153" spans="21:21" ht="14.25" x14ac:dyDescent="0.2">
      <c r="U3153" s="17"/>
    </row>
    <row r="3154" spans="21:21" ht="14.25" x14ac:dyDescent="0.2">
      <c r="U3154" s="17"/>
    </row>
    <row r="3155" spans="21:21" ht="14.25" x14ac:dyDescent="0.2">
      <c r="U3155" s="17"/>
    </row>
    <row r="3156" spans="21:21" ht="14.25" x14ac:dyDescent="0.2">
      <c r="U3156" s="17"/>
    </row>
    <row r="3157" spans="21:21" ht="14.25" x14ac:dyDescent="0.2">
      <c r="U3157" s="17"/>
    </row>
    <row r="3158" spans="21:21" ht="14.25" x14ac:dyDescent="0.2">
      <c r="U3158" s="17"/>
    </row>
    <row r="3159" spans="21:21" ht="14.25" x14ac:dyDescent="0.2">
      <c r="U3159" s="17"/>
    </row>
    <row r="3160" spans="21:21" ht="14.25" x14ac:dyDescent="0.2">
      <c r="U3160" s="17"/>
    </row>
    <row r="3161" spans="21:21" ht="14.25" x14ac:dyDescent="0.2">
      <c r="U3161" s="17"/>
    </row>
    <row r="3162" spans="21:21" ht="14.25" x14ac:dyDescent="0.2">
      <c r="U3162" s="17"/>
    </row>
    <row r="3163" spans="21:21" ht="14.25" x14ac:dyDescent="0.2">
      <c r="U3163" s="17"/>
    </row>
    <row r="3164" spans="21:21" ht="14.25" x14ac:dyDescent="0.2">
      <c r="U3164" s="17"/>
    </row>
    <row r="3165" spans="21:21" ht="14.25" x14ac:dyDescent="0.2">
      <c r="U3165" s="17"/>
    </row>
    <row r="3166" spans="21:21" ht="14.25" x14ac:dyDescent="0.2">
      <c r="U3166" s="17"/>
    </row>
    <row r="3167" spans="21:21" ht="14.25" x14ac:dyDescent="0.2">
      <c r="U3167" s="17"/>
    </row>
    <row r="3168" spans="21:21" ht="14.25" x14ac:dyDescent="0.2">
      <c r="U3168" s="17"/>
    </row>
    <row r="3169" spans="21:21" ht="14.25" x14ac:dyDescent="0.2">
      <c r="U3169" s="17"/>
    </row>
    <row r="3170" spans="21:21" ht="14.25" x14ac:dyDescent="0.2">
      <c r="U3170" s="17"/>
    </row>
    <row r="3171" spans="21:21" ht="14.25" x14ac:dyDescent="0.2">
      <c r="U3171" s="17"/>
    </row>
    <row r="3172" spans="21:21" ht="14.25" x14ac:dyDescent="0.2">
      <c r="U3172" s="17"/>
    </row>
    <row r="3173" spans="21:21" ht="14.25" x14ac:dyDescent="0.2">
      <c r="U3173" s="17"/>
    </row>
    <row r="3174" spans="21:21" ht="14.25" x14ac:dyDescent="0.2">
      <c r="U3174" s="17"/>
    </row>
    <row r="3175" spans="21:21" ht="14.25" x14ac:dyDescent="0.2">
      <c r="U3175" s="17"/>
    </row>
    <row r="3176" spans="21:21" ht="14.25" x14ac:dyDescent="0.2">
      <c r="U3176" s="17"/>
    </row>
    <row r="3177" spans="21:21" ht="14.25" x14ac:dyDescent="0.2">
      <c r="U3177" s="17"/>
    </row>
    <row r="3178" spans="21:21" ht="14.25" x14ac:dyDescent="0.2">
      <c r="U3178" s="17"/>
    </row>
    <row r="3179" spans="21:21" ht="14.25" x14ac:dyDescent="0.2">
      <c r="U3179" s="17"/>
    </row>
    <row r="3180" spans="21:21" ht="14.25" x14ac:dyDescent="0.2">
      <c r="U3180" s="17"/>
    </row>
    <row r="3181" spans="21:21" ht="14.25" x14ac:dyDescent="0.2">
      <c r="U3181" s="17"/>
    </row>
    <row r="3182" spans="21:21" ht="14.25" x14ac:dyDescent="0.2">
      <c r="U3182" s="17"/>
    </row>
    <row r="3183" spans="21:21" ht="14.25" x14ac:dyDescent="0.2">
      <c r="U3183" s="17"/>
    </row>
    <row r="3184" spans="21:21" ht="14.25" x14ac:dyDescent="0.2">
      <c r="U3184" s="17"/>
    </row>
    <row r="3185" spans="21:21" ht="14.25" x14ac:dyDescent="0.2">
      <c r="U3185" s="17"/>
    </row>
    <row r="3186" spans="21:21" ht="14.25" x14ac:dyDescent="0.2">
      <c r="U3186" s="17"/>
    </row>
    <row r="3187" spans="21:21" ht="14.25" x14ac:dyDescent="0.2">
      <c r="U3187" s="17"/>
    </row>
    <row r="3188" spans="21:21" ht="14.25" x14ac:dyDescent="0.2">
      <c r="U3188" s="17"/>
    </row>
    <row r="3189" spans="21:21" ht="14.25" x14ac:dyDescent="0.2">
      <c r="U3189" s="17"/>
    </row>
    <row r="3190" spans="21:21" ht="14.25" x14ac:dyDescent="0.2">
      <c r="U3190" s="17"/>
    </row>
    <row r="3191" spans="21:21" ht="14.25" x14ac:dyDescent="0.2">
      <c r="U3191" s="17"/>
    </row>
    <row r="3192" spans="21:21" ht="14.25" x14ac:dyDescent="0.2">
      <c r="U3192" s="17"/>
    </row>
    <row r="3193" spans="21:21" ht="14.25" x14ac:dyDescent="0.2">
      <c r="U3193" s="17"/>
    </row>
    <row r="3194" spans="21:21" ht="14.25" x14ac:dyDescent="0.2">
      <c r="U3194" s="17"/>
    </row>
    <row r="3195" spans="21:21" ht="14.25" x14ac:dyDescent="0.2">
      <c r="U3195" s="17"/>
    </row>
    <row r="3196" spans="21:21" ht="14.25" x14ac:dyDescent="0.2">
      <c r="U3196" s="17"/>
    </row>
    <row r="3197" spans="21:21" ht="14.25" x14ac:dyDescent="0.2">
      <c r="U3197" s="17"/>
    </row>
    <row r="3198" spans="21:21" ht="14.25" x14ac:dyDescent="0.2">
      <c r="U3198" s="17"/>
    </row>
    <row r="3199" spans="21:21" ht="14.25" x14ac:dyDescent="0.2">
      <c r="U3199" s="17"/>
    </row>
    <row r="3200" spans="21:21" ht="14.25" x14ac:dyDescent="0.2">
      <c r="U3200" s="17"/>
    </row>
    <row r="3201" spans="21:21" ht="14.25" x14ac:dyDescent="0.2">
      <c r="U3201" s="17"/>
    </row>
    <row r="3202" spans="21:21" ht="14.25" x14ac:dyDescent="0.2">
      <c r="U3202" s="17"/>
    </row>
    <row r="3203" spans="21:21" ht="14.25" x14ac:dyDescent="0.2">
      <c r="U3203" s="17"/>
    </row>
    <row r="3204" spans="21:21" ht="14.25" x14ac:dyDescent="0.2">
      <c r="U3204" s="17"/>
    </row>
    <row r="3205" spans="21:21" ht="14.25" x14ac:dyDescent="0.2">
      <c r="U3205" s="17"/>
    </row>
    <row r="3206" spans="21:21" ht="14.25" x14ac:dyDescent="0.2">
      <c r="U3206" s="17"/>
    </row>
    <row r="3207" spans="21:21" ht="14.25" x14ac:dyDescent="0.2">
      <c r="U3207" s="17"/>
    </row>
    <row r="3208" spans="21:21" ht="14.25" x14ac:dyDescent="0.2">
      <c r="U3208" s="17"/>
    </row>
    <row r="3209" spans="21:21" ht="14.25" x14ac:dyDescent="0.2">
      <c r="U3209" s="17"/>
    </row>
    <row r="3210" spans="21:21" ht="14.25" x14ac:dyDescent="0.2">
      <c r="U3210" s="17"/>
    </row>
    <row r="3211" spans="21:21" ht="14.25" x14ac:dyDescent="0.2">
      <c r="U3211" s="17"/>
    </row>
    <row r="3212" spans="21:21" ht="14.25" x14ac:dyDescent="0.2">
      <c r="U3212" s="17"/>
    </row>
    <row r="3213" spans="21:21" ht="14.25" x14ac:dyDescent="0.2">
      <c r="U3213" s="17"/>
    </row>
    <row r="3214" spans="21:21" ht="14.25" x14ac:dyDescent="0.2">
      <c r="U3214" s="17"/>
    </row>
    <row r="3215" spans="21:21" ht="14.25" x14ac:dyDescent="0.2">
      <c r="U3215" s="17"/>
    </row>
    <row r="3216" spans="21:21" ht="14.25" x14ac:dyDescent="0.2">
      <c r="U3216" s="17"/>
    </row>
    <row r="3217" spans="21:21" ht="14.25" x14ac:dyDescent="0.2">
      <c r="U3217" s="17"/>
    </row>
    <row r="3218" spans="21:21" ht="14.25" x14ac:dyDescent="0.2">
      <c r="U3218" s="17"/>
    </row>
    <row r="3219" spans="21:21" ht="14.25" x14ac:dyDescent="0.2">
      <c r="U3219" s="17"/>
    </row>
    <row r="3220" spans="21:21" ht="14.25" x14ac:dyDescent="0.2">
      <c r="U3220" s="17"/>
    </row>
    <row r="3221" spans="21:21" ht="14.25" x14ac:dyDescent="0.2">
      <c r="U3221" s="17"/>
    </row>
    <row r="3222" spans="21:21" ht="14.25" x14ac:dyDescent="0.2">
      <c r="U3222" s="17"/>
    </row>
    <row r="3223" spans="21:21" ht="14.25" x14ac:dyDescent="0.2">
      <c r="U3223" s="17"/>
    </row>
    <row r="3224" spans="21:21" ht="14.25" x14ac:dyDescent="0.2">
      <c r="U3224" s="17"/>
    </row>
    <row r="3225" spans="21:21" ht="14.25" x14ac:dyDescent="0.2">
      <c r="U3225" s="17"/>
    </row>
    <row r="3226" spans="21:21" ht="14.25" x14ac:dyDescent="0.2">
      <c r="U3226" s="17"/>
    </row>
    <row r="3227" spans="21:21" ht="14.25" x14ac:dyDescent="0.2">
      <c r="U3227" s="17"/>
    </row>
    <row r="3228" spans="21:21" ht="14.25" x14ac:dyDescent="0.2">
      <c r="U3228" s="17"/>
    </row>
    <row r="3229" spans="21:21" ht="14.25" x14ac:dyDescent="0.2">
      <c r="U3229" s="17"/>
    </row>
    <row r="3230" spans="21:21" ht="14.25" x14ac:dyDescent="0.2">
      <c r="U3230" s="17"/>
    </row>
    <row r="3231" spans="21:21" ht="14.25" x14ac:dyDescent="0.2">
      <c r="U3231" s="17"/>
    </row>
    <row r="3232" spans="21:21" ht="14.25" x14ac:dyDescent="0.2">
      <c r="U3232" s="17"/>
    </row>
    <row r="3233" spans="21:21" ht="14.25" x14ac:dyDescent="0.2">
      <c r="U3233" s="17"/>
    </row>
    <row r="3234" spans="21:21" ht="14.25" x14ac:dyDescent="0.2">
      <c r="U3234" s="17"/>
    </row>
    <row r="3235" spans="21:21" ht="14.25" x14ac:dyDescent="0.2">
      <c r="U3235" s="17"/>
    </row>
    <row r="3236" spans="21:21" ht="14.25" x14ac:dyDescent="0.2">
      <c r="U3236" s="17"/>
    </row>
    <row r="3237" spans="21:21" ht="14.25" x14ac:dyDescent="0.2">
      <c r="U3237" s="17"/>
    </row>
    <row r="3238" spans="21:21" ht="14.25" x14ac:dyDescent="0.2">
      <c r="U3238" s="17"/>
    </row>
    <row r="3239" spans="21:21" ht="14.25" x14ac:dyDescent="0.2">
      <c r="U3239" s="17"/>
    </row>
    <row r="3240" spans="21:21" ht="14.25" x14ac:dyDescent="0.2">
      <c r="U3240" s="17"/>
    </row>
    <row r="3241" spans="21:21" ht="14.25" x14ac:dyDescent="0.2">
      <c r="U3241" s="17"/>
    </row>
    <row r="3242" spans="21:21" ht="14.25" x14ac:dyDescent="0.2">
      <c r="U3242" s="17"/>
    </row>
    <row r="3243" spans="21:21" ht="14.25" x14ac:dyDescent="0.2">
      <c r="U3243" s="17"/>
    </row>
    <row r="3244" spans="21:21" ht="14.25" x14ac:dyDescent="0.2">
      <c r="U3244" s="17"/>
    </row>
    <row r="3245" spans="21:21" ht="14.25" x14ac:dyDescent="0.2">
      <c r="U3245" s="17"/>
    </row>
    <row r="3246" spans="21:21" ht="14.25" x14ac:dyDescent="0.2">
      <c r="U3246" s="17"/>
    </row>
    <row r="3247" spans="21:21" ht="14.25" x14ac:dyDescent="0.2">
      <c r="U3247" s="17"/>
    </row>
    <row r="3248" spans="21:21" ht="14.25" x14ac:dyDescent="0.2">
      <c r="U3248" s="17"/>
    </row>
    <row r="3249" spans="21:21" ht="14.25" x14ac:dyDescent="0.2">
      <c r="U3249" s="17"/>
    </row>
    <row r="3250" spans="21:21" ht="14.25" x14ac:dyDescent="0.2">
      <c r="U3250" s="17"/>
    </row>
    <row r="3251" spans="21:21" ht="14.25" x14ac:dyDescent="0.2">
      <c r="U3251" s="17"/>
    </row>
    <row r="3252" spans="21:21" ht="14.25" x14ac:dyDescent="0.2">
      <c r="U3252" s="17"/>
    </row>
    <row r="3253" spans="21:21" ht="14.25" x14ac:dyDescent="0.2">
      <c r="U3253" s="17"/>
    </row>
    <row r="3254" spans="21:21" ht="14.25" x14ac:dyDescent="0.2">
      <c r="U3254" s="17"/>
    </row>
    <row r="3255" spans="21:21" ht="14.25" x14ac:dyDescent="0.2">
      <c r="U3255" s="17"/>
    </row>
    <row r="3256" spans="21:21" ht="14.25" x14ac:dyDescent="0.2">
      <c r="U3256" s="17"/>
    </row>
    <row r="3257" spans="21:21" ht="14.25" x14ac:dyDescent="0.2">
      <c r="U3257" s="17"/>
    </row>
    <row r="3258" spans="21:21" ht="14.25" x14ac:dyDescent="0.2">
      <c r="U3258" s="17"/>
    </row>
    <row r="3259" spans="21:21" ht="14.25" x14ac:dyDescent="0.2">
      <c r="U3259" s="17"/>
    </row>
    <row r="3260" spans="21:21" ht="14.25" x14ac:dyDescent="0.2">
      <c r="U3260" s="17"/>
    </row>
    <row r="3261" spans="21:21" ht="14.25" x14ac:dyDescent="0.2">
      <c r="U3261" s="17"/>
    </row>
    <row r="3262" spans="21:21" ht="14.25" x14ac:dyDescent="0.2">
      <c r="U3262" s="17"/>
    </row>
    <row r="3263" spans="21:21" ht="14.25" x14ac:dyDescent="0.2">
      <c r="U3263" s="17"/>
    </row>
    <row r="3264" spans="21:21" ht="14.25" x14ac:dyDescent="0.2">
      <c r="U3264" s="17"/>
    </row>
    <row r="3265" spans="21:21" ht="14.25" x14ac:dyDescent="0.2">
      <c r="U3265" s="17"/>
    </row>
    <row r="3266" spans="21:21" ht="14.25" x14ac:dyDescent="0.2">
      <c r="U3266" s="17"/>
    </row>
    <row r="3267" spans="21:21" ht="14.25" x14ac:dyDescent="0.2">
      <c r="U3267" s="17"/>
    </row>
    <row r="3268" spans="21:21" ht="14.25" x14ac:dyDescent="0.2">
      <c r="U3268" s="17"/>
    </row>
    <row r="3269" spans="21:21" ht="14.25" x14ac:dyDescent="0.2">
      <c r="U3269" s="17"/>
    </row>
    <row r="3270" spans="21:21" ht="14.25" x14ac:dyDescent="0.2">
      <c r="U3270" s="17"/>
    </row>
    <row r="3271" spans="21:21" ht="14.25" x14ac:dyDescent="0.2">
      <c r="U3271" s="17"/>
    </row>
    <row r="3272" spans="21:21" ht="14.25" x14ac:dyDescent="0.2">
      <c r="U3272" s="17"/>
    </row>
    <row r="3273" spans="21:21" ht="14.25" x14ac:dyDescent="0.2">
      <c r="U3273" s="17"/>
    </row>
    <row r="3274" spans="21:21" ht="14.25" x14ac:dyDescent="0.2">
      <c r="U3274" s="17"/>
    </row>
    <row r="3275" spans="21:21" ht="14.25" x14ac:dyDescent="0.2">
      <c r="U3275" s="17"/>
    </row>
    <row r="3276" spans="21:21" ht="14.25" x14ac:dyDescent="0.2">
      <c r="U3276" s="17"/>
    </row>
    <row r="3277" spans="21:21" ht="14.25" x14ac:dyDescent="0.2">
      <c r="U3277" s="17"/>
    </row>
    <row r="3278" spans="21:21" ht="14.25" x14ac:dyDescent="0.2">
      <c r="U3278" s="17"/>
    </row>
    <row r="3279" spans="21:21" ht="14.25" x14ac:dyDescent="0.2">
      <c r="U3279" s="17"/>
    </row>
    <row r="3280" spans="21:21" ht="14.25" x14ac:dyDescent="0.2">
      <c r="U3280" s="17"/>
    </row>
    <row r="3281" spans="21:21" ht="14.25" x14ac:dyDescent="0.2">
      <c r="U3281" s="17"/>
    </row>
    <row r="3282" spans="21:21" ht="14.25" x14ac:dyDescent="0.2">
      <c r="U3282" s="17"/>
    </row>
    <row r="3283" spans="21:21" ht="14.25" x14ac:dyDescent="0.2">
      <c r="U3283" s="17"/>
    </row>
    <row r="3284" spans="21:21" ht="14.25" x14ac:dyDescent="0.2">
      <c r="U3284" s="17"/>
    </row>
    <row r="3285" spans="21:21" ht="14.25" x14ac:dyDescent="0.2">
      <c r="U3285" s="17"/>
    </row>
    <row r="3286" spans="21:21" ht="14.25" x14ac:dyDescent="0.2">
      <c r="U3286" s="17"/>
    </row>
    <row r="3287" spans="21:21" ht="14.25" x14ac:dyDescent="0.2">
      <c r="U3287" s="17"/>
    </row>
    <row r="3288" spans="21:21" ht="14.25" x14ac:dyDescent="0.2">
      <c r="U3288" s="17"/>
    </row>
    <row r="3289" spans="21:21" ht="14.25" x14ac:dyDescent="0.2">
      <c r="U3289" s="17"/>
    </row>
    <row r="3290" spans="21:21" ht="14.25" x14ac:dyDescent="0.2">
      <c r="U3290" s="17"/>
    </row>
    <row r="3291" spans="21:21" ht="14.25" x14ac:dyDescent="0.2">
      <c r="U3291" s="17"/>
    </row>
    <row r="3292" spans="21:21" ht="14.25" x14ac:dyDescent="0.2">
      <c r="U3292" s="17"/>
    </row>
    <row r="3293" spans="21:21" ht="14.25" x14ac:dyDescent="0.2">
      <c r="U3293" s="17"/>
    </row>
    <row r="3294" spans="21:21" ht="14.25" x14ac:dyDescent="0.2">
      <c r="U3294" s="17"/>
    </row>
    <row r="3295" spans="21:21" ht="14.25" x14ac:dyDescent="0.2">
      <c r="U3295" s="17"/>
    </row>
    <row r="3296" spans="21:21" ht="14.25" x14ac:dyDescent="0.2">
      <c r="U3296" s="17"/>
    </row>
    <row r="3297" spans="21:21" ht="14.25" x14ac:dyDescent="0.2">
      <c r="U3297" s="17"/>
    </row>
    <row r="3298" spans="21:21" ht="14.25" x14ac:dyDescent="0.2">
      <c r="U3298" s="17"/>
    </row>
    <row r="3299" spans="21:21" ht="14.25" x14ac:dyDescent="0.2">
      <c r="U3299" s="17"/>
    </row>
    <row r="3300" spans="21:21" ht="14.25" x14ac:dyDescent="0.2">
      <c r="U3300" s="17"/>
    </row>
    <row r="3301" spans="21:21" ht="14.25" x14ac:dyDescent="0.2">
      <c r="U3301" s="17"/>
    </row>
    <row r="3302" spans="21:21" ht="14.25" x14ac:dyDescent="0.2">
      <c r="U3302" s="17"/>
    </row>
    <row r="3303" spans="21:21" ht="14.25" x14ac:dyDescent="0.2">
      <c r="U3303" s="17"/>
    </row>
    <row r="3304" spans="21:21" ht="14.25" x14ac:dyDescent="0.2">
      <c r="U3304" s="17"/>
    </row>
    <row r="3305" spans="21:21" ht="14.25" x14ac:dyDescent="0.2">
      <c r="U3305" s="17"/>
    </row>
    <row r="3306" spans="21:21" ht="14.25" x14ac:dyDescent="0.2">
      <c r="U3306" s="17"/>
    </row>
    <row r="3307" spans="21:21" ht="14.25" x14ac:dyDescent="0.2">
      <c r="U3307" s="17"/>
    </row>
    <row r="3308" spans="21:21" ht="14.25" x14ac:dyDescent="0.2">
      <c r="U3308" s="17"/>
    </row>
    <row r="3309" spans="21:21" ht="14.25" x14ac:dyDescent="0.2">
      <c r="U3309" s="17"/>
    </row>
    <row r="3310" spans="21:21" ht="14.25" x14ac:dyDescent="0.2">
      <c r="U3310" s="17"/>
    </row>
    <row r="3311" spans="21:21" ht="14.25" x14ac:dyDescent="0.2">
      <c r="U3311" s="17"/>
    </row>
    <row r="3312" spans="21:21" ht="14.25" x14ac:dyDescent="0.2">
      <c r="U3312" s="17"/>
    </row>
    <row r="3313" spans="21:21" ht="14.25" x14ac:dyDescent="0.2">
      <c r="U3313" s="17"/>
    </row>
    <row r="3314" spans="21:21" ht="14.25" x14ac:dyDescent="0.2">
      <c r="U3314" s="17"/>
    </row>
    <row r="3315" spans="21:21" ht="14.25" x14ac:dyDescent="0.2">
      <c r="U3315" s="17"/>
    </row>
    <row r="3316" spans="21:21" ht="14.25" x14ac:dyDescent="0.2">
      <c r="U3316" s="17"/>
    </row>
    <row r="3317" spans="21:21" ht="14.25" x14ac:dyDescent="0.2">
      <c r="U3317" s="17"/>
    </row>
    <row r="3318" spans="21:21" ht="14.25" x14ac:dyDescent="0.2">
      <c r="U3318" s="17"/>
    </row>
    <row r="3319" spans="21:21" ht="14.25" x14ac:dyDescent="0.2">
      <c r="U3319" s="17"/>
    </row>
    <row r="3320" spans="21:21" ht="14.25" x14ac:dyDescent="0.2">
      <c r="U3320" s="17"/>
    </row>
    <row r="3321" spans="21:21" ht="14.25" x14ac:dyDescent="0.2">
      <c r="U3321" s="17"/>
    </row>
    <row r="3322" spans="21:21" ht="14.25" x14ac:dyDescent="0.2">
      <c r="U3322" s="17"/>
    </row>
    <row r="3323" spans="21:21" ht="14.25" x14ac:dyDescent="0.2">
      <c r="U3323" s="17"/>
    </row>
    <row r="3324" spans="21:21" ht="14.25" x14ac:dyDescent="0.2">
      <c r="U3324" s="17"/>
    </row>
    <row r="3325" spans="21:21" ht="14.25" x14ac:dyDescent="0.2">
      <c r="U3325" s="17"/>
    </row>
    <row r="3326" spans="21:21" ht="14.25" x14ac:dyDescent="0.2">
      <c r="U3326" s="17"/>
    </row>
    <row r="3327" spans="21:21" ht="14.25" x14ac:dyDescent="0.2">
      <c r="U3327" s="17"/>
    </row>
    <row r="3328" spans="21:21" ht="14.25" x14ac:dyDescent="0.2">
      <c r="U3328" s="17"/>
    </row>
    <row r="3329" spans="21:21" ht="14.25" x14ac:dyDescent="0.2">
      <c r="U3329" s="17"/>
    </row>
    <row r="3330" spans="21:21" ht="14.25" x14ac:dyDescent="0.2">
      <c r="U3330" s="17"/>
    </row>
    <row r="3331" spans="21:21" ht="14.25" x14ac:dyDescent="0.2">
      <c r="U3331" s="17"/>
    </row>
    <row r="3332" spans="21:21" ht="14.25" x14ac:dyDescent="0.2">
      <c r="U3332" s="17"/>
    </row>
    <row r="3333" spans="21:21" ht="14.25" x14ac:dyDescent="0.2">
      <c r="U3333" s="17"/>
    </row>
    <row r="3334" spans="21:21" ht="14.25" x14ac:dyDescent="0.2">
      <c r="U3334" s="17"/>
    </row>
    <row r="3335" spans="21:21" ht="14.25" x14ac:dyDescent="0.2">
      <c r="U3335" s="17"/>
    </row>
    <row r="3336" spans="21:21" ht="14.25" x14ac:dyDescent="0.2">
      <c r="U3336" s="17"/>
    </row>
    <row r="3337" spans="21:21" ht="14.25" x14ac:dyDescent="0.2">
      <c r="U3337" s="17"/>
    </row>
    <row r="3338" spans="21:21" ht="14.25" x14ac:dyDescent="0.2">
      <c r="U3338" s="17"/>
    </row>
    <row r="3339" spans="21:21" ht="14.25" x14ac:dyDescent="0.2">
      <c r="U3339" s="17"/>
    </row>
    <row r="3340" spans="21:21" ht="14.25" x14ac:dyDescent="0.2">
      <c r="U3340" s="17"/>
    </row>
    <row r="3341" spans="21:21" ht="14.25" x14ac:dyDescent="0.2">
      <c r="U3341" s="17"/>
    </row>
    <row r="3342" spans="21:21" ht="14.25" x14ac:dyDescent="0.2">
      <c r="U3342" s="17"/>
    </row>
    <row r="3343" spans="21:21" ht="14.25" x14ac:dyDescent="0.2">
      <c r="U3343" s="17"/>
    </row>
    <row r="3344" spans="21:21" ht="14.25" x14ac:dyDescent="0.2">
      <c r="U3344" s="17"/>
    </row>
    <row r="3345" spans="21:21" ht="14.25" x14ac:dyDescent="0.2">
      <c r="U3345" s="17"/>
    </row>
    <row r="3346" spans="21:21" ht="14.25" x14ac:dyDescent="0.2">
      <c r="U3346" s="17"/>
    </row>
    <row r="3347" spans="21:21" ht="14.25" x14ac:dyDescent="0.2">
      <c r="U3347" s="17"/>
    </row>
    <row r="3348" spans="21:21" ht="14.25" x14ac:dyDescent="0.2">
      <c r="U3348" s="17"/>
    </row>
    <row r="3349" spans="21:21" ht="14.25" x14ac:dyDescent="0.2">
      <c r="U3349" s="17"/>
    </row>
    <row r="3350" spans="21:21" ht="14.25" x14ac:dyDescent="0.2">
      <c r="U3350" s="17"/>
    </row>
    <row r="3351" spans="21:21" ht="14.25" x14ac:dyDescent="0.2">
      <c r="U3351" s="17"/>
    </row>
    <row r="3352" spans="21:21" ht="14.25" x14ac:dyDescent="0.2">
      <c r="U3352" s="17"/>
    </row>
    <row r="3353" spans="21:21" ht="14.25" x14ac:dyDescent="0.2">
      <c r="U3353" s="17"/>
    </row>
    <row r="3354" spans="21:21" ht="14.25" x14ac:dyDescent="0.2">
      <c r="U3354" s="17"/>
    </row>
    <row r="3355" spans="21:21" ht="14.25" x14ac:dyDescent="0.2">
      <c r="U3355" s="17"/>
    </row>
    <row r="3356" spans="21:21" ht="14.25" x14ac:dyDescent="0.2">
      <c r="U3356" s="17"/>
    </row>
    <row r="3357" spans="21:21" ht="14.25" x14ac:dyDescent="0.2">
      <c r="U3357" s="17"/>
    </row>
    <row r="3358" spans="21:21" ht="14.25" x14ac:dyDescent="0.2">
      <c r="U3358" s="17"/>
    </row>
    <row r="3359" spans="21:21" ht="14.25" x14ac:dyDescent="0.2">
      <c r="U3359" s="17"/>
    </row>
    <row r="3360" spans="21:21" ht="14.25" x14ac:dyDescent="0.2">
      <c r="U3360" s="17"/>
    </row>
    <row r="3361" spans="21:21" ht="14.25" x14ac:dyDescent="0.2">
      <c r="U3361" s="17"/>
    </row>
    <row r="3362" spans="21:21" ht="14.25" x14ac:dyDescent="0.2">
      <c r="U3362" s="17"/>
    </row>
    <row r="3363" spans="21:21" ht="14.25" x14ac:dyDescent="0.2">
      <c r="U3363" s="17"/>
    </row>
    <row r="3364" spans="21:21" ht="14.25" x14ac:dyDescent="0.2">
      <c r="U3364" s="17"/>
    </row>
    <row r="3365" spans="21:21" ht="14.25" x14ac:dyDescent="0.2">
      <c r="U3365" s="17"/>
    </row>
    <row r="3366" spans="21:21" ht="14.25" x14ac:dyDescent="0.2">
      <c r="U3366" s="17"/>
    </row>
    <row r="3367" spans="21:21" ht="14.25" x14ac:dyDescent="0.2">
      <c r="U3367" s="17"/>
    </row>
    <row r="3368" spans="21:21" ht="14.25" x14ac:dyDescent="0.2">
      <c r="U3368" s="17"/>
    </row>
    <row r="3369" spans="21:21" ht="14.25" x14ac:dyDescent="0.2">
      <c r="U3369" s="17"/>
    </row>
    <row r="3370" spans="21:21" ht="14.25" x14ac:dyDescent="0.2">
      <c r="U3370" s="17"/>
    </row>
    <row r="3371" spans="21:21" ht="14.25" x14ac:dyDescent="0.2">
      <c r="U3371" s="17"/>
    </row>
    <row r="3372" spans="21:21" ht="14.25" x14ac:dyDescent="0.2">
      <c r="U3372" s="17"/>
    </row>
    <row r="3373" spans="21:21" ht="14.25" x14ac:dyDescent="0.2">
      <c r="U3373" s="17"/>
    </row>
    <row r="3374" spans="21:21" ht="14.25" x14ac:dyDescent="0.2">
      <c r="U3374" s="17"/>
    </row>
    <row r="3375" spans="21:21" ht="14.25" x14ac:dyDescent="0.2">
      <c r="U3375" s="17"/>
    </row>
    <row r="3376" spans="21:21" ht="14.25" x14ac:dyDescent="0.2">
      <c r="U3376" s="17"/>
    </row>
    <row r="3377" spans="21:21" ht="14.25" x14ac:dyDescent="0.2">
      <c r="U3377" s="17"/>
    </row>
    <row r="3378" spans="21:21" ht="14.25" x14ac:dyDescent="0.2">
      <c r="U3378" s="17"/>
    </row>
    <row r="3379" spans="21:21" ht="14.25" x14ac:dyDescent="0.2">
      <c r="U3379" s="17"/>
    </row>
    <row r="3380" spans="21:21" ht="14.25" x14ac:dyDescent="0.2">
      <c r="U3380" s="17"/>
    </row>
    <row r="3381" spans="21:21" ht="14.25" x14ac:dyDescent="0.2">
      <c r="U3381" s="17"/>
    </row>
    <row r="3382" spans="21:21" ht="14.25" x14ac:dyDescent="0.2">
      <c r="U3382" s="17"/>
    </row>
    <row r="3383" spans="21:21" ht="14.25" x14ac:dyDescent="0.2">
      <c r="U3383" s="17"/>
    </row>
    <row r="3384" spans="21:21" ht="14.25" x14ac:dyDescent="0.2">
      <c r="U3384" s="17"/>
    </row>
    <row r="3385" spans="21:21" ht="14.25" x14ac:dyDescent="0.2">
      <c r="U3385" s="17"/>
    </row>
    <row r="3386" spans="21:21" ht="14.25" x14ac:dyDescent="0.2">
      <c r="U3386" s="17"/>
    </row>
    <row r="3387" spans="21:21" ht="14.25" x14ac:dyDescent="0.2">
      <c r="U3387" s="17"/>
    </row>
    <row r="3388" spans="21:21" ht="14.25" x14ac:dyDescent="0.2">
      <c r="U3388" s="17"/>
    </row>
    <row r="3389" spans="21:21" ht="14.25" x14ac:dyDescent="0.2">
      <c r="U3389" s="17"/>
    </row>
    <row r="3390" spans="21:21" ht="14.25" x14ac:dyDescent="0.2">
      <c r="U3390" s="17"/>
    </row>
    <row r="3391" spans="21:21" ht="14.25" x14ac:dyDescent="0.2">
      <c r="U3391" s="17"/>
    </row>
    <row r="3392" spans="21:21" ht="14.25" x14ac:dyDescent="0.2">
      <c r="U3392" s="17"/>
    </row>
    <row r="3393" spans="21:21" ht="14.25" x14ac:dyDescent="0.2">
      <c r="U3393" s="17"/>
    </row>
    <row r="3394" spans="21:21" ht="14.25" x14ac:dyDescent="0.2">
      <c r="U3394" s="17"/>
    </row>
    <row r="3395" spans="21:21" ht="14.25" x14ac:dyDescent="0.2">
      <c r="U3395" s="17"/>
    </row>
    <row r="3396" spans="21:21" ht="14.25" x14ac:dyDescent="0.2">
      <c r="U3396" s="17"/>
    </row>
    <row r="3397" spans="21:21" ht="14.25" x14ac:dyDescent="0.2">
      <c r="U3397" s="17"/>
    </row>
    <row r="3398" spans="21:21" ht="14.25" x14ac:dyDescent="0.2">
      <c r="U3398" s="17"/>
    </row>
    <row r="3399" spans="21:21" ht="14.25" x14ac:dyDescent="0.2">
      <c r="U3399" s="17"/>
    </row>
    <row r="3400" spans="21:21" ht="14.25" x14ac:dyDescent="0.2">
      <c r="U3400" s="17"/>
    </row>
    <row r="3401" spans="21:21" ht="14.25" x14ac:dyDescent="0.2">
      <c r="U3401" s="17"/>
    </row>
    <row r="3402" spans="21:21" ht="14.25" x14ac:dyDescent="0.2">
      <c r="U3402" s="17"/>
    </row>
    <row r="3403" spans="21:21" ht="14.25" x14ac:dyDescent="0.2">
      <c r="U3403" s="17"/>
    </row>
    <row r="3404" spans="21:21" ht="14.25" x14ac:dyDescent="0.2">
      <c r="U3404" s="17"/>
    </row>
    <row r="3405" spans="21:21" ht="14.25" x14ac:dyDescent="0.2">
      <c r="U3405" s="17"/>
    </row>
    <row r="3406" spans="21:21" ht="14.25" x14ac:dyDescent="0.2">
      <c r="U3406" s="17"/>
    </row>
    <row r="3407" spans="21:21" ht="14.25" x14ac:dyDescent="0.2">
      <c r="U3407" s="17"/>
    </row>
    <row r="3408" spans="21:21" ht="14.25" x14ac:dyDescent="0.2">
      <c r="U3408" s="17"/>
    </row>
    <row r="3409" spans="21:21" ht="14.25" x14ac:dyDescent="0.2">
      <c r="U3409" s="17"/>
    </row>
    <row r="3410" spans="21:21" ht="14.25" x14ac:dyDescent="0.2">
      <c r="U3410" s="17"/>
    </row>
    <row r="3411" spans="21:21" ht="14.25" x14ac:dyDescent="0.2">
      <c r="U3411" s="17"/>
    </row>
    <row r="3412" spans="21:21" ht="14.25" x14ac:dyDescent="0.2">
      <c r="U3412" s="17"/>
    </row>
    <row r="3413" spans="21:21" ht="14.25" x14ac:dyDescent="0.2">
      <c r="U3413" s="17"/>
    </row>
    <row r="3414" spans="21:21" ht="14.25" x14ac:dyDescent="0.2">
      <c r="U3414" s="17"/>
    </row>
    <row r="3415" spans="21:21" ht="14.25" x14ac:dyDescent="0.2">
      <c r="U3415" s="17"/>
    </row>
    <row r="3416" spans="21:21" ht="14.25" x14ac:dyDescent="0.2">
      <c r="U3416" s="17"/>
    </row>
    <row r="3417" spans="21:21" ht="14.25" x14ac:dyDescent="0.2">
      <c r="U3417" s="17"/>
    </row>
    <row r="3418" spans="21:21" ht="14.25" x14ac:dyDescent="0.2">
      <c r="U3418" s="17"/>
    </row>
    <row r="3419" spans="21:21" ht="14.25" x14ac:dyDescent="0.2">
      <c r="U3419" s="17"/>
    </row>
    <row r="3420" spans="21:21" ht="14.25" x14ac:dyDescent="0.2">
      <c r="U3420" s="17"/>
    </row>
    <row r="3421" spans="21:21" ht="14.25" x14ac:dyDescent="0.2">
      <c r="U3421" s="17"/>
    </row>
    <row r="3422" spans="21:21" ht="14.25" x14ac:dyDescent="0.2">
      <c r="U3422" s="17"/>
    </row>
    <row r="3423" spans="21:21" ht="14.25" x14ac:dyDescent="0.2">
      <c r="U3423" s="17"/>
    </row>
    <row r="3424" spans="21:21" ht="14.25" x14ac:dyDescent="0.2">
      <c r="U3424" s="17"/>
    </row>
    <row r="3425" spans="21:21" ht="14.25" x14ac:dyDescent="0.2">
      <c r="U3425" s="17"/>
    </row>
    <row r="3426" spans="21:21" ht="14.25" x14ac:dyDescent="0.2">
      <c r="U3426" s="17"/>
    </row>
    <row r="3427" spans="21:21" ht="14.25" x14ac:dyDescent="0.2">
      <c r="U3427" s="17"/>
    </row>
    <row r="3428" spans="21:21" ht="14.25" x14ac:dyDescent="0.2">
      <c r="U3428" s="17"/>
    </row>
    <row r="3429" spans="21:21" ht="14.25" x14ac:dyDescent="0.2">
      <c r="U3429" s="17"/>
    </row>
    <row r="3430" spans="21:21" ht="14.25" x14ac:dyDescent="0.2">
      <c r="U3430" s="17"/>
    </row>
    <row r="3431" spans="21:21" ht="14.25" x14ac:dyDescent="0.2">
      <c r="U3431" s="17"/>
    </row>
    <row r="3432" spans="21:21" ht="14.25" x14ac:dyDescent="0.2">
      <c r="U3432" s="17"/>
    </row>
    <row r="3433" spans="21:21" ht="14.25" x14ac:dyDescent="0.2">
      <c r="U3433" s="17"/>
    </row>
    <row r="3434" spans="21:21" ht="14.25" x14ac:dyDescent="0.2">
      <c r="U3434" s="17"/>
    </row>
    <row r="3435" spans="21:21" ht="14.25" x14ac:dyDescent="0.2">
      <c r="U3435" s="17"/>
    </row>
    <row r="3436" spans="21:21" ht="14.25" x14ac:dyDescent="0.2">
      <c r="U3436" s="17"/>
    </row>
    <row r="3437" spans="21:21" ht="14.25" x14ac:dyDescent="0.2">
      <c r="U3437" s="17"/>
    </row>
    <row r="3438" spans="21:21" ht="14.25" x14ac:dyDescent="0.2">
      <c r="U3438" s="17"/>
    </row>
    <row r="3439" spans="21:21" ht="14.25" x14ac:dyDescent="0.2">
      <c r="U3439" s="17"/>
    </row>
    <row r="3440" spans="21:21" ht="14.25" x14ac:dyDescent="0.2">
      <c r="U3440" s="17"/>
    </row>
    <row r="3441" spans="21:21" ht="14.25" x14ac:dyDescent="0.2">
      <c r="U3441" s="17"/>
    </row>
    <row r="3442" spans="21:21" ht="14.25" x14ac:dyDescent="0.2">
      <c r="U3442" s="17"/>
    </row>
    <row r="3443" spans="21:21" ht="14.25" x14ac:dyDescent="0.2">
      <c r="U3443" s="17"/>
    </row>
    <row r="3444" spans="21:21" ht="14.25" x14ac:dyDescent="0.2">
      <c r="U3444" s="17"/>
    </row>
    <row r="3445" spans="21:21" ht="14.25" x14ac:dyDescent="0.2">
      <c r="U3445" s="17"/>
    </row>
    <row r="3446" spans="21:21" ht="14.25" x14ac:dyDescent="0.2">
      <c r="U3446" s="17"/>
    </row>
    <row r="3447" spans="21:21" ht="14.25" x14ac:dyDescent="0.2">
      <c r="U3447" s="17"/>
    </row>
    <row r="3448" spans="21:21" ht="14.25" x14ac:dyDescent="0.2">
      <c r="U3448" s="17"/>
    </row>
    <row r="3449" spans="21:21" ht="14.25" x14ac:dyDescent="0.2">
      <c r="U3449" s="17"/>
    </row>
    <row r="3450" spans="21:21" ht="14.25" x14ac:dyDescent="0.2">
      <c r="U3450" s="17"/>
    </row>
    <row r="3451" spans="21:21" ht="14.25" x14ac:dyDescent="0.2">
      <c r="U3451" s="17"/>
    </row>
    <row r="3452" spans="21:21" ht="14.25" x14ac:dyDescent="0.2">
      <c r="U3452" s="17"/>
    </row>
    <row r="3453" spans="21:21" ht="14.25" x14ac:dyDescent="0.2">
      <c r="U3453" s="17"/>
    </row>
    <row r="3454" spans="21:21" ht="14.25" x14ac:dyDescent="0.2">
      <c r="U3454" s="17"/>
    </row>
    <row r="3455" spans="21:21" ht="14.25" x14ac:dyDescent="0.2">
      <c r="U3455" s="17"/>
    </row>
    <row r="3456" spans="21:21" ht="14.25" x14ac:dyDescent="0.2">
      <c r="U3456" s="17"/>
    </row>
    <row r="3457" spans="21:21" ht="14.25" x14ac:dyDescent="0.2">
      <c r="U3457" s="17"/>
    </row>
    <row r="3458" spans="21:21" ht="14.25" x14ac:dyDescent="0.2">
      <c r="U3458" s="17"/>
    </row>
    <row r="3459" spans="21:21" ht="14.25" x14ac:dyDescent="0.2">
      <c r="U3459" s="17"/>
    </row>
    <row r="3460" spans="21:21" ht="14.25" x14ac:dyDescent="0.2">
      <c r="U3460" s="17"/>
    </row>
    <row r="3461" spans="21:21" ht="14.25" x14ac:dyDescent="0.2">
      <c r="U3461" s="17"/>
    </row>
    <row r="3462" spans="21:21" ht="14.25" x14ac:dyDescent="0.2">
      <c r="U3462" s="17"/>
    </row>
    <row r="3463" spans="21:21" ht="14.25" x14ac:dyDescent="0.2">
      <c r="U3463" s="17"/>
    </row>
    <row r="3464" spans="21:21" ht="14.25" x14ac:dyDescent="0.2">
      <c r="U3464" s="17"/>
    </row>
    <row r="3465" spans="21:21" ht="14.25" x14ac:dyDescent="0.2">
      <c r="U3465" s="17"/>
    </row>
    <row r="3466" spans="21:21" ht="14.25" x14ac:dyDescent="0.2">
      <c r="U3466" s="17"/>
    </row>
    <row r="3467" spans="21:21" ht="14.25" x14ac:dyDescent="0.2">
      <c r="U3467" s="17"/>
    </row>
    <row r="3468" spans="21:21" ht="14.25" x14ac:dyDescent="0.2">
      <c r="U3468" s="17"/>
    </row>
    <row r="3469" spans="21:21" ht="14.25" x14ac:dyDescent="0.2">
      <c r="U3469" s="17"/>
    </row>
    <row r="3470" spans="21:21" ht="14.25" x14ac:dyDescent="0.2">
      <c r="U3470" s="17"/>
    </row>
    <row r="3471" spans="21:21" ht="14.25" x14ac:dyDescent="0.2">
      <c r="U3471" s="17"/>
    </row>
    <row r="3472" spans="21:21" ht="14.25" x14ac:dyDescent="0.2">
      <c r="U3472" s="17"/>
    </row>
    <row r="3473" spans="21:21" ht="14.25" x14ac:dyDescent="0.2">
      <c r="U3473" s="17"/>
    </row>
    <row r="3474" spans="21:21" ht="14.25" x14ac:dyDescent="0.2">
      <c r="U3474" s="17"/>
    </row>
    <row r="3475" spans="21:21" ht="14.25" x14ac:dyDescent="0.2">
      <c r="U3475" s="17"/>
    </row>
    <row r="3476" spans="21:21" ht="14.25" x14ac:dyDescent="0.2">
      <c r="U3476" s="17"/>
    </row>
    <row r="3477" spans="21:21" ht="14.25" x14ac:dyDescent="0.2">
      <c r="U3477" s="17"/>
    </row>
    <row r="3478" spans="21:21" ht="14.25" x14ac:dyDescent="0.2">
      <c r="U3478" s="17"/>
    </row>
    <row r="3479" spans="21:21" ht="14.25" x14ac:dyDescent="0.2">
      <c r="U3479" s="17"/>
    </row>
    <row r="3480" spans="21:21" ht="14.25" x14ac:dyDescent="0.2">
      <c r="U3480" s="17"/>
    </row>
    <row r="3481" spans="21:21" ht="14.25" x14ac:dyDescent="0.2">
      <c r="U3481" s="17"/>
    </row>
    <row r="3482" spans="21:21" ht="14.25" x14ac:dyDescent="0.2">
      <c r="U3482" s="17"/>
    </row>
    <row r="3483" spans="21:21" ht="14.25" x14ac:dyDescent="0.2">
      <c r="U3483" s="17"/>
    </row>
    <row r="3484" spans="21:21" ht="14.25" x14ac:dyDescent="0.2">
      <c r="U3484" s="17"/>
    </row>
    <row r="3485" spans="21:21" ht="14.25" x14ac:dyDescent="0.2">
      <c r="U3485" s="17"/>
    </row>
    <row r="3486" spans="21:21" ht="14.25" x14ac:dyDescent="0.2">
      <c r="U3486" s="17"/>
    </row>
    <row r="3487" spans="21:21" ht="14.25" x14ac:dyDescent="0.2">
      <c r="U3487" s="17"/>
    </row>
    <row r="3488" spans="21:21" ht="14.25" x14ac:dyDescent="0.2">
      <c r="U3488" s="17"/>
    </row>
    <row r="3489" spans="21:21" ht="14.25" x14ac:dyDescent="0.2">
      <c r="U3489" s="17"/>
    </row>
    <row r="3490" spans="21:21" ht="14.25" x14ac:dyDescent="0.2">
      <c r="U3490" s="17"/>
    </row>
    <row r="3491" spans="21:21" ht="14.25" x14ac:dyDescent="0.2">
      <c r="U3491" s="17"/>
    </row>
    <row r="3492" spans="21:21" ht="14.25" x14ac:dyDescent="0.2">
      <c r="U3492" s="17"/>
    </row>
    <row r="3493" spans="21:21" ht="14.25" x14ac:dyDescent="0.2">
      <c r="U3493" s="17"/>
    </row>
    <row r="3494" spans="21:21" ht="14.25" x14ac:dyDescent="0.2">
      <c r="U3494" s="17"/>
    </row>
    <row r="3495" spans="21:21" ht="14.25" x14ac:dyDescent="0.2">
      <c r="U3495" s="17"/>
    </row>
    <row r="3496" spans="21:21" ht="14.25" x14ac:dyDescent="0.2">
      <c r="U3496" s="17"/>
    </row>
    <row r="3497" spans="21:21" ht="14.25" x14ac:dyDescent="0.2">
      <c r="U3497" s="17"/>
    </row>
    <row r="3498" spans="21:21" ht="14.25" x14ac:dyDescent="0.2">
      <c r="U3498" s="17"/>
    </row>
    <row r="3499" spans="21:21" ht="14.25" x14ac:dyDescent="0.2">
      <c r="U3499" s="17"/>
    </row>
    <row r="3500" spans="21:21" ht="14.25" x14ac:dyDescent="0.2">
      <c r="U3500" s="17"/>
    </row>
    <row r="3501" spans="21:21" ht="14.25" x14ac:dyDescent="0.2">
      <c r="U3501" s="17"/>
    </row>
    <row r="3502" spans="21:21" ht="14.25" x14ac:dyDescent="0.2">
      <c r="U3502" s="17"/>
    </row>
    <row r="3503" spans="21:21" ht="14.25" x14ac:dyDescent="0.2">
      <c r="U3503" s="17"/>
    </row>
    <row r="3504" spans="21:21" ht="14.25" x14ac:dyDescent="0.2">
      <c r="U3504" s="17"/>
    </row>
    <row r="3505" spans="21:21" ht="14.25" x14ac:dyDescent="0.2">
      <c r="U3505" s="17"/>
    </row>
    <row r="3506" spans="21:21" ht="14.25" x14ac:dyDescent="0.2">
      <c r="U3506" s="17"/>
    </row>
    <row r="3507" spans="21:21" ht="14.25" x14ac:dyDescent="0.2">
      <c r="U3507" s="17"/>
    </row>
    <row r="3508" spans="21:21" ht="14.25" x14ac:dyDescent="0.2">
      <c r="U3508" s="17"/>
    </row>
    <row r="3509" spans="21:21" ht="14.25" x14ac:dyDescent="0.2">
      <c r="U3509" s="17"/>
    </row>
    <row r="3510" spans="21:21" ht="14.25" x14ac:dyDescent="0.2">
      <c r="U3510" s="17"/>
    </row>
    <row r="3511" spans="21:21" ht="14.25" x14ac:dyDescent="0.2">
      <c r="U3511" s="17"/>
    </row>
    <row r="3512" spans="21:21" ht="14.25" x14ac:dyDescent="0.2">
      <c r="U3512" s="17"/>
    </row>
    <row r="3513" spans="21:21" ht="14.25" x14ac:dyDescent="0.2">
      <c r="U3513" s="17"/>
    </row>
    <row r="3514" spans="21:21" ht="14.25" x14ac:dyDescent="0.2">
      <c r="U3514" s="17"/>
    </row>
    <row r="3515" spans="21:21" ht="14.25" x14ac:dyDescent="0.2">
      <c r="U3515" s="17"/>
    </row>
    <row r="3516" spans="21:21" ht="14.25" x14ac:dyDescent="0.2">
      <c r="U3516" s="17"/>
    </row>
    <row r="3517" spans="21:21" ht="14.25" x14ac:dyDescent="0.2">
      <c r="U3517" s="17"/>
    </row>
    <row r="3518" spans="21:21" ht="14.25" x14ac:dyDescent="0.2">
      <c r="U3518" s="17"/>
    </row>
    <row r="3519" spans="21:21" ht="14.25" x14ac:dyDescent="0.2">
      <c r="U3519" s="17"/>
    </row>
    <row r="3520" spans="21:21" ht="14.25" x14ac:dyDescent="0.2">
      <c r="U3520" s="17"/>
    </row>
    <row r="3521" spans="21:21" ht="14.25" x14ac:dyDescent="0.2">
      <c r="U3521" s="17"/>
    </row>
    <row r="3522" spans="21:21" ht="14.25" x14ac:dyDescent="0.2">
      <c r="U3522" s="17"/>
    </row>
    <row r="3523" spans="21:21" ht="14.25" x14ac:dyDescent="0.2">
      <c r="U3523" s="17"/>
    </row>
    <row r="3524" spans="21:21" ht="14.25" x14ac:dyDescent="0.2">
      <c r="U3524" s="17"/>
    </row>
    <row r="3525" spans="21:21" ht="14.25" x14ac:dyDescent="0.2">
      <c r="U3525" s="17"/>
    </row>
    <row r="3526" spans="21:21" ht="14.25" x14ac:dyDescent="0.2">
      <c r="U3526" s="17"/>
    </row>
    <row r="3527" spans="21:21" ht="14.25" x14ac:dyDescent="0.2">
      <c r="U3527" s="17"/>
    </row>
    <row r="3528" spans="21:21" ht="14.25" x14ac:dyDescent="0.2">
      <c r="U3528" s="17"/>
    </row>
    <row r="3529" spans="21:21" ht="14.25" x14ac:dyDescent="0.2">
      <c r="U3529" s="17"/>
    </row>
    <row r="3530" spans="21:21" ht="14.25" x14ac:dyDescent="0.2">
      <c r="U3530" s="17"/>
    </row>
    <row r="3531" spans="21:21" ht="14.25" x14ac:dyDescent="0.2">
      <c r="U3531" s="17"/>
    </row>
    <row r="3532" spans="21:21" ht="14.25" x14ac:dyDescent="0.2">
      <c r="U3532" s="17"/>
    </row>
    <row r="3533" spans="21:21" ht="14.25" x14ac:dyDescent="0.2">
      <c r="U3533" s="17"/>
    </row>
    <row r="3534" spans="21:21" ht="14.25" x14ac:dyDescent="0.2">
      <c r="U3534" s="17"/>
    </row>
    <row r="3535" spans="21:21" ht="14.25" x14ac:dyDescent="0.2">
      <c r="U3535" s="17"/>
    </row>
    <row r="3536" spans="21:21" ht="14.25" x14ac:dyDescent="0.2">
      <c r="U3536" s="17"/>
    </row>
    <row r="3537" spans="21:21" ht="14.25" x14ac:dyDescent="0.2">
      <c r="U3537" s="17"/>
    </row>
    <row r="3538" spans="21:21" ht="14.25" x14ac:dyDescent="0.2">
      <c r="U3538" s="17"/>
    </row>
    <row r="3539" spans="21:21" ht="14.25" x14ac:dyDescent="0.2">
      <c r="U3539" s="17"/>
    </row>
    <row r="3540" spans="21:21" ht="14.25" x14ac:dyDescent="0.2">
      <c r="U3540" s="17"/>
    </row>
    <row r="3541" spans="21:21" ht="14.25" x14ac:dyDescent="0.2">
      <c r="U3541" s="17"/>
    </row>
    <row r="3542" spans="21:21" ht="14.25" x14ac:dyDescent="0.2">
      <c r="U3542" s="17"/>
    </row>
    <row r="3543" spans="21:21" ht="14.25" x14ac:dyDescent="0.2">
      <c r="U3543" s="17"/>
    </row>
    <row r="3544" spans="21:21" ht="14.25" x14ac:dyDescent="0.2">
      <c r="U3544" s="17"/>
    </row>
    <row r="3545" spans="21:21" ht="14.25" x14ac:dyDescent="0.2">
      <c r="U3545" s="17"/>
    </row>
    <row r="3546" spans="21:21" ht="14.25" x14ac:dyDescent="0.2">
      <c r="U3546" s="17"/>
    </row>
    <row r="3547" spans="21:21" ht="14.25" x14ac:dyDescent="0.2">
      <c r="U3547" s="17"/>
    </row>
    <row r="3548" spans="21:21" ht="14.25" x14ac:dyDescent="0.2">
      <c r="U3548" s="17"/>
    </row>
    <row r="3549" spans="21:21" ht="14.25" x14ac:dyDescent="0.2">
      <c r="U3549" s="17"/>
    </row>
    <row r="3550" spans="21:21" ht="14.25" x14ac:dyDescent="0.2">
      <c r="U3550" s="17"/>
    </row>
    <row r="3551" spans="21:21" ht="14.25" x14ac:dyDescent="0.2">
      <c r="U3551" s="17"/>
    </row>
    <row r="3552" spans="21:21" ht="14.25" x14ac:dyDescent="0.2">
      <c r="U3552" s="17"/>
    </row>
    <row r="3553" spans="21:21" ht="14.25" x14ac:dyDescent="0.2">
      <c r="U3553" s="17"/>
    </row>
    <row r="3554" spans="21:21" ht="14.25" x14ac:dyDescent="0.2">
      <c r="U3554" s="17"/>
    </row>
    <row r="3555" spans="21:21" ht="14.25" x14ac:dyDescent="0.2">
      <c r="U3555" s="17"/>
    </row>
    <row r="3556" spans="21:21" ht="14.25" x14ac:dyDescent="0.2">
      <c r="U3556" s="17"/>
    </row>
    <row r="3557" spans="21:21" ht="14.25" x14ac:dyDescent="0.2">
      <c r="U3557" s="17"/>
    </row>
    <row r="3558" spans="21:21" ht="14.25" x14ac:dyDescent="0.2">
      <c r="U3558" s="17"/>
    </row>
    <row r="3559" spans="21:21" ht="14.25" x14ac:dyDescent="0.2">
      <c r="U3559" s="17"/>
    </row>
    <row r="3560" spans="21:21" ht="14.25" x14ac:dyDescent="0.2">
      <c r="U3560" s="17"/>
    </row>
    <row r="3561" spans="21:21" ht="14.25" x14ac:dyDescent="0.2">
      <c r="U3561" s="17"/>
    </row>
    <row r="3562" spans="21:21" ht="14.25" x14ac:dyDescent="0.2">
      <c r="U3562" s="17"/>
    </row>
    <row r="3563" spans="21:21" ht="14.25" x14ac:dyDescent="0.2">
      <c r="U3563" s="17"/>
    </row>
    <row r="3564" spans="21:21" ht="14.25" x14ac:dyDescent="0.2">
      <c r="U3564" s="17"/>
    </row>
    <row r="3565" spans="21:21" ht="14.25" x14ac:dyDescent="0.2">
      <c r="U3565" s="17"/>
    </row>
    <row r="3566" spans="21:21" ht="14.25" x14ac:dyDescent="0.2">
      <c r="U3566" s="17"/>
    </row>
    <row r="3567" spans="21:21" ht="14.25" x14ac:dyDescent="0.2">
      <c r="U3567" s="17"/>
    </row>
    <row r="3568" spans="21:21" ht="14.25" x14ac:dyDescent="0.2">
      <c r="U3568" s="17"/>
    </row>
    <row r="3569" spans="21:21" ht="14.25" x14ac:dyDescent="0.2">
      <c r="U3569" s="17"/>
    </row>
    <row r="3570" spans="21:21" ht="14.25" x14ac:dyDescent="0.2">
      <c r="U3570" s="17"/>
    </row>
    <row r="3571" spans="21:21" ht="14.25" x14ac:dyDescent="0.2">
      <c r="U3571" s="17"/>
    </row>
    <row r="3572" spans="21:21" ht="14.25" x14ac:dyDescent="0.2">
      <c r="U3572" s="17"/>
    </row>
    <row r="3573" spans="21:21" ht="14.25" x14ac:dyDescent="0.2">
      <c r="U3573" s="17"/>
    </row>
    <row r="3574" spans="21:21" ht="14.25" x14ac:dyDescent="0.2">
      <c r="U3574" s="17"/>
    </row>
    <row r="3575" spans="21:21" ht="14.25" x14ac:dyDescent="0.2">
      <c r="U3575" s="17"/>
    </row>
    <row r="3576" spans="21:21" ht="14.25" x14ac:dyDescent="0.2">
      <c r="U3576" s="17"/>
    </row>
    <row r="3577" spans="21:21" ht="14.25" x14ac:dyDescent="0.2">
      <c r="U3577" s="17"/>
    </row>
    <row r="3578" spans="21:21" ht="14.25" x14ac:dyDescent="0.2">
      <c r="U3578" s="17"/>
    </row>
    <row r="3579" spans="21:21" ht="14.25" x14ac:dyDescent="0.2">
      <c r="U3579" s="17"/>
    </row>
    <row r="3580" spans="21:21" ht="14.25" x14ac:dyDescent="0.2">
      <c r="U3580" s="17"/>
    </row>
    <row r="3581" spans="21:21" ht="14.25" x14ac:dyDescent="0.2">
      <c r="U3581" s="17"/>
    </row>
    <row r="3582" spans="21:21" ht="14.25" x14ac:dyDescent="0.2">
      <c r="U3582" s="17"/>
    </row>
    <row r="3583" spans="21:21" ht="14.25" x14ac:dyDescent="0.2">
      <c r="U3583" s="17"/>
    </row>
    <row r="3584" spans="21:21" ht="14.25" x14ac:dyDescent="0.2">
      <c r="U3584" s="17"/>
    </row>
    <row r="3585" spans="21:21" ht="14.25" x14ac:dyDescent="0.2">
      <c r="U3585" s="17"/>
    </row>
    <row r="3586" spans="21:21" ht="14.25" x14ac:dyDescent="0.2">
      <c r="U3586" s="17"/>
    </row>
    <row r="3587" spans="21:21" ht="14.25" x14ac:dyDescent="0.2">
      <c r="U3587" s="17"/>
    </row>
    <row r="3588" spans="21:21" ht="14.25" x14ac:dyDescent="0.2">
      <c r="U3588" s="17"/>
    </row>
    <row r="3589" spans="21:21" ht="14.25" x14ac:dyDescent="0.2">
      <c r="U3589" s="17"/>
    </row>
    <row r="3590" spans="21:21" ht="14.25" x14ac:dyDescent="0.2">
      <c r="U3590" s="17"/>
    </row>
    <row r="3591" spans="21:21" ht="14.25" x14ac:dyDescent="0.2">
      <c r="U3591" s="17"/>
    </row>
    <row r="3592" spans="21:21" ht="14.25" x14ac:dyDescent="0.2">
      <c r="U3592" s="17"/>
    </row>
    <row r="3593" spans="21:21" ht="14.25" x14ac:dyDescent="0.2">
      <c r="U3593" s="17"/>
    </row>
    <row r="3594" spans="21:21" ht="14.25" x14ac:dyDescent="0.2">
      <c r="U3594" s="17"/>
    </row>
    <row r="3595" spans="21:21" ht="14.25" x14ac:dyDescent="0.2">
      <c r="U3595" s="17"/>
    </row>
    <row r="3596" spans="21:21" ht="14.25" x14ac:dyDescent="0.2">
      <c r="U3596" s="17"/>
    </row>
    <row r="3597" spans="21:21" ht="14.25" x14ac:dyDescent="0.2">
      <c r="U3597" s="17"/>
    </row>
    <row r="3598" spans="21:21" ht="14.25" x14ac:dyDescent="0.2">
      <c r="U3598" s="17"/>
    </row>
    <row r="3599" spans="21:21" ht="14.25" x14ac:dyDescent="0.2">
      <c r="U3599" s="17"/>
    </row>
    <row r="3600" spans="21:21" ht="14.25" x14ac:dyDescent="0.2">
      <c r="U3600" s="17"/>
    </row>
    <row r="3601" spans="21:21" ht="14.25" x14ac:dyDescent="0.2">
      <c r="U3601" s="17"/>
    </row>
    <row r="3602" spans="21:21" ht="14.25" x14ac:dyDescent="0.2">
      <c r="U3602" s="17"/>
    </row>
    <row r="3603" spans="21:21" ht="14.25" x14ac:dyDescent="0.2">
      <c r="U3603" s="17"/>
    </row>
    <row r="3604" spans="21:21" ht="14.25" x14ac:dyDescent="0.2">
      <c r="U3604" s="17"/>
    </row>
    <row r="3605" spans="21:21" ht="14.25" x14ac:dyDescent="0.2">
      <c r="U3605" s="17"/>
    </row>
    <row r="3606" spans="21:21" ht="14.25" x14ac:dyDescent="0.2">
      <c r="U3606" s="17"/>
    </row>
    <row r="3607" spans="21:21" ht="14.25" x14ac:dyDescent="0.2">
      <c r="U3607" s="17"/>
    </row>
    <row r="3608" spans="21:21" ht="14.25" x14ac:dyDescent="0.2">
      <c r="U3608" s="17"/>
    </row>
    <row r="3609" spans="21:21" ht="14.25" x14ac:dyDescent="0.2">
      <c r="U3609" s="17"/>
    </row>
    <row r="3610" spans="21:21" ht="14.25" x14ac:dyDescent="0.2">
      <c r="U3610" s="17"/>
    </row>
    <row r="3611" spans="21:21" ht="14.25" x14ac:dyDescent="0.2">
      <c r="U3611" s="17"/>
    </row>
    <row r="3612" spans="21:21" ht="14.25" x14ac:dyDescent="0.2">
      <c r="U3612" s="17"/>
    </row>
    <row r="3613" spans="21:21" ht="14.25" x14ac:dyDescent="0.2">
      <c r="U3613" s="17"/>
    </row>
    <row r="3614" spans="21:21" ht="14.25" x14ac:dyDescent="0.2">
      <c r="U3614" s="17"/>
    </row>
    <row r="3615" spans="21:21" ht="14.25" x14ac:dyDescent="0.2">
      <c r="U3615" s="17"/>
    </row>
    <row r="3616" spans="21:21" ht="14.25" x14ac:dyDescent="0.2">
      <c r="U3616" s="17"/>
    </row>
    <row r="3617" spans="21:21" ht="14.25" x14ac:dyDescent="0.2">
      <c r="U3617" s="17"/>
    </row>
    <row r="3618" spans="21:21" ht="14.25" x14ac:dyDescent="0.2">
      <c r="U3618" s="17"/>
    </row>
    <row r="3619" spans="21:21" ht="14.25" x14ac:dyDescent="0.2">
      <c r="U3619" s="17"/>
    </row>
    <row r="3620" spans="21:21" ht="14.25" x14ac:dyDescent="0.2">
      <c r="U3620" s="17"/>
    </row>
    <row r="3621" spans="21:21" ht="14.25" x14ac:dyDescent="0.2">
      <c r="U3621" s="17"/>
    </row>
    <row r="3622" spans="21:21" ht="14.25" x14ac:dyDescent="0.2">
      <c r="U3622" s="17"/>
    </row>
    <row r="3623" spans="21:21" ht="14.25" x14ac:dyDescent="0.2">
      <c r="U3623" s="17"/>
    </row>
    <row r="3624" spans="21:21" ht="14.25" x14ac:dyDescent="0.2">
      <c r="U3624" s="17"/>
    </row>
    <row r="3625" spans="21:21" ht="14.25" x14ac:dyDescent="0.2">
      <c r="U3625" s="17"/>
    </row>
    <row r="3626" spans="21:21" ht="14.25" x14ac:dyDescent="0.2">
      <c r="U3626" s="17"/>
    </row>
    <row r="3627" spans="21:21" ht="14.25" x14ac:dyDescent="0.2">
      <c r="U3627" s="17"/>
    </row>
    <row r="3628" spans="21:21" ht="14.25" x14ac:dyDescent="0.2">
      <c r="U3628" s="17"/>
    </row>
    <row r="3629" spans="21:21" ht="14.25" x14ac:dyDescent="0.2">
      <c r="U3629" s="17"/>
    </row>
    <row r="3630" spans="21:21" ht="14.25" x14ac:dyDescent="0.2">
      <c r="U3630" s="17"/>
    </row>
    <row r="3631" spans="21:21" ht="14.25" x14ac:dyDescent="0.2">
      <c r="U3631" s="17"/>
    </row>
    <row r="3632" spans="21:21" ht="14.25" x14ac:dyDescent="0.2">
      <c r="U3632" s="17"/>
    </row>
    <row r="3633" spans="21:21" ht="14.25" x14ac:dyDescent="0.2">
      <c r="U3633" s="17"/>
    </row>
    <row r="3634" spans="21:21" ht="14.25" x14ac:dyDescent="0.2">
      <c r="U3634" s="17"/>
    </row>
    <row r="3635" spans="21:21" ht="14.25" x14ac:dyDescent="0.2">
      <c r="U3635" s="17"/>
    </row>
    <row r="3636" spans="21:21" ht="14.25" x14ac:dyDescent="0.2">
      <c r="U3636" s="17"/>
    </row>
    <row r="3637" spans="21:21" ht="14.25" x14ac:dyDescent="0.2">
      <c r="U3637" s="17"/>
    </row>
    <row r="3638" spans="21:21" ht="14.25" x14ac:dyDescent="0.2">
      <c r="U3638" s="17"/>
    </row>
    <row r="3639" spans="21:21" ht="14.25" x14ac:dyDescent="0.2">
      <c r="U3639" s="17"/>
    </row>
    <row r="3640" spans="21:21" ht="14.25" x14ac:dyDescent="0.2">
      <c r="U3640" s="17"/>
    </row>
    <row r="3641" spans="21:21" ht="14.25" x14ac:dyDescent="0.2">
      <c r="U3641" s="17"/>
    </row>
    <row r="3642" spans="21:21" ht="14.25" x14ac:dyDescent="0.2">
      <c r="U3642" s="17"/>
    </row>
    <row r="3643" spans="21:21" ht="14.25" x14ac:dyDescent="0.2">
      <c r="U3643" s="17"/>
    </row>
    <row r="3644" spans="21:21" ht="14.25" x14ac:dyDescent="0.2">
      <c r="U3644" s="17"/>
    </row>
    <row r="3645" spans="21:21" ht="14.25" x14ac:dyDescent="0.2">
      <c r="U3645" s="17"/>
    </row>
    <row r="3646" spans="21:21" ht="14.25" x14ac:dyDescent="0.2">
      <c r="U3646" s="17"/>
    </row>
    <row r="3647" spans="21:21" ht="14.25" x14ac:dyDescent="0.2">
      <c r="U3647" s="17"/>
    </row>
    <row r="3648" spans="21:21" ht="14.25" x14ac:dyDescent="0.2">
      <c r="U3648" s="17"/>
    </row>
    <row r="3649" spans="21:21" ht="14.25" x14ac:dyDescent="0.2">
      <c r="U3649" s="17"/>
    </row>
    <row r="3650" spans="21:21" ht="14.25" x14ac:dyDescent="0.2">
      <c r="U3650" s="17"/>
    </row>
    <row r="3651" spans="21:21" ht="14.25" x14ac:dyDescent="0.2">
      <c r="U3651" s="17"/>
    </row>
    <row r="3652" spans="21:21" ht="14.25" x14ac:dyDescent="0.2">
      <c r="U3652" s="17"/>
    </row>
    <row r="3653" spans="21:21" ht="14.25" x14ac:dyDescent="0.2">
      <c r="U3653" s="17"/>
    </row>
    <row r="3654" spans="21:21" ht="14.25" x14ac:dyDescent="0.2">
      <c r="U3654" s="17"/>
    </row>
    <row r="3655" spans="21:21" ht="14.25" x14ac:dyDescent="0.2">
      <c r="U3655" s="17"/>
    </row>
    <row r="3656" spans="21:21" ht="14.25" x14ac:dyDescent="0.2">
      <c r="U3656" s="17"/>
    </row>
    <row r="3657" spans="21:21" ht="14.25" x14ac:dyDescent="0.2">
      <c r="U3657" s="17"/>
    </row>
    <row r="3658" spans="21:21" ht="14.25" x14ac:dyDescent="0.2">
      <c r="U3658" s="17"/>
    </row>
    <row r="3659" spans="21:21" ht="14.25" x14ac:dyDescent="0.2">
      <c r="U3659" s="17"/>
    </row>
    <row r="3660" spans="21:21" ht="14.25" x14ac:dyDescent="0.2">
      <c r="U3660" s="17"/>
    </row>
    <row r="3661" spans="21:21" ht="14.25" x14ac:dyDescent="0.2">
      <c r="U3661" s="17"/>
    </row>
    <row r="3662" spans="21:21" ht="14.25" x14ac:dyDescent="0.2">
      <c r="U3662" s="17"/>
    </row>
    <row r="3663" spans="21:21" ht="14.25" x14ac:dyDescent="0.2">
      <c r="U3663" s="17"/>
    </row>
    <row r="3664" spans="21:21" ht="14.25" x14ac:dyDescent="0.2">
      <c r="U3664" s="17"/>
    </row>
    <row r="3665" spans="21:21" ht="14.25" x14ac:dyDescent="0.2">
      <c r="U3665" s="17"/>
    </row>
    <row r="3666" spans="21:21" ht="14.25" x14ac:dyDescent="0.2">
      <c r="U3666" s="17"/>
    </row>
    <row r="3667" spans="21:21" ht="14.25" x14ac:dyDescent="0.2">
      <c r="U3667" s="17"/>
    </row>
    <row r="3668" spans="21:21" ht="14.25" x14ac:dyDescent="0.2">
      <c r="U3668" s="17"/>
    </row>
    <row r="3669" spans="21:21" ht="14.25" x14ac:dyDescent="0.2">
      <c r="U3669" s="17"/>
    </row>
    <row r="3670" spans="21:21" ht="14.25" x14ac:dyDescent="0.2">
      <c r="U3670" s="17"/>
    </row>
    <row r="3671" spans="21:21" ht="14.25" x14ac:dyDescent="0.2">
      <c r="U3671" s="17"/>
    </row>
    <row r="3672" spans="21:21" ht="14.25" x14ac:dyDescent="0.2">
      <c r="U3672" s="17"/>
    </row>
    <row r="3673" spans="21:21" ht="14.25" x14ac:dyDescent="0.2">
      <c r="U3673" s="17"/>
    </row>
    <row r="3674" spans="21:21" ht="14.25" x14ac:dyDescent="0.2">
      <c r="U3674" s="17"/>
    </row>
    <row r="3675" spans="21:21" ht="14.25" x14ac:dyDescent="0.2">
      <c r="U3675" s="17"/>
    </row>
    <row r="3676" spans="21:21" ht="14.25" x14ac:dyDescent="0.2">
      <c r="U3676" s="17"/>
    </row>
    <row r="3677" spans="21:21" ht="14.25" x14ac:dyDescent="0.2">
      <c r="U3677" s="17"/>
    </row>
    <row r="3678" spans="21:21" ht="14.25" x14ac:dyDescent="0.2">
      <c r="U3678" s="17"/>
    </row>
    <row r="3679" spans="21:21" ht="14.25" x14ac:dyDescent="0.2">
      <c r="U3679" s="17"/>
    </row>
    <row r="3680" spans="21:21" ht="14.25" x14ac:dyDescent="0.2">
      <c r="U3680" s="17"/>
    </row>
    <row r="3681" spans="21:21" ht="14.25" x14ac:dyDescent="0.2">
      <c r="U3681" s="17"/>
    </row>
    <row r="3682" spans="21:21" ht="14.25" x14ac:dyDescent="0.2">
      <c r="U3682" s="17"/>
    </row>
    <row r="3683" spans="21:21" ht="14.25" x14ac:dyDescent="0.2">
      <c r="U3683" s="17"/>
    </row>
    <row r="3684" spans="21:21" ht="14.25" x14ac:dyDescent="0.2">
      <c r="U3684" s="17"/>
    </row>
    <row r="3685" spans="21:21" ht="14.25" x14ac:dyDescent="0.2">
      <c r="U3685" s="17"/>
    </row>
    <row r="3686" spans="21:21" ht="14.25" x14ac:dyDescent="0.2">
      <c r="U3686" s="17"/>
    </row>
    <row r="3687" spans="21:21" ht="14.25" x14ac:dyDescent="0.2">
      <c r="U3687" s="17"/>
    </row>
    <row r="3688" spans="21:21" ht="14.25" x14ac:dyDescent="0.2">
      <c r="U3688" s="17"/>
    </row>
    <row r="3689" spans="21:21" ht="14.25" x14ac:dyDescent="0.2">
      <c r="U3689" s="17"/>
    </row>
    <row r="3690" spans="21:21" ht="14.25" x14ac:dyDescent="0.2">
      <c r="U3690" s="17"/>
    </row>
    <row r="3691" spans="21:21" ht="14.25" x14ac:dyDescent="0.2">
      <c r="U3691" s="17"/>
    </row>
    <row r="3692" spans="21:21" ht="14.25" x14ac:dyDescent="0.2">
      <c r="U3692" s="17"/>
    </row>
    <row r="3693" spans="21:21" ht="14.25" x14ac:dyDescent="0.2">
      <c r="U3693" s="17"/>
    </row>
    <row r="3694" spans="21:21" ht="14.25" x14ac:dyDescent="0.2">
      <c r="U3694" s="17"/>
    </row>
    <row r="3695" spans="21:21" ht="14.25" x14ac:dyDescent="0.2">
      <c r="U3695" s="17"/>
    </row>
    <row r="3696" spans="21:21" ht="14.25" x14ac:dyDescent="0.2">
      <c r="U3696" s="17"/>
    </row>
    <row r="3697" spans="21:21" ht="14.25" x14ac:dyDescent="0.2">
      <c r="U3697" s="17"/>
    </row>
    <row r="3698" spans="21:21" ht="14.25" x14ac:dyDescent="0.2">
      <c r="U3698" s="17"/>
    </row>
    <row r="3699" spans="21:21" ht="14.25" x14ac:dyDescent="0.2">
      <c r="U3699" s="17"/>
    </row>
    <row r="3700" spans="21:21" ht="14.25" x14ac:dyDescent="0.2">
      <c r="U3700" s="17"/>
    </row>
    <row r="3701" spans="21:21" ht="14.25" x14ac:dyDescent="0.2">
      <c r="U3701" s="17"/>
    </row>
    <row r="3702" spans="21:21" ht="14.25" x14ac:dyDescent="0.2">
      <c r="U3702" s="17"/>
    </row>
    <row r="3703" spans="21:21" ht="14.25" x14ac:dyDescent="0.2">
      <c r="U3703" s="17"/>
    </row>
    <row r="3704" spans="21:21" ht="14.25" x14ac:dyDescent="0.2">
      <c r="U3704" s="17"/>
    </row>
    <row r="3705" spans="21:21" ht="14.25" x14ac:dyDescent="0.2">
      <c r="U3705" s="17"/>
    </row>
    <row r="3706" spans="21:21" ht="14.25" x14ac:dyDescent="0.2">
      <c r="U3706" s="17"/>
    </row>
    <row r="3707" spans="21:21" ht="14.25" x14ac:dyDescent="0.2">
      <c r="U3707" s="17"/>
    </row>
    <row r="3708" spans="21:21" ht="14.25" x14ac:dyDescent="0.2">
      <c r="U3708" s="17"/>
    </row>
    <row r="3709" spans="21:21" ht="14.25" x14ac:dyDescent="0.2">
      <c r="U3709" s="17"/>
    </row>
    <row r="3710" spans="21:21" ht="14.25" x14ac:dyDescent="0.2">
      <c r="U3710" s="17"/>
    </row>
    <row r="3711" spans="21:21" ht="14.25" x14ac:dyDescent="0.2">
      <c r="U3711" s="17"/>
    </row>
    <row r="3712" spans="21:21" ht="14.25" x14ac:dyDescent="0.2">
      <c r="U3712" s="17"/>
    </row>
    <row r="3713" spans="21:21" ht="14.25" x14ac:dyDescent="0.2">
      <c r="U3713" s="17"/>
    </row>
    <row r="3714" spans="21:21" ht="14.25" x14ac:dyDescent="0.2">
      <c r="U3714" s="17"/>
    </row>
    <row r="3715" spans="21:21" ht="14.25" x14ac:dyDescent="0.2">
      <c r="U3715" s="17"/>
    </row>
    <row r="3716" spans="21:21" ht="14.25" x14ac:dyDescent="0.2">
      <c r="U3716" s="17"/>
    </row>
    <row r="3717" spans="21:21" ht="14.25" x14ac:dyDescent="0.2">
      <c r="U3717" s="17"/>
    </row>
    <row r="3718" spans="21:21" ht="14.25" x14ac:dyDescent="0.2">
      <c r="U3718" s="17"/>
    </row>
    <row r="3719" spans="21:21" ht="14.25" x14ac:dyDescent="0.2">
      <c r="U3719" s="17"/>
    </row>
    <row r="3720" spans="21:21" ht="14.25" x14ac:dyDescent="0.2">
      <c r="U3720" s="17"/>
    </row>
    <row r="3721" spans="21:21" ht="14.25" x14ac:dyDescent="0.2">
      <c r="U3721" s="17"/>
    </row>
    <row r="3722" spans="21:21" ht="14.25" x14ac:dyDescent="0.2">
      <c r="U3722" s="17"/>
    </row>
    <row r="3723" spans="21:21" ht="14.25" x14ac:dyDescent="0.2">
      <c r="U3723" s="17"/>
    </row>
    <row r="3724" spans="21:21" ht="14.25" x14ac:dyDescent="0.2">
      <c r="U3724" s="17"/>
    </row>
    <row r="3725" spans="21:21" ht="14.25" x14ac:dyDescent="0.2">
      <c r="U3725" s="17"/>
    </row>
    <row r="3726" spans="21:21" ht="14.25" x14ac:dyDescent="0.2">
      <c r="U3726" s="17"/>
    </row>
    <row r="3727" spans="21:21" ht="14.25" x14ac:dyDescent="0.2">
      <c r="U3727" s="17"/>
    </row>
    <row r="3728" spans="21:21" ht="14.25" x14ac:dyDescent="0.2">
      <c r="U3728" s="17"/>
    </row>
    <row r="3729" spans="21:21" ht="14.25" x14ac:dyDescent="0.2">
      <c r="U3729" s="17"/>
    </row>
    <row r="3730" spans="21:21" ht="14.25" x14ac:dyDescent="0.2">
      <c r="U3730" s="17"/>
    </row>
    <row r="3731" spans="21:21" ht="14.25" x14ac:dyDescent="0.2">
      <c r="U3731" s="17"/>
    </row>
    <row r="3732" spans="21:21" ht="14.25" x14ac:dyDescent="0.2">
      <c r="U3732" s="17"/>
    </row>
    <row r="3733" spans="21:21" ht="14.25" x14ac:dyDescent="0.2">
      <c r="U3733" s="17"/>
    </row>
    <row r="3734" spans="21:21" ht="14.25" x14ac:dyDescent="0.2">
      <c r="U3734" s="17"/>
    </row>
    <row r="3735" spans="21:21" ht="14.25" x14ac:dyDescent="0.2">
      <c r="U3735" s="17"/>
    </row>
    <row r="3736" spans="21:21" ht="14.25" x14ac:dyDescent="0.2">
      <c r="U3736" s="17"/>
    </row>
    <row r="3737" spans="21:21" ht="14.25" x14ac:dyDescent="0.2">
      <c r="U3737" s="17"/>
    </row>
    <row r="3738" spans="21:21" ht="14.25" x14ac:dyDescent="0.2">
      <c r="U3738" s="17"/>
    </row>
    <row r="3739" spans="21:21" ht="14.25" x14ac:dyDescent="0.2">
      <c r="U3739" s="17"/>
    </row>
    <row r="3740" spans="21:21" ht="14.25" x14ac:dyDescent="0.2">
      <c r="U3740" s="17"/>
    </row>
    <row r="3741" spans="21:21" ht="14.25" x14ac:dyDescent="0.2">
      <c r="U3741" s="17"/>
    </row>
    <row r="3742" spans="21:21" ht="14.25" x14ac:dyDescent="0.2">
      <c r="U3742" s="17"/>
    </row>
    <row r="3743" spans="21:21" ht="14.25" x14ac:dyDescent="0.2">
      <c r="U3743" s="17"/>
    </row>
    <row r="3744" spans="21:21" ht="14.25" x14ac:dyDescent="0.2">
      <c r="U3744" s="17"/>
    </row>
    <row r="3745" spans="21:21" ht="14.25" x14ac:dyDescent="0.2">
      <c r="U3745" s="17"/>
    </row>
    <row r="3746" spans="21:21" ht="14.25" x14ac:dyDescent="0.2">
      <c r="U3746" s="17"/>
    </row>
    <row r="3747" spans="21:21" ht="14.25" x14ac:dyDescent="0.2">
      <c r="U3747" s="17"/>
    </row>
    <row r="3748" spans="21:21" ht="14.25" x14ac:dyDescent="0.2">
      <c r="U3748" s="17"/>
    </row>
    <row r="3749" spans="21:21" ht="14.25" x14ac:dyDescent="0.2">
      <c r="U3749" s="17"/>
    </row>
    <row r="3750" spans="21:21" ht="14.25" x14ac:dyDescent="0.2">
      <c r="U3750" s="17"/>
    </row>
    <row r="3751" spans="21:21" ht="14.25" x14ac:dyDescent="0.2">
      <c r="U3751" s="17"/>
    </row>
    <row r="3752" spans="21:21" ht="14.25" x14ac:dyDescent="0.2">
      <c r="U3752" s="17"/>
    </row>
    <row r="3753" spans="21:21" ht="14.25" x14ac:dyDescent="0.2">
      <c r="U3753" s="17"/>
    </row>
    <row r="3754" spans="21:21" ht="14.25" x14ac:dyDescent="0.2">
      <c r="U3754" s="17"/>
    </row>
    <row r="3755" spans="21:21" ht="14.25" x14ac:dyDescent="0.2">
      <c r="U3755" s="17"/>
    </row>
    <row r="3756" spans="21:21" ht="14.25" x14ac:dyDescent="0.2">
      <c r="U3756" s="17"/>
    </row>
    <row r="3757" spans="21:21" ht="14.25" x14ac:dyDescent="0.2">
      <c r="U3757" s="17"/>
    </row>
    <row r="3758" spans="21:21" ht="14.25" x14ac:dyDescent="0.2">
      <c r="U3758" s="17"/>
    </row>
    <row r="3759" spans="21:21" ht="14.25" x14ac:dyDescent="0.2">
      <c r="U3759" s="17"/>
    </row>
    <row r="3760" spans="21:21" ht="14.25" x14ac:dyDescent="0.2">
      <c r="U3760" s="17"/>
    </row>
    <row r="3761" spans="21:21" ht="14.25" x14ac:dyDescent="0.2">
      <c r="U3761" s="17"/>
    </row>
    <row r="3762" spans="21:21" ht="14.25" x14ac:dyDescent="0.2">
      <c r="U3762" s="17"/>
    </row>
    <row r="3763" spans="21:21" ht="14.25" x14ac:dyDescent="0.2">
      <c r="U3763" s="17"/>
    </row>
    <row r="3764" spans="21:21" ht="14.25" x14ac:dyDescent="0.2">
      <c r="U3764" s="17"/>
    </row>
    <row r="3765" spans="21:21" ht="14.25" x14ac:dyDescent="0.2">
      <c r="U3765" s="17"/>
    </row>
    <row r="3766" spans="21:21" ht="14.25" x14ac:dyDescent="0.2">
      <c r="U3766" s="17"/>
    </row>
    <row r="3767" spans="21:21" ht="14.25" x14ac:dyDescent="0.2">
      <c r="U3767" s="17"/>
    </row>
    <row r="3768" spans="21:21" ht="14.25" x14ac:dyDescent="0.2">
      <c r="U3768" s="17"/>
    </row>
    <row r="3769" spans="21:21" ht="14.25" x14ac:dyDescent="0.2">
      <c r="U3769" s="17"/>
    </row>
    <row r="3770" spans="21:21" ht="14.25" x14ac:dyDescent="0.2">
      <c r="U3770" s="17"/>
    </row>
    <row r="3771" spans="21:21" ht="14.25" x14ac:dyDescent="0.2">
      <c r="U3771" s="17"/>
    </row>
    <row r="3772" spans="21:21" ht="14.25" x14ac:dyDescent="0.2">
      <c r="U3772" s="17"/>
    </row>
    <row r="3773" spans="21:21" ht="14.25" x14ac:dyDescent="0.2">
      <c r="U3773" s="17"/>
    </row>
    <row r="3774" spans="21:21" ht="14.25" x14ac:dyDescent="0.2">
      <c r="U3774" s="17"/>
    </row>
    <row r="3775" spans="21:21" ht="14.25" x14ac:dyDescent="0.2">
      <c r="U3775" s="17"/>
    </row>
    <row r="3776" spans="21:21" ht="14.25" x14ac:dyDescent="0.2">
      <c r="U3776" s="17"/>
    </row>
    <row r="3777" spans="21:21" ht="14.25" x14ac:dyDescent="0.2">
      <c r="U3777" s="17"/>
    </row>
    <row r="3778" spans="21:21" ht="14.25" x14ac:dyDescent="0.2">
      <c r="U3778" s="17"/>
    </row>
    <row r="3779" spans="21:21" ht="14.25" x14ac:dyDescent="0.2">
      <c r="U3779" s="17"/>
    </row>
    <row r="3780" spans="21:21" ht="14.25" x14ac:dyDescent="0.2">
      <c r="U3780" s="17"/>
    </row>
    <row r="3781" spans="21:21" ht="14.25" x14ac:dyDescent="0.2">
      <c r="U3781" s="17"/>
    </row>
    <row r="3782" spans="21:21" ht="14.25" x14ac:dyDescent="0.2">
      <c r="U3782" s="17"/>
    </row>
    <row r="3783" spans="21:21" ht="14.25" x14ac:dyDescent="0.2">
      <c r="U3783" s="17"/>
    </row>
    <row r="3784" spans="21:21" ht="14.25" x14ac:dyDescent="0.2">
      <c r="U3784" s="17"/>
    </row>
    <row r="3785" spans="21:21" ht="14.25" x14ac:dyDescent="0.2">
      <c r="U3785" s="17"/>
    </row>
    <row r="3786" spans="21:21" ht="14.25" x14ac:dyDescent="0.2">
      <c r="U3786" s="17"/>
    </row>
    <row r="3787" spans="21:21" ht="14.25" x14ac:dyDescent="0.2">
      <c r="U3787" s="17"/>
    </row>
    <row r="3788" spans="21:21" ht="14.25" x14ac:dyDescent="0.2">
      <c r="U3788" s="17"/>
    </row>
    <row r="3789" spans="21:21" ht="14.25" x14ac:dyDescent="0.2">
      <c r="U3789" s="17"/>
    </row>
    <row r="3790" spans="21:21" ht="14.25" x14ac:dyDescent="0.2">
      <c r="U3790" s="17"/>
    </row>
    <row r="3791" spans="21:21" ht="14.25" x14ac:dyDescent="0.2">
      <c r="U3791" s="17"/>
    </row>
    <row r="3792" spans="21:21" ht="14.25" x14ac:dyDescent="0.2">
      <c r="U3792" s="17"/>
    </row>
    <row r="3793" spans="21:21" ht="14.25" x14ac:dyDescent="0.2">
      <c r="U3793" s="17"/>
    </row>
    <row r="3794" spans="21:21" ht="14.25" x14ac:dyDescent="0.2">
      <c r="U3794" s="17"/>
    </row>
    <row r="3795" spans="21:21" ht="14.25" x14ac:dyDescent="0.2">
      <c r="U3795" s="17"/>
    </row>
    <row r="3796" spans="21:21" ht="14.25" x14ac:dyDescent="0.2">
      <c r="U3796" s="17"/>
    </row>
    <row r="3797" spans="21:21" ht="14.25" x14ac:dyDescent="0.2">
      <c r="U3797" s="17"/>
    </row>
    <row r="3798" spans="21:21" ht="14.25" x14ac:dyDescent="0.2">
      <c r="U3798" s="17"/>
    </row>
    <row r="3799" spans="21:21" ht="14.25" x14ac:dyDescent="0.2">
      <c r="U3799" s="17"/>
    </row>
    <row r="3800" spans="21:21" ht="14.25" x14ac:dyDescent="0.2">
      <c r="U3800" s="17"/>
    </row>
    <row r="3801" spans="21:21" ht="14.25" x14ac:dyDescent="0.2">
      <c r="U3801" s="17"/>
    </row>
    <row r="3802" spans="21:21" ht="14.25" x14ac:dyDescent="0.2">
      <c r="U3802" s="17"/>
    </row>
    <row r="3803" spans="21:21" ht="14.25" x14ac:dyDescent="0.2">
      <c r="U3803" s="17"/>
    </row>
    <row r="3804" spans="21:21" ht="14.25" x14ac:dyDescent="0.2">
      <c r="U3804" s="17"/>
    </row>
    <row r="3805" spans="21:21" ht="14.25" x14ac:dyDescent="0.2">
      <c r="U3805" s="17"/>
    </row>
    <row r="3806" spans="21:21" ht="14.25" x14ac:dyDescent="0.2">
      <c r="U3806" s="17"/>
    </row>
    <row r="3807" spans="21:21" ht="14.25" x14ac:dyDescent="0.2">
      <c r="U3807" s="17"/>
    </row>
    <row r="3808" spans="21:21" ht="14.25" x14ac:dyDescent="0.2">
      <c r="U3808" s="17"/>
    </row>
    <row r="3809" spans="21:21" ht="14.25" x14ac:dyDescent="0.2">
      <c r="U3809" s="17"/>
    </row>
    <row r="3810" spans="21:21" ht="14.25" x14ac:dyDescent="0.2">
      <c r="U3810" s="17"/>
    </row>
    <row r="3811" spans="21:21" ht="14.25" x14ac:dyDescent="0.2">
      <c r="U3811" s="17"/>
    </row>
    <row r="3812" spans="21:21" ht="14.25" x14ac:dyDescent="0.2">
      <c r="U3812" s="17"/>
    </row>
    <row r="3813" spans="21:21" ht="14.25" x14ac:dyDescent="0.2">
      <c r="U3813" s="17"/>
    </row>
    <row r="3814" spans="21:21" ht="14.25" x14ac:dyDescent="0.2">
      <c r="U3814" s="17"/>
    </row>
    <row r="3815" spans="21:21" ht="14.25" x14ac:dyDescent="0.2">
      <c r="U3815" s="17"/>
    </row>
    <row r="3816" spans="21:21" ht="14.25" x14ac:dyDescent="0.2">
      <c r="U3816" s="17"/>
    </row>
    <row r="3817" spans="21:21" ht="14.25" x14ac:dyDescent="0.2">
      <c r="U3817" s="17"/>
    </row>
    <row r="3818" spans="21:21" ht="14.25" x14ac:dyDescent="0.2">
      <c r="U3818" s="17"/>
    </row>
    <row r="3819" spans="21:21" ht="14.25" x14ac:dyDescent="0.2">
      <c r="U3819" s="17"/>
    </row>
    <row r="3820" spans="21:21" ht="14.25" x14ac:dyDescent="0.2">
      <c r="U3820" s="17"/>
    </row>
    <row r="3821" spans="21:21" ht="14.25" x14ac:dyDescent="0.2">
      <c r="U3821" s="17"/>
    </row>
    <row r="3822" spans="21:21" ht="14.25" x14ac:dyDescent="0.2">
      <c r="U3822" s="17"/>
    </row>
    <row r="3823" spans="21:21" ht="14.25" x14ac:dyDescent="0.2">
      <c r="U3823" s="17"/>
    </row>
    <row r="3824" spans="21:21" ht="14.25" x14ac:dyDescent="0.2">
      <c r="U3824" s="17"/>
    </row>
    <row r="3825" spans="21:21" ht="14.25" x14ac:dyDescent="0.2">
      <c r="U3825" s="17"/>
    </row>
    <row r="3826" spans="21:21" ht="14.25" x14ac:dyDescent="0.2">
      <c r="U3826" s="17"/>
    </row>
    <row r="3827" spans="21:21" ht="14.25" x14ac:dyDescent="0.2">
      <c r="U3827" s="17"/>
    </row>
    <row r="3828" spans="21:21" ht="14.25" x14ac:dyDescent="0.2">
      <c r="U3828" s="17"/>
    </row>
    <row r="3829" spans="21:21" ht="14.25" x14ac:dyDescent="0.2">
      <c r="U3829" s="17"/>
    </row>
    <row r="3830" spans="21:21" ht="14.25" x14ac:dyDescent="0.2">
      <c r="U3830" s="17"/>
    </row>
    <row r="3831" spans="21:21" ht="14.25" x14ac:dyDescent="0.2">
      <c r="U3831" s="17"/>
    </row>
    <row r="3832" spans="21:21" ht="14.25" x14ac:dyDescent="0.2">
      <c r="U3832" s="17"/>
    </row>
    <row r="3833" spans="21:21" ht="14.25" x14ac:dyDescent="0.2">
      <c r="U3833" s="17"/>
    </row>
    <row r="3834" spans="21:21" ht="14.25" x14ac:dyDescent="0.2">
      <c r="U3834" s="17"/>
    </row>
    <row r="3835" spans="21:21" ht="14.25" x14ac:dyDescent="0.2">
      <c r="U3835" s="17"/>
    </row>
    <row r="3836" spans="21:21" ht="14.25" x14ac:dyDescent="0.2">
      <c r="U3836" s="17"/>
    </row>
    <row r="3837" spans="21:21" ht="14.25" x14ac:dyDescent="0.2">
      <c r="U3837" s="17"/>
    </row>
    <row r="3838" spans="21:21" ht="14.25" x14ac:dyDescent="0.2">
      <c r="U3838" s="17"/>
    </row>
    <row r="3839" spans="21:21" ht="14.25" x14ac:dyDescent="0.2">
      <c r="U3839" s="17"/>
    </row>
    <row r="3840" spans="21:21" ht="14.25" x14ac:dyDescent="0.2">
      <c r="U3840" s="17"/>
    </row>
    <row r="3841" spans="21:21" ht="14.25" x14ac:dyDescent="0.2">
      <c r="U3841" s="17"/>
    </row>
    <row r="3842" spans="21:21" ht="14.25" x14ac:dyDescent="0.2">
      <c r="U3842" s="17"/>
    </row>
    <row r="3843" spans="21:21" ht="14.25" x14ac:dyDescent="0.2">
      <c r="U3843" s="17"/>
    </row>
    <row r="3844" spans="21:21" ht="14.25" x14ac:dyDescent="0.2">
      <c r="U3844" s="17"/>
    </row>
    <row r="3845" spans="21:21" ht="14.25" x14ac:dyDescent="0.2">
      <c r="U3845" s="17"/>
    </row>
    <row r="3846" spans="21:21" ht="14.25" x14ac:dyDescent="0.2">
      <c r="U3846" s="17"/>
    </row>
    <row r="3847" spans="21:21" ht="14.25" x14ac:dyDescent="0.2">
      <c r="U3847" s="17"/>
    </row>
    <row r="3848" spans="21:21" ht="14.25" x14ac:dyDescent="0.2">
      <c r="U3848" s="17"/>
    </row>
    <row r="3849" spans="21:21" ht="14.25" x14ac:dyDescent="0.2">
      <c r="U3849" s="17"/>
    </row>
    <row r="3850" spans="21:21" ht="14.25" x14ac:dyDescent="0.2">
      <c r="U3850" s="17"/>
    </row>
    <row r="3851" spans="21:21" ht="14.25" x14ac:dyDescent="0.2">
      <c r="U3851" s="17"/>
    </row>
    <row r="3852" spans="21:21" ht="14.25" x14ac:dyDescent="0.2">
      <c r="U3852" s="17"/>
    </row>
    <row r="3853" spans="21:21" ht="14.25" x14ac:dyDescent="0.2">
      <c r="U3853" s="17"/>
    </row>
    <row r="3854" spans="21:21" ht="14.25" x14ac:dyDescent="0.2">
      <c r="U3854" s="17"/>
    </row>
    <row r="3855" spans="21:21" ht="14.25" x14ac:dyDescent="0.2">
      <c r="U3855" s="17"/>
    </row>
    <row r="3856" spans="21:21" ht="14.25" x14ac:dyDescent="0.2">
      <c r="U3856" s="17"/>
    </row>
    <row r="3857" spans="21:21" ht="14.25" x14ac:dyDescent="0.2">
      <c r="U3857" s="17"/>
    </row>
    <row r="3858" spans="21:21" ht="14.25" x14ac:dyDescent="0.2">
      <c r="U3858" s="17"/>
    </row>
    <row r="3859" spans="21:21" ht="14.25" x14ac:dyDescent="0.2">
      <c r="U3859" s="17"/>
    </row>
    <row r="3860" spans="21:21" ht="14.25" x14ac:dyDescent="0.2">
      <c r="U3860" s="17"/>
    </row>
    <row r="3861" spans="21:21" ht="14.25" x14ac:dyDescent="0.2">
      <c r="U3861" s="17"/>
    </row>
    <row r="3862" spans="21:21" ht="14.25" x14ac:dyDescent="0.2">
      <c r="U3862" s="17"/>
    </row>
    <row r="3863" spans="21:21" ht="14.25" x14ac:dyDescent="0.2">
      <c r="U3863" s="17"/>
    </row>
    <row r="3864" spans="21:21" ht="14.25" x14ac:dyDescent="0.2">
      <c r="U3864" s="17"/>
    </row>
    <row r="3865" spans="21:21" ht="14.25" x14ac:dyDescent="0.2">
      <c r="U3865" s="17"/>
    </row>
    <row r="3866" spans="21:21" ht="14.25" x14ac:dyDescent="0.2">
      <c r="U3866" s="17"/>
    </row>
    <row r="3867" spans="21:21" ht="14.25" x14ac:dyDescent="0.2">
      <c r="U3867" s="17"/>
    </row>
    <row r="3868" spans="21:21" ht="14.25" x14ac:dyDescent="0.2">
      <c r="U3868" s="17"/>
    </row>
    <row r="3869" spans="21:21" ht="14.25" x14ac:dyDescent="0.2">
      <c r="U3869" s="17"/>
    </row>
    <row r="3870" spans="21:21" ht="14.25" x14ac:dyDescent="0.2">
      <c r="U3870" s="17"/>
    </row>
    <row r="3871" spans="21:21" ht="14.25" x14ac:dyDescent="0.2">
      <c r="U3871" s="17"/>
    </row>
    <row r="3872" spans="21:21" ht="14.25" x14ac:dyDescent="0.2">
      <c r="U3872" s="17"/>
    </row>
    <row r="3873" spans="21:21" ht="14.25" x14ac:dyDescent="0.2">
      <c r="U3873" s="17"/>
    </row>
    <row r="3874" spans="21:21" ht="14.25" x14ac:dyDescent="0.2">
      <c r="U3874" s="17"/>
    </row>
    <row r="3875" spans="21:21" ht="14.25" x14ac:dyDescent="0.2">
      <c r="U3875" s="17"/>
    </row>
    <row r="3876" spans="21:21" ht="14.25" x14ac:dyDescent="0.2">
      <c r="U3876" s="17"/>
    </row>
    <row r="3877" spans="21:21" ht="14.25" x14ac:dyDescent="0.2">
      <c r="U3877" s="17"/>
    </row>
    <row r="3878" spans="21:21" ht="14.25" x14ac:dyDescent="0.2">
      <c r="U3878" s="17"/>
    </row>
    <row r="3879" spans="21:21" ht="14.25" x14ac:dyDescent="0.2">
      <c r="U3879" s="17"/>
    </row>
    <row r="3880" spans="21:21" ht="14.25" x14ac:dyDescent="0.2">
      <c r="U3880" s="17"/>
    </row>
    <row r="3881" spans="21:21" ht="14.25" x14ac:dyDescent="0.2">
      <c r="U3881" s="17"/>
    </row>
    <row r="3882" spans="21:21" ht="14.25" x14ac:dyDescent="0.2">
      <c r="U3882" s="17"/>
    </row>
    <row r="3883" spans="21:21" ht="14.25" x14ac:dyDescent="0.2">
      <c r="U3883" s="17"/>
    </row>
    <row r="3884" spans="21:21" ht="14.25" x14ac:dyDescent="0.2">
      <c r="U3884" s="17"/>
    </row>
    <row r="3885" spans="21:21" ht="14.25" x14ac:dyDescent="0.2">
      <c r="U3885" s="17"/>
    </row>
    <row r="3886" spans="21:21" ht="14.25" x14ac:dyDescent="0.2">
      <c r="U3886" s="17"/>
    </row>
    <row r="3887" spans="21:21" ht="14.25" x14ac:dyDescent="0.2">
      <c r="U3887" s="17"/>
    </row>
    <row r="3888" spans="21:21" ht="14.25" x14ac:dyDescent="0.2">
      <c r="U3888" s="17"/>
    </row>
    <row r="3889" spans="21:21" ht="14.25" x14ac:dyDescent="0.2">
      <c r="U3889" s="17"/>
    </row>
    <row r="3890" spans="21:21" ht="14.25" x14ac:dyDescent="0.2">
      <c r="U3890" s="17"/>
    </row>
    <row r="3891" spans="21:21" ht="14.25" x14ac:dyDescent="0.2">
      <c r="U3891" s="17"/>
    </row>
    <row r="3892" spans="21:21" ht="14.25" x14ac:dyDescent="0.2">
      <c r="U3892" s="17"/>
    </row>
    <row r="3893" spans="21:21" ht="14.25" x14ac:dyDescent="0.2">
      <c r="U3893" s="17"/>
    </row>
    <row r="3894" spans="21:21" ht="14.25" x14ac:dyDescent="0.2">
      <c r="U3894" s="17"/>
    </row>
    <row r="3895" spans="21:21" ht="14.25" x14ac:dyDescent="0.2">
      <c r="U3895" s="17"/>
    </row>
    <row r="3896" spans="21:21" ht="14.25" x14ac:dyDescent="0.2">
      <c r="U3896" s="17"/>
    </row>
    <row r="3897" spans="21:21" ht="14.25" x14ac:dyDescent="0.2">
      <c r="U3897" s="17"/>
    </row>
    <row r="3898" spans="21:21" ht="14.25" x14ac:dyDescent="0.2">
      <c r="U3898" s="17"/>
    </row>
    <row r="3899" spans="21:21" ht="14.25" x14ac:dyDescent="0.2">
      <c r="U3899" s="17"/>
    </row>
    <row r="3900" spans="21:21" ht="14.25" x14ac:dyDescent="0.2">
      <c r="U3900" s="17"/>
    </row>
    <row r="3901" spans="21:21" ht="14.25" x14ac:dyDescent="0.2">
      <c r="U3901" s="17"/>
    </row>
    <row r="3902" spans="21:21" ht="14.25" x14ac:dyDescent="0.2">
      <c r="U3902" s="17"/>
    </row>
    <row r="3903" spans="21:21" ht="14.25" x14ac:dyDescent="0.2">
      <c r="U3903" s="17"/>
    </row>
    <row r="3904" spans="21:21" ht="14.25" x14ac:dyDescent="0.2">
      <c r="U3904" s="17"/>
    </row>
    <row r="3905" spans="21:21" ht="14.25" x14ac:dyDescent="0.2">
      <c r="U3905" s="17"/>
    </row>
    <row r="3906" spans="21:21" ht="14.25" x14ac:dyDescent="0.2">
      <c r="U3906" s="17"/>
    </row>
    <row r="3907" spans="21:21" ht="14.25" x14ac:dyDescent="0.2">
      <c r="U3907" s="17"/>
    </row>
    <row r="3908" spans="21:21" ht="14.25" x14ac:dyDescent="0.2">
      <c r="U3908" s="17"/>
    </row>
    <row r="3909" spans="21:21" ht="14.25" x14ac:dyDescent="0.2">
      <c r="U3909" s="17"/>
    </row>
    <row r="3910" spans="21:21" ht="14.25" x14ac:dyDescent="0.2">
      <c r="U3910" s="17"/>
    </row>
    <row r="3911" spans="21:21" ht="14.25" x14ac:dyDescent="0.2">
      <c r="U3911" s="17"/>
    </row>
    <row r="3912" spans="21:21" ht="14.25" x14ac:dyDescent="0.2">
      <c r="U3912" s="17"/>
    </row>
    <row r="3913" spans="21:21" ht="14.25" x14ac:dyDescent="0.2">
      <c r="U3913" s="17"/>
    </row>
    <row r="3914" spans="21:21" ht="14.25" x14ac:dyDescent="0.2">
      <c r="U3914" s="17"/>
    </row>
    <row r="3915" spans="21:21" ht="14.25" x14ac:dyDescent="0.2">
      <c r="U3915" s="17"/>
    </row>
    <row r="3916" spans="21:21" ht="14.25" x14ac:dyDescent="0.2">
      <c r="U3916" s="17"/>
    </row>
    <row r="3917" spans="21:21" ht="14.25" x14ac:dyDescent="0.2">
      <c r="U3917" s="17"/>
    </row>
    <row r="3918" spans="21:21" ht="14.25" x14ac:dyDescent="0.2">
      <c r="U3918" s="17"/>
    </row>
    <row r="3919" spans="21:21" ht="14.25" x14ac:dyDescent="0.2">
      <c r="U3919" s="17"/>
    </row>
    <row r="3920" spans="21:21" ht="14.25" x14ac:dyDescent="0.2">
      <c r="U3920" s="17"/>
    </row>
    <row r="3921" spans="21:21" ht="14.25" x14ac:dyDescent="0.2">
      <c r="U3921" s="17"/>
    </row>
    <row r="3922" spans="21:21" ht="14.25" x14ac:dyDescent="0.2">
      <c r="U3922" s="17"/>
    </row>
    <row r="3923" spans="21:21" ht="14.25" x14ac:dyDescent="0.2">
      <c r="U3923" s="17"/>
    </row>
    <row r="3924" spans="21:21" ht="14.25" x14ac:dyDescent="0.2">
      <c r="U3924" s="17"/>
    </row>
    <row r="3925" spans="21:21" ht="14.25" x14ac:dyDescent="0.2">
      <c r="U3925" s="17"/>
    </row>
    <row r="3926" spans="21:21" ht="14.25" x14ac:dyDescent="0.2">
      <c r="U3926" s="17"/>
    </row>
    <row r="3927" spans="21:21" ht="14.25" x14ac:dyDescent="0.2">
      <c r="U3927" s="17"/>
    </row>
    <row r="3928" spans="21:21" ht="14.25" x14ac:dyDescent="0.2">
      <c r="U3928" s="17"/>
    </row>
    <row r="3929" spans="21:21" ht="14.25" x14ac:dyDescent="0.2">
      <c r="U3929" s="17"/>
    </row>
    <row r="3930" spans="21:21" ht="14.25" x14ac:dyDescent="0.2">
      <c r="U3930" s="17"/>
    </row>
    <row r="3931" spans="21:21" ht="14.25" x14ac:dyDescent="0.2">
      <c r="U3931" s="17"/>
    </row>
    <row r="3932" spans="21:21" ht="14.25" x14ac:dyDescent="0.2">
      <c r="U3932" s="17"/>
    </row>
    <row r="3933" spans="21:21" ht="14.25" x14ac:dyDescent="0.2">
      <c r="U3933" s="17"/>
    </row>
    <row r="3934" spans="21:21" ht="14.25" x14ac:dyDescent="0.2">
      <c r="U3934" s="17"/>
    </row>
    <row r="3935" spans="21:21" ht="14.25" x14ac:dyDescent="0.2">
      <c r="U3935" s="17"/>
    </row>
    <row r="3936" spans="21:21" ht="14.25" x14ac:dyDescent="0.2">
      <c r="U3936" s="17"/>
    </row>
    <row r="3937" spans="21:21" ht="14.25" x14ac:dyDescent="0.2">
      <c r="U3937" s="17"/>
    </row>
    <row r="3938" spans="21:21" ht="14.25" x14ac:dyDescent="0.2">
      <c r="U3938" s="17"/>
    </row>
    <row r="3939" spans="21:21" ht="14.25" x14ac:dyDescent="0.2">
      <c r="U3939" s="17"/>
    </row>
    <row r="3940" spans="21:21" ht="14.25" x14ac:dyDescent="0.2">
      <c r="U3940" s="17"/>
    </row>
    <row r="3941" spans="21:21" ht="14.25" x14ac:dyDescent="0.2">
      <c r="U3941" s="17"/>
    </row>
    <row r="3942" spans="21:21" ht="14.25" x14ac:dyDescent="0.2">
      <c r="U3942" s="17"/>
    </row>
    <row r="3943" spans="21:21" ht="14.25" x14ac:dyDescent="0.2">
      <c r="U3943" s="17"/>
    </row>
    <row r="3944" spans="21:21" ht="14.25" x14ac:dyDescent="0.2">
      <c r="U3944" s="17"/>
    </row>
    <row r="3945" spans="21:21" ht="14.25" x14ac:dyDescent="0.2">
      <c r="U3945" s="17"/>
    </row>
    <row r="3946" spans="21:21" ht="14.25" x14ac:dyDescent="0.2">
      <c r="U3946" s="17"/>
    </row>
    <row r="3947" spans="21:21" ht="14.25" x14ac:dyDescent="0.2">
      <c r="U3947" s="17"/>
    </row>
    <row r="3948" spans="21:21" ht="14.25" x14ac:dyDescent="0.2">
      <c r="U3948" s="17"/>
    </row>
    <row r="3949" spans="21:21" ht="14.25" x14ac:dyDescent="0.2">
      <c r="U3949" s="17"/>
    </row>
    <row r="3950" spans="21:21" ht="14.25" x14ac:dyDescent="0.2">
      <c r="U3950" s="17"/>
    </row>
    <row r="3951" spans="21:21" ht="14.25" x14ac:dyDescent="0.2">
      <c r="U3951" s="17"/>
    </row>
    <row r="3952" spans="21:21" ht="14.25" x14ac:dyDescent="0.2">
      <c r="U3952" s="17"/>
    </row>
    <row r="3953" spans="21:21" ht="14.25" x14ac:dyDescent="0.2">
      <c r="U3953" s="17"/>
    </row>
    <row r="3954" spans="21:21" ht="14.25" x14ac:dyDescent="0.2">
      <c r="U3954" s="17"/>
    </row>
    <row r="3955" spans="21:21" ht="14.25" x14ac:dyDescent="0.2">
      <c r="U3955" s="17"/>
    </row>
    <row r="3956" spans="21:21" ht="14.25" x14ac:dyDescent="0.2">
      <c r="U3956" s="17"/>
    </row>
    <row r="3957" spans="21:21" ht="14.25" x14ac:dyDescent="0.2">
      <c r="U3957" s="17"/>
    </row>
    <row r="3958" spans="21:21" ht="14.25" x14ac:dyDescent="0.2">
      <c r="U3958" s="17"/>
    </row>
    <row r="3959" spans="21:21" ht="14.25" x14ac:dyDescent="0.2">
      <c r="U3959" s="17"/>
    </row>
    <row r="3960" spans="21:21" ht="14.25" x14ac:dyDescent="0.2">
      <c r="U3960" s="17"/>
    </row>
    <row r="3961" spans="21:21" ht="14.25" x14ac:dyDescent="0.2">
      <c r="U3961" s="17"/>
    </row>
    <row r="3962" spans="21:21" ht="14.25" x14ac:dyDescent="0.2">
      <c r="U3962" s="17"/>
    </row>
    <row r="3963" spans="21:21" ht="14.25" x14ac:dyDescent="0.2">
      <c r="U3963" s="17"/>
    </row>
    <row r="3964" spans="21:21" ht="14.25" x14ac:dyDescent="0.2">
      <c r="U3964" s="17"/>
    </row>
    <row r="3965" spans="21:21" ht="14.25" x14ac:dyDescent="0.2">
      <c r="U3965" s="17"/>
    </row>
    <row r="3966" spans="21:21" ht="14.25" x14ac:dyDescent="0.2">
      <c r="U3966" s="17"/>
    </row>
    <row r="3967" spans="21:21" ht="14.25" x14ac:dyDescent="0.2">
      <c r="U3967" s="17"/>
    </row>
    <row r="3968" spans="21:21" ht="14.25" x14ac:dyDescent="0.2">
      <c r="U3968" s="17"/>
    </row>
    <row r="3969" spans="21:21" ht="14.25" x14ac:dyDescent="0.2">
      <c r="U3969" s="17"/>
    </row>
    <row r="3970" spans="21:21" ht="14.25" x14ac:dyDescent="0.2">
      <c r="U3970" s="17"/>
    </row>
    <row r="3971" spans="21:21" ht="14.25" x14ac:dyDescent="0.2">
      <c r="U3971" s="17"/>
    </row>
    <row r="3972" spans="21:21" ht="14.25" x14ac:dyDescent="0.2">
      <c r="U3972" s="17"/>
    </row>
    <row r="3973" spans="21:21" ht="14.25" x14ac:dyDescent="0.2">
      <c r="U3973" s="17"/>
    </row>
    <row r="3974" spans="21:21" ht="14.25" x14ac:dyDescent="0.2">
      <c r="U3974" s="17"/>
    </row>
    <row r="3975" spans="21:21" ht="14.25" x14ac:dyDescent="0.2">
      <c r="U3975" s="17"/>
    </row>
    <row r="3976" spans="21:21" ht="14.25" x14ac:dyDescent="0.2">
      <c r="U3976" s="17"/>
    </row>
    <row r="3977" spans="21:21" ht="14.25" x14ac:dyDescent="0.2">
      <c r="U3977" s="17"/>
    </row>
    <row r="3978" spans="21:21" ht="14.25" x14ac:dyDescent="0.2">
      <c r="U3978" s="17"/>
    </row>
    <row r="3979" spans="21:21" ht="14.25" x14ac:dyDescent="0.2">
      <c r="U3979" s="17"/>
    </row>
    <row r="3980" spans="21:21" ht="14.25" x14ac:dyDescent="0.2">
      <c r="U3980" s="17"/>
    </row>
    <row r="3981" spans="21:21" ht="14.25" x14ac:dyDescent="0.2">
      <c r="U3981" s="17"/>
    </row>
    <row r="3982" spans="21:21" ht="14.25" x14ac:dyDescent="0.2">
      <c r="U3982" s="17"/>
    </row>
    <row r="3983" spans="21:21" ht="14.25" x14ac:dyDescent="0.2">
      <c r="U3983" s="17"/>
    </row>
    <row r="3984" spans="21:21" ht="14.25" x14ac:dyDescent="0.2">
      <c r="U3984" s="17"/>
    </row>
    <row r="3985" spans="21:21" ht="14.25" x14ac:dyDescent="0.2">
      <c r="U3985" s="17"/>
    </row>
    <row r="3986" spans="21:21" ht="14.25" x14ac:dyDescent="0.2">
      <c r="U3986" s="17"/>
    </row>
    <row r="3987" spans="21:21" ht="14.25" x14ac:dyDescent="0.2">
      <c r="U3987" s="17"/>
    </row>
    <row r="3988" spans="21:21" ht="14.25" x14ac:dyDescent="0.2">
      <c r="U3988" s="17"/>
    </row>
    <row r="3989" spans="21:21" ht="14.25" x14ac:dyDescent="0.2">
      <c r="U3989" s="17"/>
    </row>
    <row r="3990" spans="21:21" ht="14.25" x14ac:dyDescent="0.2">
      <c r="U3990" s="17"/>
    </row>
    <row r="3991" spans="21:21" ht="14.25" x14ac:dyDescent="0.2">
      <c r="U3991" s="17"/>
    </row>
    <row r="3992" spans="21:21" ht="14.25" x14ac:dyDescent="0.2">
      <c r="U3992" s="17"/>
    </row>
    <row r="3993" spans="21:21" ht="14.25" x14ac:dyDescent="0.2">
      <c r="U3993" s="17"/>
    </row>
    <row r="3994" spans="21:21" ht="14.25" x14ac:dyDescent="0.2">
      <c r="U3994" s="17"/>
    </row>
    <row r="3995" spans="21:21" ht="14.25" x14ac:dyDescent="0.2">
      <c r="U3995" s="17"/>
    </row>
    <row r="3996" spans="21:21" ht="14.25" x14ac:dyDescent="0.2">
      <c r="U3996" s="17"/>
    </row>
    <row r="3997" spans="21:21" ht="14.25" x14ac:dyDescent="0.2">
      <c r="U3997" s="17"/>
    </row>
    <row r="3998" spans="21:21" ht="14.25" x14ac:dyDescent="0.2">
      <c r="U3998" s="17"/>
    </row>
    <row r="3999" spans="21:21" ht="14.25" x14ac:dyDescent="0.2">
      <c r="U3999" s="17"/>
    </row>
    <row r="4000" spans="21:21" ht="14.25" x14ac:dyDescent="0.2">
      <c r="U4000" s="17"/>
    </row>
    <row r="4001" spans="21:21" ht="14.25" x14ac:dyDescent="0.2">
      <c r="U4001" s="17"/>
    </row>
    <row r="4002" spans="21:21" ht="14.25" x14ac:dyDescent="0.2">
      <c r="U4002" s="17"/>
    </row>
    <row r="4003" spans="21:21" ht="14.25" x14ac:dyDescent="0.2">
      <c r="U4003" s="17"/>
    </row>
    <row r="4004" spans="21:21" ht="14.25" x14ac:dyDescent="0.2">
      <c r="U4004" s="17"/>
    </row>
    <row r="4005" spans="21:21" ht="14.25" x14ac:dyDescent="0.2">
      <c r="U4005" s="17"/>
    </row>
    <row r="4006" spans="21:21" ht="14.25" x14ac:dyDescent="0.2">
      <c r="U4006" s="17"/>
    </row>
    <row r="4007" spans="21:21" ht="14.25" x14ac:dyDescent="0.2">
      <c r="U4007" s="17"/>
    </row>
    <row r="4008" spans="21:21" ht="14.25" x14ac:dyDescent="0.2">
      <c r="U4008" s="17"/>
    </row>
    <row r="4009" spans="21:21" ht="14.25" x14ac:dyDescent="0.2">
      <c r="U4009" s="17"/>
    </row>
    <row r="4010" spans="21:21" ht="14.25" x14ac:dyDescent="0.2">
      <c r="U4010" s="17"/>
    </row>
    <row r="4011" spans="21:21" ht="14.25" x14ac:dyDescent="0.2">
      <c r="U4011" s="17"/>
    </row>
    <row r="4012" spans="21:21" ht="14.25" x14ac:dyDescent="0.2">
      <c r="U4012" s="17"/>
    </row>
    <row r="4013" spans="21:21" ht="14.25" x14ac:dyDescent="0.2">
      <c r="U4013" s="17"/>
    </row>
    <row r="4014" spans="21:21" ht="14.25" x14ac:dyDescent="0.2">
      <c r="U4014" s="17"/>
    </row>
    <row r="4015" spans="21:21" ht="14.25" x14ac:dyDescent="0.2">
      <c r="U4015" s="17"/>
    </row>
    <row r="4016" spans="21:21" ht="14.25" x14ac:dyDescent="0.2">
      <c r="U4016" s="17"/>
    </row>
    <row r="4017" spans="21:21" ht="14.25" x14ac:dyDescent="0.2">
      <c r="U4017" s="17"/>
    </row>
    <row r="4018" spans="21:21" ht="14.25" x14ac:dyDescent="0.2">
      <c r="U4018" s="17"/>
    </row>
    <row r="4019" spans="21:21" ht="14.25" x14ac:dyDescent="0.2">
      <c r="U4019" s="17"/>
    </row>
    <row r="4020" spans="21:21" ht="14.25" x14ac:dyDescent="0.2">
      <c r="U4020" s="17"/>
    </row>
    <row r="4021" spans="21:21" ht="14.25" x14ac:dyDescent="0.2">
      <c r="U4021" s="17"/>
    </row>
    <row r="4022" spans="21:21" ht="14.25" x14ac:dyDescent="0.2">
      <c r="U4022" s="17"/>
    </row>
    <row r="4023" spans="21:21" ht="14.25" x14ac:dyDescent="0.2">
      <c r="U4023" s="17"/>
    </row>
    <row r="4024" spans="21:21" ht="14.25" x14ac:dyDescent="0.2">
      <c r="U4024" s="17"/>
    </row>
    <row r="4025" spans="21:21" ht="14.25" x14ac:dyDescent="0.2">
      <c r="U4025" s="17"/>
    </row>
    <row r="4026" spans="21:21" ht="14.25" x14ac:dyDescent="0.2">
      <c r="U4026" s="17"/>
    </row>
    <row r="4027" spans="21:21" ht="14.25" x14ac:dyDescent="0.2">
      <c r="U4027" s="17"/>
    </row>
    <row r="4028" spans="21:21" ht="14.25" x14ac:dyDescent="0.2">
      <c r="U4028" s="17"/>
    </row>
    <row r="4029" spans="21:21" ht="14.25" x14ac:dyDescent="0.2">
      <c r="U4029" s="17"/>
    </row>
    <row r="4030" spans="21:21" ht="14.25" x14ac:dyDescent="0.2">
      <c r="U4030" s="17"/>
    </row>
    <row r="4031" spans="21:21" ht="14.25" x14ac:dyDescent="0.2">
      <c r="U4031" s="17"/>
    </row>
    <row r="4032" spans="21:21" ht="14.25" x14ac:dyDescent="0.2">
      <c r="U4032" s="17"/>
    </row>
    <row r="4033" spans="21:21" ht="14.25" x14ac:dyDescent="0.2">
      <c r="U4033" s="17"/>
    </row>
    <row r="4034" spans="21:21" ht="14.25" x14ac:dyDescent="0.2">
      <c r="U4034" s="17"/>
    </row>
    <row r="4035" spans="21:21" ht="14.25" x14ac:dyDescent="0.2">
      <c r="U4035" s="17"/>
    </row>
    <row r="4036" spans="21:21" ht="14.25" x14ac:dyDescent="0.2">
      <c r="U4036" s="17"/>
    </row>
    <row r="4037" spans="21:21" ht="14.25" x14ac:dyDescent="0.2">
      <c r="U4037" s="17"/>
    </row>
    <row r="4038" spans="21:21" ht="14.25" x14ac:dyDescent="0.2">
      <c r="U4038" s="17"/>
    </row>
    <row r="4039" spans="21:21" ht="14.25" x14ac:dyDescent="0.2">
      <c r="U4039" s="17"/>
    </row>
    <row r="4040" spans="21:21" ht="14.25" x14ac:dyDescent="0.2">
      <c r="U4040" s="17"/>
    </row>
    <row r="4041" spans="21:21" ht="14.25" x14ac:dyDescent="0.2">
      <c r="U4041" s="17"/>
    </row>
    <row r="4042" spans="21:21" ht="14.25" x14ac:dyDescent="0.2">
      <c r="U4042" s="17"/>
    </row>
    <row r="4043" spans="21:21" ht="14.25" x14ac:dyDescent="0.2">
      <c r="U4043" s="17"/>
    </row>
    <row r="4044" spans="21:21" ht="14.25" x14ac:dyDescent="0.2">
      <c r="U4044" s="17"/>
    </row>
    <row r="4045" spans="21:21" ht="14.25" x14ac:dyDescent="0.2">
      <c r="U4045" s="17"/>
    </row>
    <row r="4046" spans="21:21" ht="14.25" x14ac:dyDescent="0.2">
      <c r="U4046" s="17"/>
    </row>
    <row r="4047" spans="21:21" ht="14.25" x14ac:dyDescent="0.2">
      <c r="U4047" s="17"/>
    </row>
    <row r="4048" spans="21:21" ht="14.25" x14ac:dyDescent="0.2">
      <c r="U4048" s="17"/>
    </row>
    <row r="4049" spans="21:21" ht="14.25" x14ac:dyDescent="0.2">
      <c r="U4049" s="17"/>
    </row>
    <row r="4050" spans="21:21" ht="14.25" x14ac:dyDescent="0.2">
      <c r="U4050" s="17"/>
    </row>
    <row r="4051" spans="21:21" ht="14.25" x14ac:dyDescent="0.2">
      <c r="U4051" s="17"/>
    </row>
    <row r="4052" spans="21:21" ht="14.25" x14ac:dyDescent="0.2">
      <c r="U4052" s="17"/>
    </row>
    <row r="4053" spans="21:21" ht="14.25" x14ac:dyDescent="0.2">
      <c r="U4053" s="17"/>
    </row>
    <row r="4054" spans="21:21" ht="14.25" x14ac:dyDescent="0.2">
      <c r="U4054" s="17"/>
    </row>
    <row r="4055" spans="21:21" ht="14.25" x14ac:dyDescent="0.2">
      <c r="U4055" s="17"/>
    </row>
    <row r="4056" spans="21:21" ht="14.25" x14ac:dyDescent="0.2">
      <c r="U4056" s="17"/>
    </row>
    <row r="4057" spans="21:21" ht="14.25" x14ac:dyDescent="0.2">
      <c r="U4057" s="17"/>
    </row>
    <row r="4058" spans="21:21" ht="14.25" x14ac:dyDescent="0.2">
      <c r="U4058" s="17"/>
    </row>
    <row r="4059" spans="21:21" ht="14.25" x14ac:dyDescent="0.2">
      <c r="U4059" s="17"/>
    </row>
    <row r="4060" spans="21:21" ht="14.25" x14ac:dyDescent="0.2">
      <c r="U4060" s="17"/>
    </row>
    <row r="4061" spans="21:21" ht="14.25" x14ac:dyDescent="0.2">
      <c r="U4061" s="17"/>
    </row>
    <row r="4062" spans="21:21" ht="14.25" x14ac:dyDescent="0.2">
      <c r="U4062" s="17"/>
    </row>
    <row r="4063" spans="21:21" ht="14.25" x14ac:dyDescent="0.2">
      <c r="U4063" s="17"/>
    </row>
    <row r="4064" spans="21:21" ht="14.25" x14ac:dyDescent="0.2">
      <c r="U4064" s="17"/>
    </row>
    <row r="4065" spans="21:21" ht="14.25" x14ac:dyDescent="0.2">
      <c r="U4065" s="17"/>
    </row>
    <row r="4066" spans="21:21" ht="14.25" x14ac:dyDescent="0.2">
      <c r="U4066" s="17"/>
    </row>
    <row r="4067" spans="21:21" ht="14.25" x14ac:dyDescent="0.2">
      <c r="U4067" s="17"/>
    </row>
    <row r="4068" spans="21:21" ht="14.25" x14ac:dyDescent="0.2">
      <c r="U4068" s="17"/>
    </row>
    <row r="4069" spans="21:21" ht="14.25" x14ac:dyDescent="0.2">
      <c r="U4069" s="17"/>
    </row>
    <row r="4070" spans="21:21" ht="14.25" x14ac:dyDescent="0.2">
      <c r="U4070" s="17"/>
    </row>
    <row r="4071" spans="21:21" ht="14.25" x14ac:dyDescent="0.2">
      <c r="U4071" s="17"/>
    </row>
    <row r="4072" spans="21:21" ht="14.25" x14ac:dyDescent="0.2">
      <c r="U4072" s="17"/>
    </row>
    <row r="4073" spans="21:21" ht="14.25" x14ac:dyDescent="0.2">
      <c r="U4073" s="17"/>
    </row>
    <row r="4074" spans="21:21" ht="14.25" x14ac:dyDescent="0.2">
      <c r="U4074" s="17"/>
    </row>
    <row r="4075" spans="21:21" ht="14.25" x14ac:dyDescent="0.2">
      <c r="U4075" s="17"/>
    </row>
    <row r="4076" spans="21:21" ht="14.25" x14ac:dyDescent="0.2">
      <c r="U4076" s="17"/>
    </row>
    <row r="4077" spans="21:21" ht="14.25" x14ac:dyDescent="0.2">
      <c r="U4077" s="17"/>
    </row>
    <row r="4078" spans="21:21" ht="14.25" x14ac:dyDescent="0.2">
      <c r="U4078" s="17"/>
    </row>
    <row r="4079" spans="21:21" ht="14.25" x14ac:dyDescent="0.2">
      <c r="U4079" s="17"/>
    </row>
    <row r="4080" spans="21:21" ht="14.25" x14ac:dyDescent="0.2">
      <c r="U4080" s="17"/>
    </row>
    <row r="4081" spans="21:21" ht="14.25" x14ac:dyDescent="0.2">
      <c r="U4081" s="17"/>
    </row>
    <row r="4082" spans="21:21" ht="14.25" x14ac:dyDescent="0.2">
      <c r="U4082" s="17"/>
    </row>
    <row r="4083" spans="21:21" ht="14.25" x14ac:dyDescent="0.2">
      <c r="U4083" s="17"/>
    </row>
    <row r="4084" spans="21:21" ht="14.25" x14ac:dyDescent="0.2">
      <c r="U4084" s="17"/>
    </row>
    <row r="4085" spans="21:21" ht="14.25" x14ac:dyDescent="0.2">
      <c r="U4085" s="17"/>
    </row>
    <row r="4086" spans="21:21" ht="14.25" x14ac:dyDescent="0.2">
      <c r="U4086" s="17"/>
    </row>
    <row r="4087" spans="21:21" ht="14.25" x14ac:dyDescent="0.2">
      <c r="U4087" s="17"/>
    </row>
    <row r="4088" spans="21:21" ht="14.25" x14ac:dyDescent="0.2">
      <c r="U4088" s="17"/>
    </row>
    <row r="4089" spans="21:21" ht="14.25" x14ac:dyDescent="0.2">
      <c r="U4089" s="17"/>
    </row>
    <row r="4090" spans="21:21" ht="14.25" x14ac:dyDescent="0.2">
      <c r="U4090" s="17"/>
    </row>
    <row r="4091" spans="21:21" ht="14.25" x14ac:dyDescent="0.2">
      <c r="U4091" s="17"/>
    </row>
    <row r="4092" spans="21:21" ht="14.25" x14ac:dyDescent="0.2">
      <c r="U4092" s="17"/>
    </row>
    <row r="4093" spans="21:21" ht="14.25" x14ac:dyDescent="0.2">
      <c r="U4093" s="17"/>
    </row>
    <row r="4094" spans="21:21" ht="14.25" x14ac:dyDescent="0.2">
      <c r="U4094" s="17"/>
    </row>
    <row r="4095" spans="21:21" ht="14.25" x14ac:dyDescent="0.2">
      <c r="U4095" s="17"/>
    </row>
    <row r="4096" spans="21:21" ht="14.25" x14ac:dyDescent="0.2">
      <c r="U4096" s="17"/>
    </row>
    <row r="4097" spans="21:21" ht="14.25" x14ac:dyDescent="0.2">
      <c r="U4097" s="17"/>
    </row>
    <row r="4098" spans="21:21" ht="14.25" x14ac:dyDescent="0.2">
      <c r="U4098" s="17"/>
    </row>
    <row r="4099" spans="21:21" ht="14.25" x14ac:dyDescent="0.2">
      <c r="U4099" s="17"/>
    </row>
    <row r="4100" spans="21:21" ht="14.25" x14ac:dyDescent="0.2">
      <c r="U4100" s="17"/>
    </row>
    <row r="4101" spans="21:21" ht="14.25" x14ac:dyDescent="0.2">
      <c r="U4101" s="17"/>
    </row>
    <row r="4102" spans="21:21" ht="14.25" x14ac:dyDescent="0.2">
      <c r="U4102" s="17"/>
    </row>
    <row r="4103" spans="21:21" ht="14.25" x14ac:dyDescent="0.2">
      <c r="U4103" s="17"/>
    </row>
    <row r="4104" spans="21:21" ht="14.25" x14ac:dyDescent="0.2">
      <c r="U4104" s="17"/>
    </row>
    <row r="4105" spans="21:21" ht="14.25" x14ac:dyDescent="0.2">
      <c r="U4105" s="17"/>
    </row>
    <row r="4106" spans="21:21" ht="14.25" x14ac:dyDescent="0.2">
      <c r="U4106" s="17"/>
    </row>
    <row r="4107" spans="21:21" ht="14.25" x14ac:dyDescent="0.2">
      <c r="U4107" s="17"/>
    </row>
    <row r="4108" spans="21:21" ht="14.25" x14ac:dyDescent="0.2">
      <c r="U4108" s="17"/>
    </row>
    <row r="4109" spans="21:21" ht="14.25" x14ac:dyDescent="0.2">
      <c r="U4109" s="17"/>
    </row>
    <row r="4110" spans="21:21" ht="14.25" x14ac:dyDescent="0.2">
      <c r="U4110" s="17"/>
    </row>
    <row r="4111" spans="21:21" ht="14.25" x14ac:dyDescent="0.2">
      <c r="U4111" s="17"/>
    </row>
    <row r="4112" spans="21:21" ht="14.25" x14ac:dyDescent="0.2">
      <c r="U4112" s="17"/>
    </row>
    <row r="4113" spans="21:21" ht="14.25" x14ac:dyDescent="0.2">
      <c r="U4113" s="17"/>
    </row>
    <row r="4114" spans="21:21" ht="14.25" x14ac:dyDescent="0.2">
      <c r="U4114" s="17"/>
    </row>
    <row r="4115" spans="21:21" ht="14.25" x14ac:dyDescent="0.2">
      <c r="U4115" s="17"/>
    </row>
    <row r="4116" spans="21:21" ht="14.25" x14ac:dyDescent="0.2">
      <c r="U4116" s="17"/>
    </row>
    <row r="4117" spans="21:21" ht="14.25" x14ac:dyDescent="0.2">
      <c r="U4117" s="17"/>
    </row>
    <row r="4118" spans="21:21" ht="14.25" x14ac:dyDescent="0.2">
      <c r="U4118" s="17"/>
    </row>
    <row r="4119" spans="21:21" ht="14.25" x14ac:dyDescent="0.2">
      <c r="U4119" s="17"/>
    </row>
    <row r="4120" spans="21:21" ht="14.25" x14ac:dyDescent="0.2">
      <c r="U4120" s="17"/>
    </row>
    <row r="4121" spans="21:21" ht="14.25" x14ac:dyDescent="0.2">
      <c r="U4121" s="17"/>
    </row>
    <row r="4122" spans="21:21" ht="14.25" x14ac:dyDescent="0.2">
      <c r="U4122" s="17"/>
    </row>
    <row r="4123" spans="21:21" ht="14.25" x14ac:dyDescent="0.2">
      <c r="U4123" s="17"/>
    </row>
    <row r="4124" spans="21:21" ht="14.25" x14ac:dyDescent="0.2">
      <c r="U4124" s="17"/>
    </row>
    <row r="4125" spans="21:21" ht="14.25" x14ac:dyDescent="0.2">
      <c r="U4125" s="17"/>
    </row>
    <row r="4126" spans="21:21" ht="14.25" x14ac:dyDescent="0.2">
      <c r="U4126" s="17"/>
    </row>
    <row r="4127" spans="21:21" ht="14.25" x14ac:dyDescent="0.2">
      <c r="U4127" s="17"/>
    </row>
    <row r="4128" spans="21:21" ht="14.25" x14ac:dyDescent="0.2">
      <c r="U4128" s="17"/>
    </row>
    <row r="4129" spans="21:21" ht="14.25" x14ac:dyDescent="0.2">
      <c r="U4129" s="17"/>
    </row>
    <row r="4130" spans="21:21" ht="14.25" x14ac:dyDescent="0.2">
      <c r="U4130" s="17"/>
    </row>
    <row r="4131" spans="21:21" ht="14.25" x14ac:dyDescent="0.2">
      <c r="U4131" s="17"/>
    </row>
    <row r="4132" spans="21:21" ht="14.25" x14ac:dyDescent="0.2">
      <c r="U4132" s="17"/>
    </row>
    <row r="4133" spans="21:21" ht="14.25" x14ac:dyDescent="0.2">
      <c r="U4133" s="17"/>
    </row>
    <row r="4134" spans="21:21" ht="14.25" x14ac:dyDescent="0.2">
      <c r="U4134" s="17"/>
    </row>
    <row r="4135" spans="21:21" ht="14.25" x14ac:dyDescent="0.2">
      <c r="U4135" s="17"/>
    </row>
    <row r="4136" spans="21:21" ht="14.25" x14ac:dyDescent="0.2">
      <c r="U4136" s="17"/>
    </row>
    <row r="4137" spans="21:21" ht="14.25" x14ac:dyDescent="0.2">
      <c r="U4137" s="17"/>
    </row>
    <row r="4138" spans="21:21" ht="14.25" x14ac:dyDescent="0.2">
      <c r="U4138" s="17"/>
    </row>
    <row r="4139" spans="21:21" ht="14.25" x14ac:dyDescent="0.2">
      <c r="U4139" s="17"/>
    </row>
    <row r="4140" spans="21:21" ht="14.25" x14ac:dyDescent="0.2">
      <c r="U4140" s="17"/>
    </row>
    <row r="4141" spans="21:21" ht="14.25" x14ac:dyDescent="0.2">
      <c r="U4141" s="17"/>
    </row>
    <row r="4142" spans="21:21" ht="14.25" x14ac:dyDescent="0.2">
      <c r="U4142" s="17"/>
    </row>
    <row r="4143" spans="21:21" ht="14.25" x14ac:dyDescent="0.2">
      <c r="U4143" s="17"/>
    </row>
    <row r="4144" spans="21:21" ht="14.25" x14ac:dyDescent="0.2">
      <c r="U4144" s="17"/>
    </row>
    <row r="4145" spans="21:21" ht="14.25" x14ac:dyDescent="0.2">
      <c r="U4145" s="17"/>
    </row>
    <row r="4146" spans="21:21" ht="14.25" x14ac:dyDescent="0.2">
      <c r="U4146" s="17"/>
    </row>
    <row r="4147" spans="21:21" ht="14.25" x14ac:dyDescent="0.2">
      <c r="U4147" s="17"/>
    </row>
    <row r="4148" spans="21:21" ht="14.25" x14ac:dyDescent="0.2">
      <c r="U4148" s="17"/>
    </row>
    <row r="4149" spans="21:21" ht="14.25" x14ac:dyDescent="0.2">
      <c r="U4149" s="17"/>
    </row>
    <row r="4150" spans="21:21" ht="14.25" x14ac:dyDescent="0.2">
      <c r="U4150" s="17"/>
    </row>
    <row r="4151" spans="21:21" ht="14.25" x14ac:dyDescent="0.2">
      <c r="U4151" s="17"/>
    </row>
    <row r="4152" spans="21:21" ht="14.25" x14ac:dyDescent="0.2">
      <c r="U4152" s="17"/>
    </row>
    <row r="4153" spans="21:21" ht="14.25" x14ac:dyDescent="0.2">
      <c r="U4153" s="17"/>
    </row>
    <row r="4154" spans="21:21" ht="14.25" x14ac:dyDescent="0.2">
      <c r="U4154" s="17"/>
    </row>
    <row r="4155" spans="21:21" ht="14.25" x14ac:dyDescent="0.2">
      <c r="U4155" s="17"/>
    </row>
    <row r="4156" spans="21:21" ht="14.25" x14ac:dyDescent="0.2">
      <c r="U4156" s="17"/>
    </row>
    <row r="4157" spans="21:21" ht="14.25" x14ac:dyDescent="0.2">
      <c r="U4157" s="17"/>
    </row>
    <row r="4158" spans="21:21" ht="14.25" x14ac:dyDescent="0.2">
      <c r="U4158" s="17"/>
    </row>
    <row r="4159" spans="21:21" ht="14.25" x14ac:dyDescent="0.2">
      <c r="U4159" s="17"/>
    </row>
    <row r="4160" spans="21:21" ht="14.25" x14ac:dyDescent="0.2">
      <c r="U4160" s="17"/>
    </row>
    <row r="4161" spans="21:21" ht="14.25" x14ac:dyDescent="0.2">
      <c r="U4161" s="17"/>
    </row>
    <row r="4162" spans="21:21" ht="14.25" x14ac:dyDescent="0.2">
      <c r="U4162" s="17"/>
    </row>
    <row r="4163" spans="21:21" ht="14.25" x14ac:dyDescent="0.2">
      <c r="U4163" s="17"/>
    </row>
    <row r="4164" spans="21:21" ht="14.25" x14ac:dyDescent="0.2">
      <c r="U4164" s="17"/>
    </row>
    <row r="4165" spans="21:21" ht="14.25" x14ac:dyDescent="0.2">
      <c r="U4165" s="17"/>
    </row>
    <row r="4166" spans="21:21" ht="14.25" x14ac:dyDescent="0.2">
      <c r="U4166" s="17"/>
    </row>
    <row r="4167" spans="21:21" ht="14.25" x14ac:dyDescent="0.2">
      <c r="U4167" s="17"/>
    </row>
    <row r="4168" spans="21:21" ht="14.25" x14ac:dyDescent="0.2">
      <c r="U4168" s="17"/>
    </row>
    <row r="4169" spans="21:21" ht="14.25" x14ac:dyDescent="0.2">
      <c r="U4169" s="17"/>
    </row>
    <row r="4170" spans="21:21" ht="14.25" x14ac:dyDescent="0.2">
      <c r="U4170" s="17"/>
    </row>
    <row r="4171" spans="21:21" ht="14.25" x14ac:dyDescent="0.2">
      <c r="U4171" s="17"/>
    </row>
    <row r="4172" spans="21:21" ht="14.25" x14ac:dyDescent="0.2">
      <c r="U4172" s="17"/>
    </row>
    <row r="4173" spans="21:21" ht="14.25" x14ac:dyDescent="0.2">
      <c r="U4173" s="17"/>
    </row>
    <row r="4174" spans="21:21" ht="14.25" x14ac:dyDescent="0.2">
      <c r="U4174" s="17"/>
    </row>
    <row r="4175" spans="21:21" ht="14.25" x14ac:dyDescent="0.2">
      <c r="U4175" s="17"/>
    </row>
    <row r="4176" spans="21:21" ht="14.25" x14ac:dyDescent="0.2">
      <c r="U4176" s="17"/>
    </row>
    <row r="4177" spans="21:21" ht="14.25" x14ac:dyDescent="0.2">
      <c r="U4177" s="17"/>
    </row>
    <row r="4178" spans="21:21" ht="14.25" x14ac:dyDescent="0.2">
      <c r="U4178" s="17"/>
    </row>
    <row r="4179" spans="21:21" ht="14.25" x14ac:dyDescent="0.2">
      <c r="U4179" s="17"/>
    </row>
    <row r="4180" spans="21:21" ht="14.25" x14ac:dyDescent="0.2">
      <c r="U4180" s="17"/>
    </row>
    <row r="4181" spans="21:21" ht="14.25" x14ac:dyDescent="0.2">
      <c r="U4181" s="17"/>
    </row>
    <row r="4182" spans="21:21" ht="14.25" x14ac:dyDescent="0.2">
      <c r="U4182" s="17"/>
    </row>
    <row r="4183" spans="21:21" ht="14.25" x14ac:dyDescent="0.2">
      <c r="U4183" s="17"/>
    </row>
    <row r="4184" spans="21:21" ht="14.25" x14ac:dyDescent="0.2">
      <c r="U4184" s="17"/>
    </row>
    <row r="4185" spans="21:21" ht="14.25" x14ac:dyDescent="0.2">
      <c r="U4185" s="17"/>
    </row>
    <row r="4186" spans="21:21" ht="14.25" x14ac:dyDescent="0.2">
      <c r="U4186" s="17"/>
    </row>
    <row r="4187" spans="21:21" ht="14.25" x14ac:dyDescent="0.2">
      <c r="U4187" s="17"/>
    </row>
    <row r="4188" spans="21:21" ht="14.25" x14ac:dyDescent="0.2">
      <c r="U4188" s="17"/>
    </row>
    <row r="4189" spans="21:21" ht="14.25" x14ac:dyDescent="0.2">
      <c r="U4189" s="17"/>
    </row>
    <row r="4190" spans="21:21" ht="14.25" x14ac:dyDescent="0.2">
      <c r="U4190" s="17"/>
    </row>
    <row r="4191" spans="21:21" ht="14.25" x14ac:dyDescent="0.2">
      <c r="U4191" s="17"/>
    </row>
    <row r="4192" spans="21:21" ht="14.25" x14ac:dyDescent="0.2">
      <c r="U4192" s="17"/>
    </row>
    <row r="4193" spans="21:21" ht="14.25" x14ac:dyDescent="0.2">
      <c r="U4193" s="17"/>
    </row>
    <row r="4194" spans="21:21" ht="14.25" x14ac:dyDescent="0.2">
      <c r="U4194" s="17"/>
    </row>
    <row r="4195" spans="21:21" ht="14.25" x14ac:dyDescent="0.2">
      <c r="U4195" s="17"/>
    </row>
    <row r="4196" spans="21:21" ht="14.25" x14ac:dyDescent="0.2">
      <c r="U4196" s="17"/>
    </row>
    <row r="4197" spans="21:21" ht="14.25" x14ac:dyDescent="0.2">
      <c r="U4197" s="17"/>
    </row>
    <row r="4198" spans="21:21" ht="14.25" x14ac:dyDescent="0.2">
      <c r="U4198" s="17"/>
    </row>
    <row r="4199" spans="21:21" ht="14.25" x14ac:dyDescent="0.2">
      <c r="U4199" s="17"/>
    </row>
    <row r="4200" spans="21:21" ht="14.25" x14ac:dyDescent="0.2">
      <c r="U4200" s="17"/>
    </row>
    <row r="4201" spans="21:21" ht="14.25" x14ac:dyDescent="0.2">
      <c r="U4201" s="17"/>
    </row>
    <row r="4202" spans="21:21" ht="14.25" x14ac:dyDescent="0.2">
      <c r="U4202" s="17"/>
    </row>
    <row r="4203" spans="21:21" ht="14.25" x14ac:dyDescent="0.2">
      <c r="U4203" s="17"/>
    </row>
    <row r="4204" spans="21:21" ht="14.25" x14ac:dyDescent="0.2">
      <c r="U4204" s="17"/>
    </row>
    <row r="4205" spans="21:21" ht="14.25" x14ac:dyDescent="0.2">
      <c r="U4205" s="17"/>
    </row>
    <row r="4206" spans="21:21" ht="14.25" x14ac:dyDescent="0.2">
      <c r="U4206" s="17"/>
    </row>
    <row r="4207" spans="21:21" ht="14.25" x14ac:dyDescent="0.2">
      <c r="U4207" s="17"/>
    </row>
    <row r="4208" spans="21:21" ht="14.25" x14ac:dyDescent="0.2">
      <c r="U4208" s="17"/>
    </row>
    <row r="4209" spans="21:21" ht="14.25" x14ac:dyDescent="0.2">
      <c r="U4209" s="17"/>
    </row>
    <row r="4210" spans="21:21" ht="14.25" x14ac:dyDescent="0.2">
      <c r="U4210" s="17"/>
    </row>
    <row r="4211" spans="21:21" ht="14.25" x14ac:dyDescent="0.2">
      <c r="U4211" s="17"/>
    </row>
    <row r="4212" spans="21:21" ht="14.25" x14ac:dyDescent="0.2">
      <c r="U4212" s="17"/>
    </row>
    <row r="4213" spans="21:21" ht="14.25" x14ac:dyDescent="0.2">
      <c r="U4213" s="17"/>
    </row>
    <row r="4214" spans="21:21" ht="14.25" x14ac:dyDescent="0.2">
      <c r="U4214" s="17"/>
    </row>
    <row r="4215" spans="21:21" ht="14.25" x14ac:dyDescent="0.2">
      <c r="U4215" s="17"/>
    </row>
    <row r="4216" spans="21:21" ht="14.25" x14ac:dyDescent="0.2">
      <c r="U4216" s="17"/>
    </row>
    <row r="4217" spans="21:21" ht="14.25" x14ac:dyDescent="0.2">
      <c r="U4217" s="17"/>
    </row>
    <row r="4218" spans="21:21" ht="14.25" x14ac:dyDescent="0.2">
      <c r="U4218" s="17"/>
    </row>
    <row r="4219" spans="21:21" ht="14.25" x14ac:dyDescent="0.2">
      <c r="U4219" s="17"/>
    </row>
    <row r="4220" spans="21:21" ht="14.25" x14ac:dyDescent="0.2">
      <c r="U4220" s="17"/>
    </row>
    <row r="4221" spans="21:21" ht="14.25" x14ac:dyDescent="0.2">
      <c r="U4221" s="17"/>
    </row>
    <row r="4222" spans="21:21" ht="14.25" x14ac:dyDescent="0.2">
      <c r="U4222" s="17"/>
    </row>
    <row r="4223" spans="21:21" ht="14.25" x14ac:dyDescent="0.2">
      <c r="U4223" s="17"/>
    </row>
    <row r="4224" spans="21:21" ht="14.25" x14ac:dyDescent="0.2">
      <c r="U4224" s="17"/>
    </row>
    <row r="4225" spans="21:21" ht="14.25" x14ac:dyDescent="0.2">
      <c r="U4225" s="17"/>
    </row>
    <row r="4226" spans="21:21" ht="14.25" x14ac:dyDescent="0.2">
      <c r="U4226" s="17"/>
    </row>
    <row r="4227" spans="21:21" ht="14.25" x14ac:dyDescent="0.2">
      <c r="U4227" s="17"/>
    </row>
    <row r="4228" spans="21:21" ht="14.25" x14ac:dyDescent="0.2">
      <c r="U4228" s="17"/>
    </row>
    <row r="4229" spans="21:21" ht="14.25" x14ac:dyDescent="0.2">
      <c r="U4229" s="17"/>
    </row>
    <row r="4230" spans="21:21" ht="14.25" x14ac:dyDescent="0.2">
      <c r="U4230" s="17"/>
    </row>
    <row r="4231" spans="21:21" ht="14.25" x14ac:dyDescent="0.2">
      <c r="U4231" s="17"/>
    </row>
    <row r="4232" spans="21:21" ht="14.25" x14ac:dyDescent="0.2">
      <c r="U4232" s="17"/>
    </row>
    <row r="4233" spans="21:21" ht="14.25" x14ac:dyDescent="0.2">
      <c r="U4233" s="17"/>
    </row>
    <row r="4234" spans="21:21" ht="14.25" x14ac:dyDescent="0.2">
      <c r="U4234" s="17"/>
    </row>
    <row r="4235" spans="21:21" ht="14.25" x14ac:dyDescent="0.2">
      <c r="U4235" s="17"/>
    </row>
    <row r="4236" spans="21:21" ht="14.25" x14ac:dyDescent="0.2">
      <c r="U4236" s="17"/>
    </row>
    <row r="4237" spans="21:21" ht="14.25" x14ac:dyDescent="0.2">
      <c r="U4237" s="17"/>
    </row>
    <row r="4238" spans="21:21" ht="14.25" x14ac:dyDescent="0.2">
      <c r="U4238" s="17"/>
    </row>
    <row r="4239" spans="21:21" ht="14.25" x14ac:dyDescent="0.2">
      <c r="U4239" s="17"/>
    </row>
    <row r="4240" spans="21:21" ht="14.25" x14ac:dyDescent="0.2">
      <c r="U4240" s="17"/>
    </row>
    <row r="4241" spans="21:21" ht="14.25" x14ac:dyDescent="0.2">
      <c r="U4241" s="17"/>
    </row>
    <row r="4242" spans="21:21" ht="14.25" x14ac:dyDescent="0.2">
      <c r="U4242" s="17"/>
    </row>
    <row r="4243" spans="21:21" ht="14.25" x14ac:dyDescent="0.2">
      <c r="U4243" s="17"/>
    </row>
    <row r="4244" spans="21:21" ht="14.25" x14ac:dyDescent="0.2">
      <c r="U4244" s="17"/>
    </row>
    <row r="4245" spans="21:21" ht="14.25" x14ac:dyDescent="0.2">
      <c r="U4245" s="17"/>
    </row>
    <row r="4246" spans="21:21" ht="14.25" x14ac:dyDescent="0.2">
      <c r="U4246" s="17"/>
    </row>
    <row r="4247" spans="21:21" ht="14.25" x14ac:dyDescent="0.2">
      <c r="U4247" s="17"/>
    </row>
    <row r="4248" spans="21:21" ht="14.25" x14ac:dyDescent="0.2">
      <c r="U4248" s="17"/>
    </row>
    <row r="4249" spans="21:21" ht="14.25" x14ac:dyDescent="0.2">
      <c r="U4249" s="17"/>
    </row>
    <row r="4250" spans="21:21" ht="14.25" x14ac:dyDescent="0.2">
      <c r="U4250" s="17"/>
    </row>
    <row r="4251" spans="21:21" ht="14.25" x14ac:dyDescent="0.2">
      <c r="U4251" s="17"/>
    </row>
    <row r="4252" spans="21:21" ht="14.25" x14ac:dyDescent="0.2">
      <c r="U4252" s="17"/>
    </row>
    <row r="4253" spans="21:21" ht="14.25" x14ac:dyDescent="0.2">
      <c r="U4253" s="17"/>
    </row>
    <row r="4254" spans="21:21" ht="14.25" x14ac:dyDescent="0.2">
      <c r="U4254" s="17"/>
    </row>
    <row r="4255" spans="21:21" ht="14.25" x14ac:dyDescent="0.2">
      <c r="U4255" s="17"/>
    </row>
    <row r="4256" spans="21:21" ht="14.25" x14ac:dyDescent="0.2">
      <c r="U4256" s="17"/>
    </row>
    <row r="4257" spans="21:21" ht="14.25" x14ac:dyDescent="0.2">
      <c r="U4257" s="17"/>
    </row>
    <row r="4258" spans="21:21" ht="14.25" x14ac:dyDescent="0.2">
      <c r="U4258" s="17"/>
    </row>
    <row r="4259" spans="21:21" ht="14.25" x14ac:dyDescent="0.2">
      <c r="U4259" s="17"/>
    </row>
    <row r="4260" spans="21:21" ht="14.25" x14ac:dyDescent="0.2">
      <c r="U4260" s="17"/>
    </row>
    <row r="4261" spans="21:21" ht="14.25" x14ac:dyDescent="0.2">
      <c r="U4261" s="17"/>
    </row>
    <row r="4262" spans="21:21" ht="14.25" x14ac:dyDescent="0.2">
      <c r="U4262" s="17"/>
    </row>
    <row r="4263" spans="21:21" ht="14.25" x14ac:dyDescent="0.2">
      <c r="U4263" s="17"/>
    </row>
    <row r="4264" spans="21:21" ht="14.25" x14ac:dyDescent="0.2">
      <c r="U4264" s="17"/>
    </row>
    <row r="4265" spans="21:21" ht="14.25" x14ac:dyDescent="0.2">
      <c r="U4265" s="17"/>
    </row>
    <row r="4266" spans="21:21" ht="14.25" x14ac:dyDescent="0.2">
      <c r="U4266" s="17"/>
    </row>
    <row r="4267" spans="21:21" ht="14.25" x14ac:dyDescent="0.2">
      <c r="U4267" s="17"/>
    </row>
    <row r="4268" spans="21:21" ht="14.25" x14ac:dyDescent="0.2">
      <c r="U4268" s="17"/>
    </row>
    <row r="4269" spans="21:21" ht="14.25" x14ac:dyDescent="0.2">
      <c r="U4269" s="17"/>
    </row>
    <row r="4270" spans="21:21" ht="14.25" x14ac:dyDescent="0.2">
      <c r="U4270" s="17"/>
    </row>
    <row r="4271" spans="21:21" ht="14.25" x14ac:dyDescent="0.2">
      <c r="U4271" s="17"/>
    </row>
    <row r="4272" spans="21:21" ht="14.25" x14ac:dyDescent="0.2">
      <c r="U4272" s="17"/>
    </row>
    <row r="4273" spans="21:21" ht="14.25" x14ac:dyDescent="0.2">
      <c r="U4273" s="17"/>
    </row>
    <row r="4274" spans="21:21" ht="14.25" x14ac:dyDescent="0.2">
      <c r="U4274" s="17"/>
    </row>
    <row r="4275" spans="21:21" ht="14.25" x14ac:dyDescent="0.2">
      <c r="U4275" s="17"/>
    </row>
    <row r="4276" spans="21:21" ht="14.25" x14ac:dyDescent="0.2">
      <c r="U4276" s="17"/>
    </row>
    <row r="4277" spans="21:21" ht="14.25" x14ac:dyDescent="0.2">
      <c r="U4277" s="17"/>
    </row>
    <row r="4278" spans="21:21" ht="14.25" x14ac:dyDescent="0.2">
      <c r="U4278" s="17"/>
    </row>
    <row r="4279" spans="21:21" ht="14.25" x14ac:dyDescent="0.2">
      <c r="U4279" s="17"/>
    </row>
    <row r="4280" spans="21:21" ht="14.25" x14ac:dyDescent="0.2">
      <c r="U4280" s="17"/>
    </row>
    <row r="4281" spans="21:21" ht="14.25" x14ac:dyDescent="0.2">
      <c r="U4281" s="17"/>
    </row>
    <row r="4282" spans="21:21" ht="14.25" x14ac:dyDescent="0.2">
      <c r="U4282" s="17"/>
    </row>
    <row r="4283" spans="21:21" ht="14.25" x14ac:dyDescent="0.2">
      <c r="U4283" s="17"/>
    </row>
    <row r="4284" spans="21:21" ht="14.25" x14ac:dyDescent="0.2">
      <c r="U4284" s="17"/>
    </row>
    <row r="4285" spans="21:21" ht="14.25" x14ac:dyDescent="0.2">
      <c r="U4285" s="17"/>
    </row>
    <row r="4286" spans="21:21" ht="14.25" x14ac:dyDescent="0.2">
      <c r="U4286" s="17"/>
    </row>
    <row r="4287" spans="21:21" ht="14.25" x14ac:dyDescent="0.2">
      <c r="U4287" s="17"/>
    </row>
    <row r="4288" spans="21:21" ht="14.25" x14ac:dyDescent="0.2">
      <c r="U4288" s="17"/>
    </row>
    <row r="4289" spans="21:21" ht="14.25" x14ac:dyDescent="0.2">
      <c r="U4289" s="17"/>
    </row>
    <row r="4290" spans="21:21" ht="14.25" x14ac:dyDescent="0.2">
      <c r="U4290" s="17"/>
    </row>
    <row r="4291" spans="21:21" ht="14.25" x14ac:dyDescent="0.2">
      <c r="U4291" s="17"/>
    </row>
    <row r="4292" spans="21:21" ht="14.25" x14ac:dyDescent="0.2">
      <c r="U4292" s="17"/>
    </row>
    <row r="4293" spans="21:21" ht="14.25" x14ac:dyDescent="0.2">
      <c r="U4293" s="17"/>
    </row>
    <row r="4294" spans="21:21" ht="14.25" x14ac:dyDescent="0.2">
      <c r="U4294" s="17"/>
    </row>
    <row r="4295" spans="21:21" ht="14.25" x14ac:dyDescent="0.2">
      <c r="U4295" s="17"/>
    </row>
    <row r="4296" spans="21:21" ht="14.25" x14ac:dyDescent="0.2">
      <c r="U4296" s="17"/>
    </row>
    <row r="4297" spans="21:21" ht="14.25" x14ac:dyDescent="0.2">
      <c r="U4297" s="17"/>
    </row>
    <row r="4298" spans="21:21" ht="14.25" x14ac:dyDescent="0.2">
      <c r="U4298" s="17"/>
    </row>
    <row r="4299" spans="21:21" ht="14.25" x14ac:dyDescent="0.2">
      <c r="U4299" s="17"/>
    </row>
    <row r="4300" spans="21:21" ht="14.25" x14ac:dyDescent="0.2">
      <c r="U4300" s="17"/>
    </row>
    <row r="4301" spans="21:21" ht="14.25" x14ac:dyDescent="0.2">
      <c r="U4301" s="17"/>
    </row>
    <row r="4302" spans="21:21" ht="14.25" x14ac:dyDescent="0.2">
      <c r="U4302" s="17"/>
    </row>
    <row r="4303" spans="21:21" ht="14.25" x14ac:dyDescent="0.2">
      <c r="U4303" s="17"/>
    </row>
    <row r="4304" spans="21:21" ht="14.25" x14ac:dyDescent="0.2">
      <c r="U4304" s="17"/>
    </row>
    <row r="4305" spans="21:21" ht="14.25" x14ac:dyDescent="0.2">
      <c r="U4305" s="17"/>
    </row>
    <row r="4306" spans="21:21" ht="14.25" x14ac:dyDescent="0.2">
      <c r="U4306" s="17"/>
    </row>
    <row r="4307" spans="21:21" ht="14.25" x14ac:dyDescent="0.2">
      <c r="U4307" s="17"/>
    </row>
    <row r="4308" spans="21:21" ht="14.25" x14ac:dyDescent="0.2">
      <c r="U4308" s="17"/>
    </row>
    <row r="4309" spans="21:21" ht="14.25" x14ac:dyDescent="0.2">
      <c r="U4309" s="17"/>
    </row>
    <row r="4310" spans="21:21" ht="14.25" x14ac:dyDescent="0.2">
      <c r="U4310" s="17"/>
    </row>
    <row r="4311" spans="21:21" ht="14.25" x14ac:dyDescent="0.2">
      <c r="U4311" s="17"/>
    </row>
    <row r="4312" spans="21:21" ht="14.25" x14ac:dyDescent="0.2">
      <c r="U4312" s="17"/>
    </row>
    <row r="4313" spans="21:21" ht="14.25" x14ac:dyDescent="0.2">
      <c r="U4313" s="17"/>
    </row>
    <row r="4314" spans="21:21" ht="14.25" x14ac:dyDescent="0.2">
      <c r="U4314" s="17"/>
    </row>
    <row r="4315" spans="21:21" ht="14.25" x14ac:dyDescent="0.2">
      <c r="U4315" s="17"/>
    </row>
    <row r="4316" spans="21:21" ht="14.25" x14ac:dyDescent="0.2">
      <c r="U4316" s="17"/>
    </row>
    <row r="4317" spans="21:21" ht="14.25" x14ac:dyDescent="0.2">
      <c r="U4317" s="17"/>
    </row>
    <row r="4318" spans="21:21" ht="14.25" x14ac:dyDescent="0.2">
      <c r="U4318" s="17"/>
    </row>
    <row r="4319" spans="21:21" ht="14.25" x14ac:dyDescent="0.2">
      <c r="U4319" s="17"/>
    </row>
    <row r="4320" spans="21:21" ht="14.25" x14ac:dyDescent="0.2">
      <c r="U4320" s="17"/>
    </row>
    <row r="4321" spans="21:21" ht="14.25" x14ac:dyDescent="0.2">
      <c r="U4321" s="17"/>
    </row>
    <row r="4322" spans="21:21" ht="14.25" x14ac:dyDescent="0.2">
      <c r="U4322" s="17"/>
    </row>
    <row r="4323" spans="21:21" ht="14.25" x14ac:dyDescent="0.2">
      <c r="U4323" s="17"/>
    </row>
    <row r="4324" spans="21:21" ht="14.25" x14ac:dyDescent="0.2">
      <c r="U4324" s="17"/>
    </row>
    <row r="4325" spans="21:21" ht="14.25" x14ac:dyDescent="0.2">
      <c r="U4325" s="17"/>
    </row>
    <row r="4326" spans="21:21" ht="14.25" x14ac:dyDescent="0.2">
      <c r="U4326" s="17"/>
    </row>
    <row r="4327" spans="21:21" ht="14.25" x14ac:dyDescent="0.2">
      <c r="U4327" s="17"/>
    </row>
    <row r="4328" spans="21:21" ht="14.25" x14ac:dyDescent="0.2">
      <c r="U4328" s="17"/>
    </row>
    <row r="4329" spans="21:21" ht="14.25" x14ac:dyDescent="0.2">
      <c r="U4329" s="17"/>
    </row>
    <row r="4330" spans="21:21" ht="14.25" x14ac:dyDescent="0.2">
      <c r="U4330" s="17"/>
    </row>
    <row r="4331" spans="21:21" ht="14.25" x14ac:dyDescent="0.2">
      <c r="U4331" s="17"/>
    </row>
    <row r="4332" spans="21:21" ht="14.25" x14ac:dyDescent="0.2">
      <c r="U4332" s="17"/>
    </row>
    <row r="4333" spans="21:21" ht="14.25" x14ac:dyDescent="0.2">
      <c r="U4333" s="17"/>
    </row>
    <row r="4334" spans="21:21" ht="14.25" x14ac:dyDescent="0.2">
      <c r="U4334" s="17"/>
    </row>
    <row r="4335" spans="21:21" ht="14.25" x14ac:dyDescent="0.2">
      <c r="U4335" s="17"/>
    </row>
    <row r="4336" spans="21:21" ht="14.25" x14ac:dyDescent="0.2">
      <c r="U4336" s="17"/>
    </row>
    <row r="4337" spans="21:21" ht="14.25" x14ac:dyDescent="0.2">
      <c r="U4337" s="17"/>
    </row>
    <row r="4338" spans="21:21" ht="14.25" x14ac:dyDescent="0.2">
      <c r="U4338" s="17"/>
    </row>
    <row r="4339" spans="21:21" ht="14.25" x14ac:dyDescent="0.2">
      <c r="U4339" s="17"/>
    </row>
    <row r="4340" spans="21:21" ht="14.25" x14ac:dyDescent="0.2">
      <c r="U4340" s="17"/>
    </row>
    <row r="4341" spans="21:21" ht="14.25" x14ac:dyDescent="0.2">
      <c r="U4341" s="17"/>
    </row>
    <row r="4342" spans="21:21" ht="14.25" x14ac:dyDescent="0.2">
      <c r="U4342" s="17"/>
    </row>
    <row r="4343" spans="21:21" ht="14.25" x14ac:dyDescent="0.2">
      <c r="U4343" s="17"/>
    </row>
    <row r="4344" spans="21:21" ht="14.25" x14ac:dyDescent="0.2">
      <c r="U4344" s="17"/>
    </row>
    <row r="4345" spans="21:21" ht="14.25" x14ac:dyDescent="0.2">
      <c r="U4345" s="17"/>
    </row>
    <row r="4346" spans="21:21" ht="14.25" x14ac:dyDescent="0.2">
      <c r="U4346" s="17"/>
    </row>
    <row r="4347" spans="21:21" ht="14.25" x14ac:dyDescent="0.2">
      <c r="U4347" s="17"/>
    </row>
    <row r="4348" spans="21:21" ht="14.25" x14ac:dyDescent="0.2">
      <c r="U4348" s="17"/>
    </row>
    <row r="4349" spans="21:21" ht="14.25" x14ac:dyDescent="0.2">
      <c r="U4349" s="17"/>
    </row>
    <row r="4350" spans="21:21" ht="14.25" x14ac:dyDescent="0.2">
      <c r="U4350" s="17"/>
    </row>
    <row r="4351" spans="21:21" ht="14.25" x14ac:dyDescent="0.2">
      <c r="U4351" s="17"/>
    </row>
    <row r="4352" spans="21:21" ht="14.25" x14ac:dyDescent="0.2">
      <c r="U4352" s="17"/>
    </row>
    <row r="4353" spans="21:21" ht="14.25" x14ac:dyDescent="0.2">
      <c r="U4353" s="17"/>
    </row>
    <row r="4354" spans="21:21" ht="14.25" x14ac:dyDescent="0.2">
      <c r="U4354" s="17"/>
    </row>
    <row r="4355" spans="21:21" ht="14.25" x14ac:dyDescent="0.2">
      <c r="U4355" s="17"/>
    </row>
    <row r="4356" spans="21:21" ht="14.25" x14ac:dyDescent="0.2">
      <c r="U4356" s="17"/>
    </row>
    <row r="4357" spans="21:21" ht="14.25" x14ac:dyDescent="0.2">
      <c r="U4357" s="17"/>
    </row>
    <row r="4358" spans="21:21" ht="14.25" x14ac:dyDescent="0.2">
      <c r="U4358" s="17"/>
    </row>
    <row r="4359" spans="21:21" ht="14.25" x14ac:dyDescent="0.2">
      <c r="U4359" s="17"/>
    </row>
    <row r="4360" spans="21:21" ht="14.25" x14ac:dyDescent="0.2">
      <c r="U4360" s="17"/>
    </row>
    <row r="4361" spans="21:21" ht="14.25" x14ac:dyDescent="0.2">
      <c r="U4361" s="17"/>
    </row>
    <row r="4362" spans="21:21" ht="14.25" x14ac:dyDescent="0.2">
      <c r="U4362" s="17"/>
    </row>
    <row r="4363" spans="21:21" ht="14.25" x14ac:dyDescent="0.2">
      <c r="U4363" s="17"/>
    </row>
    <row r="4364" spans="21:21" ht="14.25" x14ac:dyDescent="0.2">
      <c r="U4364" s="17"/>
    </row>
    <row r="4365" spans="21:21" ht="14.25" x14ac:dyDescent="0.2">
      <c r="U4365" s="17"/>
    </row>
    <row r="4366" spans="21:21" ht="14.25" x14ac:dyDescent="0.2">
      <c r="U4366" s="17"/>
    </row>
    <row r="4367" spans="21:21" ht="14.25" x14ac:dyDescent="0.2">
      <c r="U4367" s="17"/>
    </row>
    <row r="4368" spans="21:21" ht="14.25" x14ac:dyDescent="0.2">
      <c r="U4368" s="17"/>
    </row>
    <row r="4369" spans="21:21" ht="14.25" x14ac:dyDescent="0.2">
      <c r="U4369" s="17"/>
    </row>
    <row r="4370" spans="21:21" ht="14.25" x14ac:dyDescent="0.2">
      <c r="U4370" s="17"/>
    </row>
    <row r="4371" spans="21:21" ht="14.25" x14ac:dyDescent="0.2">
      <c r="U4371" s="17"/>
    </row>
    <row r="4372" spans="21:21" ht="14.25" x14ac:dyDescent="0.2">
      <c r="U4372" s="17"/>
    </row>
    <row r="4373" spans="21:21" ht="14.25" x14ac:dyDescent="0.2">
      <c r="U4373" s="17"/>
    </row>
    <row r="4374" spans="21:21" ht="14.25" x14ac:dyDescent="0.2">
      <c r="U4374" s="17"/>
    </row>
    <row r="4375" spans="21:21" ht="14.25" x14ac:dyDescent="0.2">
      <c r="U4375" s="17"/>
    </row>
    <row r="4376" spans="21:21" ht="14.25" x14ac:dyDescent="0.2">
      <c r="U4376" s="17"/>
    </row>
    <row r="4377" spans="21:21" ht="14.25" x14ac:dyDescent="0.2">
      <c r="U4377" s="17"/>
    </row>
    <row r="4378" spans="21:21" ht="14.25" x14ac:dyDescent="0.2">
      <c r="U4378" s="17"/>
    </row>
    <row r="4379" spans="21:21" ht="14.25" x14ac:dyDescent="0.2">
      <c r="U4379" s="17"/>
    </row>
    <row r="4380" spans="21:21" ht="14.25" x14ac:dyDescent="0.2">
      <c r="U4380" s="17"/>
    </row>
    <row r="4381" spans="21:21" ht="14.25" x14ac:dyDescent="0.2">
      <c r="U4381" s="17"/>
    </row>
    <row r="4382" spans="21:21" ht="14.25" x14ac:dyDescent="0.2">
      <c r="U4382" s="17"/>
    </row>
    <row r="4383" spans="21:21" ht="14.25" x14ac:dyDescent="0.2">
      <c r="U4383" s="17"/>
    </row>
    <row r="4384" spans="21:21" ht="14.25" x14ac:dyDescent="0.2">
      <c r="U4384" s="17"/>
    </row>
    <row r="4385" spans="21:21" ht="14.25" x14ac:dyDescent="0.2">
      <c r="U4385" s="17"/>
    </row>
    <row r="4386" spans="21:21" ht="14.25" x14ac:dyDescent="0.2">
      <c r="U4386" s="17"/>
    </row>
    <row r="4387" spans="21:21" ht="14.25" x14ac:dyDescent="0.2">
      <c r="U4387" s="17"/>
    </row>
    <row r="4388" spans="21:21" ht="14.25" x14ac:dyDescent="0.2">
      <c r="U4388" s="17"/>
    </row>
    <row r="4389" spans="21:21" ht="14.25" x14ac:dyDescent="0.2">
      <c r="U4389" s="17"/>
    </row>
    <row r="4390" spans="21:21" ht="14.25" x14ac:dyDescent="0.2">
      <c r="U4390" s="17"/>
    </row>
    <row r="4391" spans="21:21" ht="14.25" x14ac:dyDescent="0.2">
      <c r="U4391" s="17"/>
    </row>
    <row r="4392" spans="21:21" ht="14.25" x14ac:dyDescent="0.2">
      <c r="U4392" s="17"/>
    </row>
    <row r="4393" spans="21:21" ht="14.25" x14ac:dyDescent="0.2">
      <c r="U4393" s="17"/>
    </row>
    <row r="4394" spans="21:21" ht="14.25" x14ac:dyDescent="0.2">
      <c r="U4394" s="17"/>
    </row>
    <row r="4395" spans="21:21" ht="14.25" x14ac:dyDescent="0.2">
      <c r="U4395" s="17"/>
    </row>
    <row r="4396" spans="21:21" ht="14.25" x14ac:dyDescent="0.2">
      <c r="U4396" s="17"/>
    </row>
    <row r="4397" spans="21:21" ht="14.25" x14ac:dyDescent="0.2">
      <c r="U4397" s="17"/>
    </row>
    <row r="4398" spans="21:21" ht="14.25" x14ac:dyDescent="0.2">
      <c r="U4398" s="17"/>
    </row>
    <row r="4399" spans="21:21" ht="14.25" x14ac:dyDescent="0.2">
      <c r="U4399" s="17"/>
    </row>
    <row r="4400" spans="21:21" ht="14.25" x14ac:dyDescent="0.2">
      <c r="U4400" s="17"/>
    </row>
    <row r="4401" spans="21:21" ht="14.25" x14ac:dyDescent="0.2">
      <c r="U4401" s="17"/>
    </row>
    <row r="4402" spans="21:21" ht="14.25" x14ac:dyDescent="0.2">
      <c r="U4402" s="17"/>
    </row>
    <row r="4403" spans="21:21" ht="14.25" x14ac:dyDescent="0.2">
      <c r="U4403" s="17"/>
    </row>
    <row r="4404" spans="21:21" ht="14.25" x14ac:dyDescent="0.2">
      <c r="U4404" s="17"/>
    </row>
    <row r="4405" spans="21:21" ht="14.25" x14ac:dyDescent="0.2">
      <c r="U4405" s="17"/>
    </row>
    <row r="4406" spans="21:21" ht="14.25" x14ac:dyDescent="0.2">
      <c r="U4406" s="17"/>
    </row>
    <row r="4407" spans="21:21" ht="14.25" x14ac:dyDescent="0.2">
      <c r="U4407" s="17"/>
    </row>
    <row r="4408" spans="21:21" ht="14.25" x14ac:dyDescent="0.2">
      <c r="U4408" s="17"/>
    </row>
    <row r="4409" spans="21:21" ht="14.25" x14ac:dyDescent="0.2">
      <c r="U4409" s="17"/>
    </row>
    <row r="4410" spans="21:21" ht="14.25" x14ac:dyDescent="0.2">
      <c r="U4410" s="17"/>
    </row>
    <row r="4411" spans="21:21" ht="14.25" x14ac:dyDescent="0.2">
      <c r="U4411" s="17"/>
    </row>
    <row r="4412" spans="21:21" ht="14.25" x14ac:dyDescent="0.2">
      <c r="U4412" s="17"/>
    </row>
    <row r="4413" spans="21:21" ht="14.25" x14ac:dyDescent="0.2">
      <c r="U4413" s="17"/>
    </row>
    <row r="4414" spans="21:21" ht="14.25" x14ac:dyDescent="0.2">
      <c r="U4414" s="17"/>
    </row>
    <row r="4415" spans="21:21" ht="14.25" x14ac:dyDescent="0.2">
      <c r="U4415" s="17"/>
    </row>
    <row r="4416" spans="21:21" ht="14.25" x14ac:dyDescent="0.2">
      <c r="U4416" s="17"/>
    </row>
    <row r="4417" spans="21:21" ht="14.25" x14ac:dyDescent="0.2">
      <c r="U4417" s="17"/>
    </row>
    <row r="4418" spans="21:21" ht="14.25" x14ac:dyDescent="0.2">
      <c r="U4418" s="17"/>
    </row>
    <row r="4419" spans="21:21" ht="14.25" x14ac:dyDescent="0.2">
      <c r="U4419" s="17"/>
    </row>
    <row r="4420" spans="21:21" ht="14.25" x14ac:dyDescent="0.2">
      <c r="U4420" s="17"/>
    </row>
    <row r="4421" spans="21:21" ht="14.25" x14ac:dyDescent="0.2">
      <c r="U4421" s="17"/>
    </row>
    <row r="4422" spans="21:21" ht="14.25" x14ac:dyDescent="0.2">
      <c r="U4422" s="17"/>
    </row>
    <row r="4423" spans="21:21" ht="14.25" x14ac:dyDescent="0.2">
      <c r="U4423" s="17"/>
    </row>
    <row r="4424" spans="21:21" ht="14.25" x14ac:dyDescent="0.2">
      <c r="U4424" s="17"/>
    </row>
    <row r="4425" spans="21:21" ht="14.25" x14ac:dyDescent="0.2">
      <c r="U4425" s="17"/>
    </row>
    <row r="4426" spans="21:21" ht="14.25" x14ac:dyDescent="0.2">
      <c r="U4426" s="17"/>
    </row>
    <row r="4427" spans="21:21" ht="14.25" x14ac:dyDescent="0.2">
      <c r="U4427" s="17"/>
    </row>
    <row r="4428" spans="21:21" ht="14.25" x14ac:dyDescent="0.2">
      <c r="U4428" s="17"/>
    </row>
    <row r="4429" spans="21:21" ht="14.25" x14ac:dyDescent="0.2">
      <c r="U4429" s="17"/>
    </row>
    <row r="4430" spans="21:21" ht="14.25" x14ac:dyDescent="0.2">
      <c r="U4430" s="17"/>
    </row>
    <row r="4431" spans="21:21" ht="14.25" x14ac:dyDescent="0.2">
      <c r="U4431" s="17"/>
    </row>
    <row r="4432" spans="21:21" ht="14.25" x14ac:dyDescent="0.2">
      <c r="U4432" s="17"/>
    </row>
    <row r="4433" spans="21:21" ht="14.25" x14ac:dyDescent="0.2">
      <c r="U4433" s="17"/>
    </row>
    <row r="4434" spans="21:21" ht="14.25" x14ac:dyDescent="0.2">
      <c r="U4434" s="17"/>
    </row>
    <row r="4435" spans="21:21" ht="14.25" x14ac:dyDescent="0.2">
      <c r="U4435" s="17"/>
    </row>
    <row r="4436" spans="21:21" ht="14.25" x14ac:dyDescent="0.2">
      <c r="U4436" s="17"/>
    </row>
    <row r="4437" spans="21:21" ht="14.25" x14ac:dyDescent="0.2">
      <c r="U4437" s="17"/>
    </row>
    <row r="4438" spans="21:21" ht="14.25" x14ac:dyDescent="0.2">
      <c r="U4438" s="17"/>
    </row>
    <row r="4439" spans="21:21" ht="14.25" x14ac:dyDescent="0.2">
      <c r="U4439" s="17"/>
    </row>
    <row r="4440" spans="21:21" ht="14.25" x14ac:dyDescent="0.2">
      <c r="U4440" s="17"/>
    </row>
    <row r="4441" spans="21:21" ht="14.25" x14ac:dyDescent="0.2">
      <c r="U4441" s="17"/>
    </row>
    <row r="4442" spans="21:21" ht="14.25" x14ac:dyDescent="0.2">
      <c r="U4442" s="17"/>
    </row>
    <row r="4443" spans="21:21" ht="14.25" x14ac:dyDescent="0.2">
      <c r="U4443" s="17"/>
    </row>
    <row r="4444" spans="21:21" ht="14.25" x14ac:dyDescent="0.2">
      <c r="U4444" s="17"/>
    </row>
    <row r="4445" spans="21:21" ht="14.25" x14ac:dyDescent="0.2">
      <c r="U4445" s="17"/>
    </row>
    <row r="4446" spans="21:21" ht="14.25" x14ac:dyDescent="0.2">
      <c r="U4446" s="17"/>
    </row>
    <row r="4447" spans="21:21" ht="14.25" x14ac:dyDescent="0.2">
      <c r="U4447" s="17"/>
    </row>
    <row r="4448" spans="21:21" ht="14.25" x14ac:dyDescent="0.2">
      <c r="U4448" s="17"/>
    </row>
    <row r="4449" spans="21:21" ht="14.25" x14ac:dyDescent="0.2">
      <c r="U4449" s="17"/>
    </row>
    <row r="4450" spans="21:21" ht="14.25" x14ac:dyDescent="0.2">
      <c r="U4450" s="17"/>
    </row>
    <row r="4451" spans="21:21" ht="14.25" x14ac:dyDescent="0.2">
      <c r="U4451" s="17"/>
    </row>
    <row r="4452" spans="21:21" ht="14.25" x14ac:dyDescent="0.2">
      <c r="U4452" s="17"/>
    </row>
    <row r="4453" spans="21:21" ht="14.25" x14ac:dyDescent="0.2">
      <c r="U4453" s="17"/>
    </row>
    <row r="4454" spans="21:21" ht="14.25" x14ac:dyDescent="0.2">
      <c r="U4454" s="17"/>
    </row>
    <row r="4455" spans="21:21" ht="14.25" x14ac:dyDescent="0.2">
      <c r="U4455" s="17"/>
    </row>
    <row r="4456" spans="21:21" ht="14.25" x14ac:dyDescent="0.2">
      <c r="U4456" s="17"/>
    </row>
    <row r="4457" spans="21:21" ht="14.25" x14ac:dyDescent="0.2">
      <c r="U4457" s="17"/>
    </row>
    <row r="4458" spans="21:21" ht="14.25" x14ac:dyDescent="0.2">
      <c r="U4458" s="17"/>
    </row>
    <row r="4459" spans="21:21" ht="14.25" x14ac:dyDescent="0.2">
      <c r="U4459" s="17"/>
    </row>
    <row r="4460" spans="21:21" ht="14.25" x14ac:dyDescent="0.2">
      <c r="U4460" s="17"/>
    </row>
    <row r="4461" spans="21:21" ht="14.25" x14ac:dyDescent="0.2">
      <c r="U4461" s="17"/>
    </row>
    <row r="4462" spans="21:21" ht="14.25" x14ac:dyDescent="0.2">
      <c r="U4462" s="17"/>
    </row>
    <row r="4463" spans="21:21" ht="14.25" x14ac:dyDescent="0.2">
      <c r="U4463" s="17"/>
    </row>
    <row r="4464" spans="21:21" ht="14.25" x14ac:dyDescent="0.2">
      <c r="U4464" s="17"/>
    </row>
    <row r="4465" spans="21:21" ht="14.25" x14ac:dyDescent="0.2">
      <c r="U4465" s="17"/>
    </row>
    <row r="4466" spans="21:21" ht="14.25" x14ac:dyDescent="0.2">
      <c r="U4466" s="17"/>
    </row>
    <row r="4467" spans="21:21" ht="14.25" x14ac:dyDescent="0.2">
      <c r="U4467" s="17"/>
    </row>
    <row r="4468" spans="21:21" ht="14.25" x14ac:dyDescent="0.2">
      <c r="U4468" s="17"/>
    </row>
    <row r="4469" spans="21:21" ht="14.25" x14ac:dyDescent="0.2">
      <c r="U4469" s="17"/>
    </row>
    <row r="4470" spans="21:21" ht="14.25" x14ac:dyDescent="0.2">
      <c r="U4470" s="17"/>
    </row>
    <row r="4471" spans="21:21" ht="14.25" x14ac:dyDescent="0.2">
      <c r="U4471" s="17"/>
    </row>
    <row r="4472" spans="21:21" ht="14.25" x14ac:dyDescent="0.2">
      <c r="U4472" s="17"/>
    </row>
    <row r="4473" spans="21:21" ht="14.25" x14ac:dyDescent="0.2">
      <c r="U4473" s="17"/>
    </row>
    <row r="4474" spans="21:21" ht="14.25" x14ac:dyDescent="0.2">
      <c r="U4474" s="17"/>
    </row>
    <row r="4475" spans="21:21" ht="14.25" x14ac:dyDescent="0.2">
      <c r="U4475" s="17"/>
    </row>
    <row r="4476" spans="21:21" ht="14.25" x14ac:dyDescent="0.2">
      <c r="U4476" s="17"/>
    </row>
    <row r="4477" spans="21:21" ht="14.25" x14ac:dyDescent="0.2">
      <c r="U4477" s="17"/>
    </row>
    <row r="4478" spans="21:21" ht="14.25" x14ac:dyDescent="0.2">
      <c r="U4478" s="17"/>
    </row>
    <row r="4479" spans="21:21" ht="14.25" x14ac:dyDescent="0.2">
      <c r="U4479" s="17"/>
    </row>
    <row r="4480" spans="21:21" ht="14.25" x14ac:dyDescent="0.2">
      <c r="U4480" s="17"/>
    </row>
    <row r="4481" spans="21:21" ht="14.25" x14ac:dyDescent="0.2">
      <c r="U4481" s="17"/>
    </row>
    <row r="4482" spans="21:21" ht="14.25" x14ac:dyDescent="0.2">
      <c r="U4482" s="17"/>
    </row>
    <row r="4483" spans="21:21" ht="14.25" x14ac:dyDescent="0.2">
      <c r="U4483" s="17"/>
    </row>
    <row r="4484" spans="21:21" ht="14.25" x14ac:dyDescent="0.2">
      <c r="U4484" s="17"/>
    </row>
    <row r="4485" spans="21:21" ht="14.25" x14ac:dyDescent="0.2">
      <c r="U4485" s="17"/>
    </row>
    <row r="4486" spans="21:21" ht="14.25" x14ac:dyDescent="0.2">
      <c r="U4486" s="17"/>
    </row>
    <row r="4487" spans="21:21" ht="14.25" x14ac:dyDescent="0.2">
      <c r="U4487" s="17"/>
    </row>
    <row r="4488" spans="21:21" ht="14.25" x14ac:dyDescent="0.2">
      <c r="U4488" s="17"/>
    </row>
    <row r="4489" spans="21:21" ht="14.25" x14ac:dyDescent="0.2">
      <c r="U4489" s="17"/>
    </row>
    <row r="4490" spans="21:21" ht="14.25" x14ac:dyDescent="0.2">
      <c r="U4490" s="17"/>
    </row>
    <row r="4491" spans="21:21" ht="14.25" x14ac:dyDescent="0.2">
      <c r="U4491" s="17"/>
    </row>
    <row r="4492" spans="21:21" ht="14.25" x14ac:dyDescent="0.2">
      <c r="U4492" s="17"/>
    </row>
    <row r="4493" spans="21:21" ht="14.25" x14ac:dyDescent="0.2">
      <c r="U4493" s="17"/>
    </row>
    <row r="4494" spans="21:21" ht="14.25" x14ac:dyDescent="0.2">
      <c r="U4494" s="17"/>
    </row>
    <row r="4495" spans="21:21" ht="14.25" x14ac:dyDescent="0.2">
      <c r="U4495" s="17"/>
    </row>
    <row r="4496" spans="21:21" ht="14.25" x14ac:dyDescent="0.2">
      <c r="U4496" s="17"/>
    </row>
    <row r="4497" spans="21:21" ht="14.25" x14ac:dyDescent="0.2">
      <c r="U4497" s="17"/>
    </row>
    <row r="4498" spans="21:21" ht="14.25" x14ac:dyDescent="0.2">
      <c r="U4498" s="17"/>
    </row>
    <row r="4499" spans="21:21" ht="14.25" x14ac:dyDescent="0.2">
      <c r="U4499" s="17"/>
    </row>
    <row r="4500" spans="21:21" ht="14.25" x14ac:dyDescent="0.2">
      <c r="U4500" s="17"/>
    </row>
    <row r="4501" spans="21:21" ht="14.25" x14ac:dyDescent="0.2">
      <c r="U4501" s="17"/>
    </row>
    <row r="4502" spans="21:21" ht="14.25" x14ac:dyDescent="0.2">
      <c r="U4502" s="17"/>
    </row>
    <row r="4503" spans="21:21" ht="14.25" x14ac:dyDescent="0.2">
      <c r="U4503" s="17"/>
    </row>
    <row r="4504" spans="21:21" ht="14.25" x14ac:dyDescent="0.2">
      <c r="U4504" s="17"/>
    </row>
    <row r="4505" spans="21:21" ht="14.25" x14ac:dyDescent="0.2">
      <c r="U4505" s="17"/>
    </row>
    <row r="4506" spans="21:21" ht="14.25" x14ac:dyDescent="0.2">
      <c r="U4506" s="17"/>
    </row>
    <row r="4507" spans="21:21" ht="14.25" x14ac:dyDescent="0.2">
      <c r="U4507" s="17"/>
    </row>
    <row r="4508" spans="21:21" ht="14.25" x14ac:dyDescent="0.2">
      <c r="U4508" s="17"/>
    </row>
    <row r="4509" spans="21:21" ht="14.25" x14ac:dyDescent="0.2">
      <c r="U4509" s="17"/>
    </row>
    <row r="4510" spans="21:21" ht="14.25" x14ac:dyDescent="0.2">
      <c r="U4510" s="17"/>
    </row>
    <row r="4511" spans="21:21" ht="14.25" x14ac:dyDescent="0.2">
      <c r="U4511" s="17"/>
    </row>
    <row r="4512" spans="21:21" ht="14.25" x14ac:dyDescent="0.2">
      <c r="U4512" s="17"/>
    </row>
    <row r="4513" spans="21:21" ht="14.25" x14ac:dyDescent="0.2">
      <c r="U4513" s="17"/>
    </row>
    <row r="4514" spans="21:21" ht="14.25" x14ac:dyDescent="0.2">
      <c r="U4514" s="17"/>
    </row>
    <row r="4515" spans="21:21" ht="14.25" x14ac:dyDescent="0.2">
      <c r="U4515" s="17"/>
    </row>
    <row r="4516" spans="21:21" ht="14.25" x14ac:dyDescent="0.2">
      <c r="U4516" s="17"/>
    </row>
    <row r="4517" spans="21:21" ht="14.25" x14ac:dyDescent="0.2">
      <c r="U4517" s="17"/>
    </row>
    <row r="4518" spans="21:21" ht="14.25" x14ac:dyDescent="0.2">
      <c r="U4518" s="17"/>
    </row>
    <row r="4519" spans="21:21" ht="14.25" x14ac:dyDescent="0.2">
      <c r="U4519" s="17"/>
    </row>
    <row r="4520" spans="21:21" ht="14.25" x14ac:dyDescent="0.2">
      <c r="U4520" s="17"/>
    </row>
    <row r="4521" spans="21:21" ht="14.25" x14ac:dyDescent="0.2">
      <c r="U4521" s="17"/>
    </row>
    <row r="4522" spans="21:21" ht="14.25" x14ac:dyDescent="0.2">
      <c r="U4522" s="17"/>
    </row>
    <row r="4523" spans="21:21" ht="14.25" x14ac:dyDescent="0.2">
      <c r="U4523" s="17"/>
    </row>
    <row r="4524" spans="21:21" ht="14.25" x14ac:dyDescent="0.2">
      <c r="U4524" s="17"/>
    </row>
    <row r="4525" spans="21:21" ht="14.25" x14ac:dyDescent="0.2">
      <c r="U4525" s="17"/>
    </row>
    <row r="4526" spans="21:21" ht="14.25" x14ac:dyDescent="0.2">
      <c r="U4526" s="17"/>
    </row>
    <row r="4527" spans="21:21" ht="14.25" x14ac:dyDescent="0.2">
      <c r="U4527" s="17"/>
    </row>
    <row r="4528" spans="21:21" ht="14.25" x14ac:dyDescent="0.2">
      <c r="U4528" s="17"/>
    </row>
    <row r="4529" spans="21:21" ht="14.25" x14ac:dyDescent="0.2">
      <c r="U4529" s="17"/>
    </row>
    <row r="4530" spans="21:21" ht="14.25" x14ac:dyDescent="0.2">
      <c r="U4530" s="17"/>
    </row>
    <row r="4531" spans="21:21" ht="14.25" x14ac:dyDescent="0.2">
      <c r="U4531" s="17"/>
    </row>
    <row r="4532" spans="21:21" ht="14.25" x14ac:dyDescent="0.2">
      <c r="U4532" s="17"/>
    </row>
    <row r="4533" spans="21:21" ht="14.25" x14ac:dyDescent="0.2">
      <c r="U4533" s="17"/>
    </row>
    <row r="4534" spans="21:21" ht="14.25" x14ac:dyDescent="0.2">
      <c r="U4534" s="17"/>
    </row>
    <row r="4535" spans="21:21" ht="14.25" x14ac:dyDescent="0.2">
      <c r="U4535" s="17"/>
    </row>
    <row r="4536" spans="21:21" ht="14.25" x14ac:dyDescent="0.2">
      <c r="U4536" s="17"/>
    </row>
    <row r="4537" spans="21:21" ht="14.25" x14ac:dyDescent="0.2">
      <c r="U4537" s="17"/>
    </row>
    <row r="4538" spans="21:21" ht="14.25" x14ac:dyDescent="0.2">
      <c r="U4538" s="17"/>
    </row>
    <row r="4539" spans="21:21" ht="14.25" x14ac:dyDescent="0.2">
      <c r="U4539" s="17"/>
    </row>
    <row r="4540" spans="21:21" ht="14.25" x14ac:dyDescent="0.2">
      <c r="U4540" s="17"/>
    </row>
    <row r="4541" spans="21:21" ht="14.25" x14ac:dyDescent="0.2">
      <c r="U4541" s="17"/>
    </row>
    <row r="4542" spans="21:21" ht="14.25" x14ac:dyDescent="0.2">
      <c r="U4542" s="17"/>
    </row>
    <row r="4543" spans="21:21" ht="14.25" x14ac:dyDescent="0.2">
      <c r="U4543" s="17"/>
    </row>
    <row r="4544" spans="21:21" ht="14.25" x14ac:dyDescent="0.2">
      <c r="U4544" s="17"/>
    </row>
    <row r="4545" spans="21:21" ht="14.25" x14ac:dyDescent="0.2">
      <c r="U4545" s="17"/>
    </row>
    <row r="4546" spans="21:21" ht="14.25" x14ac:dyDescent="0.2">
      <c r="U4546" s="17"/>
    </row>
    <row r="4547" spans="21:21" ht="14.25" x14ac:dyDescent="0.2">
      <c r="U4547" s="17"/>
    </row>
    <row r="4548" spans="21:21" ht="14.25" x14ac:dyDescent="0.2">
      <c r="U4548" s="17"/>
    </row>
    <row r="4549" spans="21:21" ht="14.25" x14ac:dyDescent="0.2">
      <c r="U4549" s="17"/>
    </row>
    <row r="4550" spans="21:21" ht="14.25" x14ac:dyDescent="0.2">
      <c r="U4550" s="17"/>
    </row>
    <row r="4551" spans="21:21" ht="14.25" x14ac:dyDescent="0.2">
      <c r="U4551" s="17"/>
    </row>
    <row r="4552" spans="21:21" ht="14.25" x14ac:dyDescent="0.2">
      <c r="U4552" s="17"/>
    </row>
    <row r="4553" spans="21:21" ht="14.25" x14ac:dyDescent="0.2">
      <c r="U4553" s="17"/>
    </row>
    <row r="4554" spans="21:21" ht="14.25" x14ac:dyDescent="0.2">
      <c r="U4554" s="17"/>
    </row>
    <row r="4555" spans="21:21" ht="14.25" x14ac:dyDescent="0.2">
      <c r="U4555" s="17"/>
    </row>
    <row r="4556" spans="21:21" ht="14.25" x14ac:dyDescent="0.2">
      <c r="U4556" s="17"/>
    </row>
    <row r="4557" spans="21:21" ht="14.25" x14ac:dyDescent="0.2">
      <c r="U4557" s="17"/>
    </row>
    <row r="4558" spans="21:21" ht="14.25" x14ac:dyDescent="0.2">
      <c r="U4558" s="17"/>
    </row>
    <row r="4559" spans="21:21" ht="14.25" x14ac:dyDescent="0.2">
      <c r="U4559" s="17"/>
    </row>
    <row r="4560" spans="21:21" ht="14.25" x14ac:dyDescent="0.2">
      <c r="U4560" s="17"/>
    </row>
    <row r="4561" spans="21:21" ht="14.25" x14ac:dyDescent="0.2">
      <c r="U4561" s="17"/>
    </row>
    <row r="4562" spans="21:21" ht="14.25" x14ac:dyDescent="0.2">
      <c r="U4562" s="17"/>
    </row>
    <row r="4563" spans="21:21" ht="14.25" x14ac:dyDescent="0.2">
      <c r="U4563" s="17"/>
    </row>
    <row r="4564" spans="21:21" ht="14.25" x14ac:dyDescent="0.2">
      <c r="U4564" s="17"/>
    </row>
    <row r="4565" spans="21:21" ht="14.25" x14ac:dyDescent="0.2">
      <c r="U4565" s="17"/>
    </row>
    <row r="4566" spans="21:21" ht="14.25" x14ac:dyDescent="0.2">
      <c r="U4566" s="17"/>
    </row>
    <row r="4567" spans="21:21" ht="14.25" x14ac:dyDescent="0.2">
      <c r="U4567" s="17"/>
    </row>
    <row r="4568" spans="21:21" ht="14.25" x14ac:dyDescent="0.2">
      <c r="U4568" s="17"/>
    </row>
    <row r="4569" spans="21:21" ht="14.25" x14ac:dyDescent="0.2">
      <c r="U4569" s="17"/>
    </row>
    <row r="4570" spans="21:21" ht="14.25" x14ac:dyDescent="0.2">
      <c r="U4570" s="17"/>
    </row>
    <row r="4571" spans="21:21" ht="14.25" x14ac:dyDescent="0.2">
      <c r="U4571" s="17"/>
    </row>
    <row r="4572" spans="21:21" ht="14.25" x14ac:dyDescent="0.2">
      <c r="U4572" s="17"/>
    </row>
    <row r="4573" spans="21:21" ht="14.25" x14ac:dyDescent="0.2">
      <c r="U4573" s="17"/>
    </row>
    <row r="4574" spans="21:21" ht="14.25" x14ac:dyDescent="0.2">
      <c r="U4574" s="17"/>
    </row>
    <row r="4575" spans="21:21" ht="14.25" x14ac:dyDescent="0.2">
      <c r="U4575" s="17"/>
    </row>
    <row r="4576" spans="21:21" ht="14.25" x14ac:dyDescent="0.2">
      <c r="U4576" s="17"/>
    </row>
    <row r="4577" spans="21:21" ht="14.25" x14ac:dyDescent="0.2">
      <c r="U4577" s="17"/>
    </row>
    <row r="4578" spans="21:21" ht="14.25" x14ac:dyDescent="0.2">
      <c r="U4578" s="17"/>
    </row>
    <row r="4579" spans="21:21" ht="14.25" x14ac:dyDescent="0.2">
      <c r="U4579" s="17"/>
    </row>
    <row r="4580" spans="21:21" ht="14.25" x14ac:dyDescent="0.2">
      <c r="U4580" s="17"/>
    </row>
    <row r="4581" spans="21:21" ht="14.25" x14ac:dyDescent="0.2">
      <c r="U4581" s="17"/>
    </row>
    <row r="4582" spans="21:21" ht="14.25" x14ac:dyDescent="0.2">
      <c r="U4582" s="17"/>
    </row>
    <row r="4583" spans="21:21" ht="14.25" x14ac:dyDescent="0.2">
      <c r="U4583" s="17"/>
    </row>
    <row r="4584" spans="21:21" ht="14.25" x14ac:dyDescent="0.2">
      <c r="U4584" s="17"/>
    </row>
    <row r="4585" spans="21:21" ht="14.25" x14ac:dyDescent="0.2">
      <c r="U4585" s="17"/>
    </row>
    <row r="4586" spans="21:21" ht="14.25" x14ac:dyDescent="0.2">
      <c r="U4586" s="17"/>
    </row>
    <row r="4587" spans="21:21" ht="14.25" x14ac:dyDescent="0.2">
      <c r="U4587" s="17"/>
    </row>
    <row r="4588" spans="21:21" ht="14.25" x14ac:dyDescent="0.2">
      <c r="U4588" s="17"/>
    </row>
    <row r="4589" spans="21:21" ht="14.25" x14ac:dyDescent="0.2">
      <c r="U4589" s="17"/>
    </row>
    <row r="4590" spans="21:21" ht="14.25" x14ac:dyDescent="0.2">
      <c r="U4590" s="17"/>
    </row>
    <row r="4591" spans="21:21" ht="14.25" x14ac:dyDescent="0.2">
      <c r="U4591" s="17"/>
    </row>
    <row r="4592" spans="21:21" ht="14.25" x14ac:dyDescent="0.2">
      <c r="U4592" s="17"/>
    </row>
    <row r="4593" spans="21:21" ht="14.25" x14ac:dyDescent="0.2">
      <c r="U4593" s="17"/>
    </row>
    <row r="4594" spans="21:21" ht="14.25" x14ac:dyDescent="0.2">
      <c r="U4594" s="17"/>
    </row>
    <row r="4595" spans="21:21" ht="14.25" x14ac:dyDescent="0.2">
      <c r="U4595" s="17"/>
    </row>
    <row r="4596" spans="21:21" ht="14.25" x14ac:dyDescent="0.2">
      <c r="U4596" s="17"/>
    </row>
    <row r="4597" spans="21:21" ht="14.25" x14ac:dyDescent="0.2">
      <c r="U4597" s="17"/>
    </row>
    <row r="4598" spans="21:21" ht="14.25" x14ac:dyDescent="0.2">
      <c r="U4598" s="17"/>
    </row>
    <row r="4599" spans="21:21" ht="14.25" x14ac:dyDescent="0.2">
      <c r="U4599" s="17"/>
    </row>
    <row r="4600" spans="21:21" ht="14.25" x14ac:dyDescent="0.2">
      <c r="U4600" s="17"/>
    </row>
    <row r="4601" spans="21:21" ht="14.25" x14ac:dyDescent="0.2">
      <c r="U4601" s="17"/>
    </row>
    <row r="4602" spans="21:21" ht="14.25" x14ac:dyDescent="0.2">
      <c r="U4602" s="17"/>
    </row>
    <row r="4603" spans="21:21" ht="14.25" x14ac:dyDescent="0.2">
      <c r="U4603" s="17"/>
    </row>
    <row r="4604" spans="21:21" ht="14.25" x14ac:dyDescent="0.2">
      <c r="U4604" s="17"/>
    </row>
    <row r="4605" spans="21:21" ht="14.25" x14ac:dyDescent="0.2">
      <c r="U4605" s="17"/>
    </row>
    <row r="4606" spans="21:21" ht="14.25" x14ac:dyDescent="0.2">
      <c r="U4606" s="17"/>
    </row>
    <row r="4607" spans="21:21" ht="14.25" x14ac:dyDescent="0.2">
      <c r="U4607" s="17"/>
    </row>
    <row r="4608" spans="21:21" ht="14.25" x14ac:dyDescent="0.2">
      <c r="U4608" s="17"/>
    </row>
    <row r="4609" spans="21:21" ht="14.25" x14ac:dyDescent="0.2">
      <c r="U4609" s="17"/>
    </row>
    <row r="4610" spans="21:21" ht="14.25" x14ac:dyDescent="0.2">
      <c r="U4610" s="17"/>
    </row>
    <row r="4611" spans="21:21" ht="14.25" x14ac:dyDescent="0.2">
      <c r="U4611" s="17"/>
    </row>
    <row r="4612" spans="21:21" ht="14.25" x14ac:dyDescent="0.2">
      <c r="U4612" s="17"/>
    </row>
    <row r="4613" spans="21:21" ht="14.25" x14ac:dyDescent="0.2">
      <c r="U4613" s="17"/>
    </row>
    <row r="4614" spans="21:21" ht="14.25" x14ac:dyDescent="0.2">
      <c r="U4614" s="17"/>
    </row>
    <row r="4615" spans="21:21" ht="14.25" x14ac:dyDescent="0.2">
      <c r="U4615" s="17"/>
    </row>
    <row r="4616" spans="21:21" ht="14.25" x14ac:dyDescent="0.2">
      <c r="U4616" s="17"/>
    </row>
    <row r="4617" spans="21:21" ht="14.25" x14ac:dyDescent="0.2">
      <c r="U4617" s="17"/>
    </row>
    <row r="4618" spans="21:21" ht="14.25" x14ac:dyDescent="0.2">
      <c r="U4618" s="17"/>
    </row>
    <row r="4619" spans="21:21" ht="14.25" x14ac:dyDescent="0.2">
      <c r="U4619" s="17"/>
    </row>
    <row r="4620" spans="21:21" ht="14.25" x14ac:dyDescent="0.2">
      <c r="U4620" s="17"/>
    </row>
    <row r="4621" spans="21:21" ht="14.25" x14ac:dyDescent="0.2">
      <c r="U4621" s="17"/>
    </row>
    <row r="4622" spans="21:21" ht="14.25" x14ac:dyDescent="0.2">
      <c r="U4622" s="17"/>
    </row>
    <row r="4623" spans="21:21" ht="14.25" x14ac:dyDescent="0.2">
      <c r="U4623" s="17"/>
    </row>
    <row r="4624" spans="21:21" ht="14.25" x14ac:dyDescent="0.2">
      <c r="U4624" s="17"/>
    </row>
    <row r="4625" spans="21:21" ht="14.25" x14ac:dyDescent="0.2">
      <c r="U4625" s="17"/>
    </row>
    <row r="4626" spans="21:21" ht="14.25" x14ac:dyDescent="0.2">
      <c r="U4626" s="17"/>
    </row>
    <row r="4627" spans="21:21" ht="14.25" x14ac:dyDescent="0.2">
      <c r="U4627" s="17"/>
    </row>
    <row r="4628" spans="21:21" ht="14.25" x14ac:dyDescent="0.2">
      <c r="U4628" s="17"/>
    </row>
    <row r="4629" spans="21:21" ht="14.25" x14ac:dyDescent="0.2">
      <c r="U4629" s="17"/>
    </row>
    <row r="4630" spans="21:21" ht="14.25" x14ac:dyDescent="0.2">
      <c r="U4630" s="17"/>
    </row>
    <row r="4631" spans="21:21" ht="14.25" x14ac:dyDescent="0.2">
      <c r="U4631" s="17"/>
    </row>
    <row r="4632" spans="21:21" ht="14.25" x14ac:dyDescent="0.2">
      <c r="U4632" s="17"/>
    </row>
    <row r="4633" spans="21:21" ht="14.25" x14ac:dyDescent="0.2">
      <c r="U4633" s="17"/>
    </row>
    <row r="4634" spans="21:21" ht="14.25" x14ac:dyDescent="0.2">
      <c r="U4634" s="17"/>
    </row>
    <row r="4635" spans="21:21" ht="14.25" x14ac:dyDescent="0.2">
      <c r="U4635" s="17"/>
    </row>
    <row r="4636" spans="21:21" ht="14.25" x14ac:dyDescent="0.2">
      <c r="U4636" s="17"/>
    </row>
    <row r="4637" spans="21:21" ht="14.25" x14ac:dyDescent="0.2">
      <c r="U4637" s="17"/>
    </row>
    <row r="4638" spans="21:21" ht="14.25" x14ac:dyDescent="0.2">
      <c r="U4638" s="17"/>
    </row>
    <row r="4639" spans="21:21" ht="14.25" x14ac:dyDescent="0.2">
      <c r="U4639" s="17"/>
    </row>
    <row r="4640" spans="21:21" ht="14.25" x14ac:dyDescent="0.2">
      <c r="U4640" s="17"/>
    </row>
    <row r="4641" spans="21:21" ht="14.25" x14ac:dyDescent="0.2">
      <c r="U4641" s="17"/>
    </row>
    <row r="4642" spans="21:21" ht="14.25" x14ac:dyDescent="0.2">
      <c r="U4642" s="17"/>
    </row>
    <row r="4643" spans="21:21" ht="14.25" x14ac:dyDescent="0.2">
      <c r="U4643" s="17"/>
    </row>
    <row r="4644" spans="21:21" ht="14.25" x14ac:dyDescent="0.2">
      <c r="U4644" s="17"/>
    </row>
    <row r="4645" spans="21:21" ht="14.25" x14ac:dyDescent="0.2">
      <c r="U4645" s="17"/>
    </row>
    <row r="4646" spans="21:21" ht="14.25" x14ac:dyDescent="0.2">
      <c r="U4646" s="17"/>
    </row>
    <row r="4647" spans="21:21" ht="14.25" x14ac:dyDescent="0.2">
      <c r="U4647" s="17"/>
    </row>
    <row r="4648" spans="21:21" ht="14.25" x14ac:dyDescent="0.2">
      <c r="U4648" s="17"/>
    </row>
    <row r="4649" spans="21:21" ht="14.25" x14ac:dyDescent="0.2">
      <c r="U4649" s="17"/>
    </row>
    <row r="4650" spans="21:21" ht="14.25" x14ac:dyDescent="0.2">
      <c r="U4650" s="17"/>
    </row>
    <row r="4651" spans="21:21" ht="14.25" x14ac:dyDescent="0.2">
      <c r="U4651" s="17"/>
    </row>
    <row r="4652" spans="21:21" ht="14.25" x14ac:dyDescent="0.2">
      <c r="U4652" s="17"/>
    </row>
    <row r="4653" spans="21:21" ht="14.25" x14ac:dyDescent="0.2">
      <c r="U4653" s="17"/>
    </row>
    <row r="4654" spans="21:21" ht="14.25" x14ac:dyDescent="0.2">
      <c r="U4654" s="17"/>
    </row>
    <row r="4655" spans="21:21" ht="14.25" x14ac:dyDescent="0.2">
      <c r="U4655" s="17"/>
    </row>
    <row r="4656" spans="21:21" ht="14.25" x14ac:dyDescent="0.2">
      <c r="U4656" s="17"/>
    </row>
    <row r="4657" spans="21:21" ht="14.25" x14ac:dyDescent="0.2">
      <c r="U4657" s="17"/>
    </row>
    <row r="4658" spans="21:21" ht="14.25" x14ac:dyDescent="0.2">
      <c r="U4658" s="17"/>
    </row>
    <row r="4659" spans="21:21" ht="14.25" x14ac:dyDescent="0.2">
      <c r="U4659" s="17"/>
    </row>
    <row r="4660" spans="21:21" ht="14.25" x14ac:dyDescent="0.2">
      <c r="U4660" s="17"/>
    </row>
    <row r="4661" spans="21:21" ht="14.25" x14ac:dyDescent="0.2">
      <c r="U4661" s="17"/>
    </row>
    <row r="4662" spans="21:21" ht="14.25" x14ac:dyDescent="0.2">
      <c r="U4662" s="17"/>
    </row>
    <row r="4663" spans="21:21" ht="14.25" x14ac:dyDescent="0.2">
      <c r="U4663" s="17"/>
    </row>
    <row r="4664" spans="21:21" ht="14.25" x14ac:dyDescent="0.2">
      <c r="U4664" s="17"/>
    </row>
    <row r="4665" spans="21:21" ht="14.25" x14ac:dyDescent="0.2">
      <c r="U4665" s="17"/>
    </row>
    <row r="4666" spans="21:21" ht="14.25" x14ac:dyDescent="0.2">
      <c r="U4666" s="17"/>
    </row>
    <row r="4667" spans="21:21" ht="14.25" x14ac:dyDescent="0.2">
      <c r="U4667" s="17"/>
    </row>
    <row r="4668" spans="21:21" ht="14.25" x14ac:dyDescent="0.2">
      <c r="U4668" s="17"/>
    </row>
    <row r="4669" spans="21:21" ht="14.25" x14ac:dyDescent="0.2">
      <c r="U4669" s="17"/>
    </row>
    <row r="4670" spans="21:21" ht="14.25" x14ac:dyDescent="0.2">
      <c r="U4670" s="17"/>
    </row>
    <row r="4671" spans="21:21" ht="14.25" x14ac:dyDescent="0.2">
      <c r="U4671" s="17"/>
    </row>
    <row r="4672" spans="21:21" ht="14.25" x14ac:dyDescent="0.2">
      <c r="U4672" s="17"/>
    </row>
    <row r="4673" spans="21:21" ht="14.25" x14ac:dyDescent="0.2">
      <c r="U4673" s="17"/>
    </row>
    <row r="4674" spans="21:21" ht="14.25" x14ac:dyDescent="0.2">
      <c r="U4674" s="17"/>
    </row>
    <row r="4675" spans="21:21" ht="14.25" x14ac:dyDescent="0.2">
      <c r="U4675" s="17"/>
    </row>
    <row r="4676" spans="21:21" ht="14.25" x14ac:dyDescent="0.2">
      <c r="U4676" s="17"/>
    </row>
    <row r="4677" spans="21:21" ht="14.25" x14ac:dyDescent="0.2">
      <c r="U4677" s="17"/>
    </row>
    <row r="4678" spans="21:21" ht="14.25" x14ac:dyDescent="0.2">
      <c r="U4678" s="17"/>
    </row>
    <row r="4679" spans="21:21" ht="14.25" x14ac:dyDescent="0.2">
      <c r="U4679" s="17"/>
    </row>
    <row r="4680" spans="21:21" ht="14.25" x14ac:dyDescent="0.2">
      <c r="U4680" s="17"/>
    </row>
    <row r="4681" spans="21:21" ht="14.25" x14ac:dyDescent="0.2">
      <c r="U4681" s="17"/>
    </row>
    <row r="4682" spans="21:21" ht="14.25" x14ac:dyDescent="0.2">
      <c r="U4682" s="17"/>
    </row>
    <row r="4683" spans="21:21" ht="14.25" x14ac:dyDescent="0.2">
      <c r="U4683" s="17"/>
    </row>
    <row r="4684" spans="21:21" ht="14.25" x14ac:dyDescent="0.2">
      <c r="U4684" s="17"/>
    </row>
    <row r="4685" spans="21:21" ht="14.25" x14ac:dyDescent="0.2">
      <c r="U4685" s="17"/>
    </row>
    <row r="4686" spans="21:21" ht="14.25" x14ac:dyDescent="0.2">
      <c r="U4686" s="17"/>
    </row>
    <row r="4687" spans="21:21" ht="14.25" x14ac:dyDescent="0.2">
      <c r="U4687" s="17"/>
    </row>
    <row r="4688" spans="21:21" ht="14.25" x14ac:dyDescent="0.2">
      <c r="U4688" s="17"/>
    </row>
    <row r="4689" spans="21:21" ht="14.25" x14ac:dyDescent="0.2">
      <c r="U4689" s="17"/>
    </row>
    <row r="4690" spans="21:21" ht="14.25" x14ac:dyDescent="0.2">
      <c r="U4690" s="17"/>
    </row>
    <row r="4691" spans="21:21" ht="14.25" x14ac:dyDescent="0.2">
      <c r="U4691" s="17"/>
    </row>
    <row r="4692" spans="21:21" ht="14.25" x14ac:dyDescent="0.2">
      <c r="U4692" s="17"/>
    </row>
    <row r="4693" spans="21:21" ht="14.25" x14ac:dyDescent="0.2">
      <c r="U4693" s="17"/>
    </row>
    <row r="4694" spans="21:21" ht="14.25" x14ac:dyDescent="0.2">
      <c r="U4694" s="17"/>
    </row>
    <row r="4695" spans="21:21" ht="14.25" x14ac:dyDescent="0.2">
      <c r="U4695" s="17"/>
    </row>
    <row r="4696" spans="21:21" ht="14.25" x14ac:dyDescent="0.2">
      <c r="U4696" s="17"/>
    </row>
    <row r="4697" spans="21:21" ht="14.25" x14ac:dyDescent="0.2">
      <c r="U4697" s="17"/>
    </row>
    <row r="4698" spans="21:21" ht="14.25" x14ac:dyDescent="0.2">
      <c r="U4698" s="17"/>
    </row>
    <row r="4699" spans="21:21" ht="14.25" x14ac:dyDescent="0.2">
      <c r="U4699" s="17"/>
    </row>
    <row r="4700" spans="21:21" ht="14.25" x14ac:dyDescent="0.2">
      <c r="U4700" s="17"/>
    </row>
    <row r="4701" spans="21:21" ht="14.25" x14ac:dyDescent="0.2">
      <c r="U4701" s="17"/>
    </row>
    <row r="4702" spans="21:21" ht="14.25" x14ac:dyDescent="0.2">
      <c r="U4702" s="17"/>
    </row>
    <row r="4703" spans="21:21" ht="14.25" x14ac:dyDescent="0.2">
      <c r="U4703" s="17"/>
    </row>
    <row r="4704" spans="21:21" ht="14.25" x14ac:dyDescent="0.2">
      <c r="U4704" s="17"/>
    </row>
    <row r="4705" spans="21:21" ht="14.25" x14ac:dyDescent="0.2">
      <c r="U4705" s="17"/>
    </row>
    <row r="4706" spans="21:21" ht="14.25" x14ac:dyDescent="0.2">
      <c r="U4706" s="17"/>
    </row>
    <row r="4707" spans="21:21" ht="14.25" x14ac:dyDescent="0.2">
      <c r="U4707" s="17"/>
    </row>
    <row r="4708" spans="21:21" ht="14.25" x14ac:dyDescent="0.2">
      <c r="U4708" s="17"/>
    </row>
    <row r="4709" spans="21:21" ht="14.25" x14ac:dyDescent="0.2">
      <c r="U4709" s="17"/>
    </row>
    <row r="4710" spans="21:21" ht="14.25" x14ac:dyDescent="0.2">
      <c r="U4710" s="17"/>
    </row>
    <row r="4711" spans="21:21" ht="14.25" x14ac:dyDescent="0.2">
      <c r="U4711" s="17"/>
    </row>
    <row r="4712" spans="21:21" ht="14.25" x14ac:dyDescent="0.2">
      <c r="U4712" s="17"/>
    </row>
    <row r="4713" spans="21:21" ht="14.25" x14ac:dyDescent="0.2">
      <c r="U4713" s="17"/>
    </row>
    <row r="4714" spans="21:21" ht="14.25" x14ac:dyDescent="0.2">
      <c r="U4714" s="17"/>
    </row>
    <row r="4715" spans="21:21" ht="14.25" x14ac:dyDescent="0.2">
      <c r="U4715" s="17"/>
    </row>
    <row r="4716" spans="21:21" ht="14.25" x14ac:dyDescent="0.2">
      <c r="U4716" s="17"/>
    </row>
    <row r="4717" spans="21:21" ht="14.25" x14ac:dyDescent="0.2">
      <c r="U4717" s="17"/>
    </row>
    <row r="4718" spans="21:21" ht="14.25" x14ac:dyDescent="0.2">
      <c r="U4718" s="17"/>
    </row>
    <row r="4719" spans="21:21" ht="14.25" x14ac:dyDescent="0.2">
      <c r="U4719" s="17"/>
    </row>
    <row r="4720" spans="21:21" ht="14.25" x14ac:dyDescent="0.2">
      <c r="U4720" s="17"/>
    </row>
    <row r="4721" spans="21:21" ht="14.25" x14ac:dyDescent="0.2">
      <c r="U4721" s="17"/>
    </row>
    <row r="4722" spans="21:21" ht="14.25" x14ac:dyDescent="0.2">
      <c r="U4722" s="17"/>
    </row>
    <row r="4723" spans="21:21" ht="14.25" x14ac:dyDescent="0.2">
      <c r="U4723" s="17"/>
    </row>
    <row r="4724" spans="21:21" ht="14.25" x14ac:dyDescent="0.2">
      <c r="U4724" s="17"/>
    </row>
    <row r="4725" spans="21:21" ht="14.25" x14ac:dyDescent="0.2">
      <c r="U4725" s="17"/>
    </row>
    <row r="4726" spans="21:21" ht="14.25" x14ac:dyDescent="0.2">
      <c r="U4726" s="17"/>
    </row>
    <row r="4727" spans="21:21" ht="14.25" x14ac:dyDescent="0.2">
      <c r="U4727" s="17"/>
    </row>
    <row r="4728" spans="21:21" ht="14.25" x14ac:dyDescent="0.2">
      <c r="U4728" s="17"/>
    </row>
    <row r="4729" spans="21:21" ht="14.25" x14ac:dyDescent="0.2">
      <c r="U4729" s="17"/>
    </row>
    <row r="4730" spans="21:21" ht="14.25" x14ac:dyDescent="0.2">
      <c r="U4730" s="17"/>
    </row>
    <row r="4731" spans="21:21" ht="14.25" x14ac:dyDescent="0.2">
      <c r="U4731" s="17"/>
    </row>
    <row r="4732" spans="21:21" ht="14.25" x14ac:dyDescent="0.2">
      <c r="U4732" s="17"/>
    </row>
    <row r="4733" spans="21:21" ht="14.25" x14ac:dyDescent="0.2">
      <c r="U4733" s="17"/>
    </row>
    <row r="4734" spans="21:21" ht="14.25" x14ac:dyDescent="0.2">
      <c r="U4734" s="17"/>
    </row>
    <row r="4735" spans="21:21" ht="14.25" x14ac:dyDescent="0.2">
      <c r="U4735" s="17"/>
    </row>
    <row r="4736" spans="21:21" ht="14.25" x14ac:dyDescent="0.2">
      <c r="U4736" s="17"/>
    </row>
    <row r="4737" spans="21:21" ht="14.25" x14ac:dyDescent="0.2">
      <c r="U4737" s="17"/>
    </row>
    <row r="4738" spans="21:21" ht="14.25" x14ac:dyDescent="0.2">
      <c r="U4738" s="17"/>
    </row>
    <row r="4739" spans="21:21" ht="14.25" x14ac:dyDescent="0.2">
      <c r="U4739" s="17"/>
    </row>
    <row r="4740" spans="21:21" ht="14.25" x14ac:dyDescent="0.2">
      <c r="U4740" s="17"/>
    </row>
    <row r="4741" spans="21:21" ht="14.25" x14ac:dyDescent="0.2">
      <c r="U4741" s="17"/>
    </row>
    <row r="4742" spans="21:21" ht="14.25" x14ac:dyDescent="0.2">
      <c r="U4742" s="17"/>
    </row>
    <row r="4743" spans="21:21" ht="14.25" x14ac:dyDescent="0.2">
      <c r="U4743" s="17"/>
    </row>
    <row r="4744" spans="21:21" ht="14.25" x14ac:dyDescent="0.2">
      <c r="U4744" s="17"/>
    </row>
    <row r="4745" spans="21:21" ht="14.25" x14ac:dyDescent="0.2">
      <c r="U4745" s="17"/>
    </row>
    <row r="4746" spans="21:21" ht="14.25" x14ac:dyDescent="0.2">
      <c r="U4746" s="17"/>
    </row>
    <row r="4747" spans="21:21" ht="14.25" x14ac:dyDescent="0.2">
      <c r="U4747" s="17"/>
    </row>
    <row r="4748" spans="21:21" ht="14.25" x14ac:dyDescent="0.2">
      <c r="U4748" s="17"/>
    </row>
    <row r="4749" spans="21:21" ht="14.25" x14ac:dyDescent="0.2">
      <c r="U4749" s="17"/>
    </row>
    <row r="4750" spans="21:21" ht="14.25" x14ac:dyDescent="0.2">
      <c r="U4750" s="17"/>
    </row>
    <row r="4751" spans="21:21" ht="14.25" x14ac:dyDescent="0.2">
      <c r="U4751" s="17"/>
    </row>
    <row r="4752" spans="21:21" ht="14.25" x14ac:dyDescent="0.2">
      <c r="U4752" s="17"/>
    </row>
    <row r="4753" spans="21:21" ht="14.25" x14ac:dyDescent="0.2">
      <c r="U4753" s="17"/>
    </row>
    <row r="4754" spans="21:21" ht="14.25" x14ac:dyDescent="0.2">
      <c r="U4754" s="17"/>
    </row>
    <row r="4755" spans="21:21" ht="14.25" x14ac:dyDescent="0.2">
      <c r="U4755" s="17"/>
    </row>
    <row r="4756" spans="21:21" ht="14.25" x14ac:dyDescent="0.2">
      <c r="U4756" s="17"/>
    </row>
    <row r="4757" spans="21:21" ht="14.25" x14ac:dyDescent="0.2">
      <c r="U4757" s="17"/>
    </row>
    <row r="4758" spans="21:21" ht="14.25" x14ac:dyDescent="0.2">
      <c r="U4758" s="17"/>
    </row>
    <row r="4759" spans="21:21" ht="14.25" x14ac:dyDescent="0.2">
      <c r="U4759" s="17"/>
    </row>
    <row r="4760" spans="21:21" ht="14.25" x14ac:dyDescent="0.2">
      <c r="U4760" s="17"/>
    </row>
    <row r="4761" spans="21:21" ht="14.25" x14ac:dyDescent="0.2">
      <c r="U4761" s="17"/>
    </row>
    <row r="4762" spans="21:21" ht="14.25" x14ac:dyDescent="0.2">
      <c r="U4762" s="17"/>
    </row>
    <row r="4763" spans="21:21" ht="14.25" x14ac:dyDescent="0.2">
      <c r="U4763" s="17"/>
    </row>
    <row r="4764" spans="21:21" ht="14.25" x14ac:dyDescent="0.2">
      <c r="U4764" s="17"/>
    </row>
    <row r="4765" spans="21:21" ht="14.25" x14ac:dyDescent="0.2">
      <c r="U4765" s="17"/>
    </row>
    <row r="4766" spans="21:21" ht="14.25" x14ac:dyDescent="0.2">
      <c r="U4766" s="17"/>
    </row>
    <row r="4767" spans="21:21" ht="14.25" x14ac:dyDescent="0.2">
      <c r="U4767" s="17"/>
    </row>
    <row r="4768" spans="21:21" ht="14.25" x14ac:dyDescent="0.2">
      <c r="U4768" s="17"/>
    </row>
    <row r="4769" spans="21:21" ht="14.25" x14ac:dyDescent="0.2">
      <c r="U4769" s="17"/>
    </row>
    <row r="4770" spans="21:21" ht="14.25" x14ac:dyDescent="0.2">
      <c r="U4770" s="17"/>
    </row>
    <row r="4771" spans="21:21" ht="14.25" x14ac:dyDescent="0.2">
      <c r="U4771" s="17"/>
    </row>
    <row r="4772" spans="21:21" ht="14.25" x14ac:dyDescent="0.2">
      <c r="U4772" s="17"/>
    </row>
    <row r="4773" spans="21:21" ht="14.25" x14ac:dyDescent="0.2">
      <c r="U4773" s="17"/>
    </row>
    <row r="4774" spans="21:21" ht="14.25" x14ac:dyDescent="0.2">
      <c r="U4774" s="17"/>
    </row>
    <row r="4775" spans="21:21" ht="14.25" x14ac:dyDescent="0.2">
      <c r="U4775" s="17"/>
    </row>
    <row r="4776" spans="21:21" ht="14.25" x14ac:dyDescent="0.2">
      <c r="U4776" s="17"/>
    </row>
    <row r="4777" spans="21:21" ht="14.25" x14ac:dyDescent="0.2">
      <c r="U4777" s="17"/>
    </row>
    <row r="4778" spans="21:21" ht="14.25" x14ac:dyDescent="0.2">
      <c r="U4778" s="17"/>
    </row>
    <row r="4779" spans="21:21" ht="14.25" x14ac:dyDescent="0.2">
      <c r="U4779" s="17"/>
    </row>
    <row r="4780" spans="21:21" ht="14.25" x14ac:dyDescent="0.2">
      <c r="U4780" s="17"/>
    </row>
    <row r="4781" spans="21:21" ht="14.25" x14ac:dyDescent="0.2">
      <c r="U4781" s="17"/>
    </row>
    <row r="4782" spans="21:21" ht="14.25" x14ac:dyDescent="0.2">
      <c r="U4782" s="17"/>
    </row>
    <row r="4783" spans="21:21" ht="14.25" x14ac:dyDescent="0.2">
      <c r="U4783" s="17"/>
    </row>
    <row r="4784" spans="21:21" ht="14.25" x14ac:dyDescent="0.2">
      <c r="U4784" s="17"/>
    </row>
    <row r="4785" spans="21:21" ht="14.25" x14ac:dyDescent="0.2">
      <c r="U4785" s="17"/>
    </row>
    <row r="4786" spans="21:21" ht="14.25" x14ac:dyDescent="0.2">
      <c r="U4786" s="17"/>
    </row>
    <row r="4787" spans="21:21" ht="14.25" x14ac:dyDescent="0.2">
      <c r="U4787" s="17"/>
    </row>
    <row r="4788" spans="21:21" ht="14.25" x14ac:dyDescent="0.2">
      <c r="U4788" s="17"/>
    </row>
    <row r="4789" spans="21:21" ht="14.25" x14ac:dyDescent="0.2">
      <c r="U4789" s="17"/>
    </row>
    <row r="4790" spans="21:21" ht="14.25" x14ac:dyDescent="0.2">
      <c r="U4790" s="17"/>
    </row>
    <row r="4791" spans="21:21" ht="14.25" x14ac:dyDescent="0.2">
      <c r="U4791" s="17"/>
    </row>
    <row r="4792" spans="21:21" ht="14.25" x14ac:dyDescent="0.2">
      <c r="U4792" s="17"/>
    </row>
    <row r="4793" spans="21:21" ht="14.25" x14ac:dyDescent="0.2">
      <c r="U4793" s="17"/>
    </row>
    <row r="4794" spans="21:21" ht="14.25" x14ac:dyDescent="0.2">
      <c r="U4794" s="17"/>
    </row>
    <row r="4795" spans="21:21" ht="14.25" x14ac:dyDescent="0.2">
      <c r="U4795" s="17"/>
    </row>
    <row r="4796" spans="21:21" ht="14.25" x14ac:dyDescent="0.2">
      <c r="U4796" s="17"/>
    </row>
    <row r="4797" spans="21:21" ht="14.25" x14ac:dyDescent="0.2">
      <c r="U4797" s="17"/>
    </row>
    <row r="4798" spans="21:21" ht="14.25" x14ac:dyDescent="0.2">
      <c r="U4798" s="17"/>
    </row>
    <row r="4799" spans="21:21" ht="14.25" x14ac:dyDescent="0.2">
      <c r="U4799" s="17"/>
    </row>
    <row r="4800" spans="21:21" ht="14.25" x14ac:dyDescent="0.2">
      <c r="U4800" s="17"/>
    </row>
    <row r="4801" spans="21:21" ht="14.25" x14ac:dyDescent="0.2">
      <c r="U4801" s="17"/>
    </row>
    <row r="4802" spans="21:21" ht="14.25" x14ac:dyDescent="0.2">
      <c r="U4802" s="17"/>
    </row>
    <row r="4803" spans="21:21" ht="14.25" x14ac:dyDescent="0.2">
      <c r="U4803" s="17"/>
    </row>
    <row r="4804" spans="21:21" ht="14.25" x14ac:dyDescent="0.2">
      <c r="U4804" s="17"/>
    </row>
    <row r="4805" spans="21:21" ht="14.25" x14ac:dyDescent="0.2">
      <c r="U4805" s="17"/>
    </row>
    <row r="4806" spans="21:21" ht="14.25" x14ac:dyDescent="0.2">
      <c r="U4806" s="17"/>
    </row>
    <row r="4807" spans="21:21" ht="14.25" x14ac:dyDescent="0.2">
      <c r="U4807" s="17"/>
    </row>
    <row r="4808" spans="21:21" ht="14.25" x14ac:dyDescent="0.2">
      <c r="U4808" s="17"/>
    </row>
    <row r="4809" spans="21:21" ht="14.25" x14ac:dyDescent="0.2">
      <c r="U4809" s="17"/>
    </row>
    <row r="4810" spans="21:21" ht="14.25" x14ac:dyDescent="0.2">
      <c r="U4810" s="17"/>
    </row>
    <row r="4811" spans="21:21" ht="14.25" x14ac:dyDescent="0.2">
      <c r="U4811" s="17"/>
    </row>
    <row r="4812" spans="21:21" ht="14.25" x14ac:dyDescent="0.2">
      <c r="U4812" s="17"/>
    </row>
    <row r="4813" spans="21:21" ht="14.25" x14ac:dyDescent="0.2">
      <c r="U4813" s="17"/>
    </row>
    <row r="4814" spans="21:21" ht="14.25" x14ac:dyDescent="0.2">
      <c r="U4814" s="17"/>
    </row>
    <row r="4815" spans="21:21" ht="14.25" x14ac:dyDescent="0.2">
      <c r="U4815" s="17"/>
    </row>
    <row r="4816" spans="21:21" ht="14.25" x14ac:dyDescent="0.2">
      <c r="U4816" s="17"/>
    </row>
    <row r="4817" spans="21:21" ht="14.25" x14ac:dyDescent="0.2">
      <c r="U4817" s="17"/>
    </row>
    <row r="4818" spans="21:21" ht="14.25" x14ac:dyDescent="0.2">
      <c r="U4818" s="17"/>
    </row>
    <row r="4819" spans="21:21" ht="14.25" x14ac:dyDescent="0.2">
      <c r="U4819" s="17"/>
    </row>
    <row r="4820" spans="21:21" ht="14.25" x14ac:dyDescent="0.2">
      <c r="U4820" s="17"/>
    </row>
    <row r="4821" spans="21:21" ht="14.25" x14ac:dyDescent="0.2">
      <c r="U4821" s="17"/>
    </row>
    <row r="4822" spans="21:21" ht="14.25" x14ac:dyDescent="0.2">
      <c r="U4822" s="17"/>
    </row>
    <row r="4823" spans="21:21" ht="14.25" x14ac:dyDescent="0.2">
      <c r="U4823" s="17"/>
    </row>
    <row r="4824" spans="21:21" ht="14.25" x14ac:dyDescent="0.2">
      <c r="U4824" s="17"/>
    </row>
    <row r="4825" spans="21:21" ht="14.25" x14ac:dyDescent="0.2">
      <c r="U4825" s="17"/>
    </row>
    <row r="4826" spans="21:21" ht="14.25" x14ac:dyDescent="0.2">
      <c r="U4826" s="17"/>
    </row>
    <row r="4827" spans="21:21" ht="14.25" x14ac:dyDescent="0.2">
      <c r="U4827" s="17"/>
    </row>
    <row r="4828" spans="21:21" ht="14.25" x14ac:dyDescent="0.2">
      <c r="U4828" s="17"/>
    </row>
    <row r="4829" spans="21:21" ht="14.25" x14ac:dyDescent="0.2">
      <c r="U4829" s="17"/>
    </row>
    <row r="4830" spans="21:21" ht="14.25" x14ac:dyDescent="0.2">
      <c r="U4830" s="17"/>
    </row>
    <row r="4831" spans="21:21" ht="14.25" x14ac:dyDescent="0.2">
      <c r="U4831" s="17"/>
    </row>
    <row r="4832" spans="21:21" ht="14.25" x14ac:dyDescent="0.2">
      <c r="U4832" s="17"/>
    </row>
    <row r="4833" spans="21:21" ht="14.25" x14ac:dyDescent="0.2">
      <c r="U4833" s="17"/>
    </row>
    <row r="4834" spans="21:21" ht="14.25" x14ac:dyDescent="0.2">
      <c r="U4834" s="17"/>
    </row>
    <row r="4835" spans="21:21" ht="14.25" x14ac:dyDescent="0.2">
      <c r="U4835" s="17"/>
    </row>
    <row r="4836" spans="21:21" ht="14.25" x14ac:dyDescent="0.2">
      <c r="U4836" s="17"/>
    </row>
    <row r="4837" spans="21:21" ht="14.25" x14ac:dyDescent="0.2">
      <c r="U4837" s="17"/>
    </row>
    <row r="4838" spans="21:21" ht="14.25" x14ac:dyDescent="0.2">
      <c r="U4838" s="17"/>
    </row>
    <row r="4839" spans="21:21" ht="14.25" x14ac:dyDescent="0.2">
      <c r="U4839" s="17"/>
    </row>
    <row r="4840" spans="21:21" ht="14.25" x14ac:dyDescent="0.2">
      <c r="U4840" s="17"/>
    </row>
    <row r="4841" spans="21:21" ht="14.25" x14ac:dyDescent="0.2">
      <c r="U4841" s="17"/>
    </row>
    <row r="4842" spans="21:21" ht="14.25" x14ac:dyDescent="0.2">
      <c r="U4842" s="17"/>
    </row>
    <row r="4843" spans="21:21" ht="14.25" x14ac:dyDescent="0.2">
      <c r="U4843" s="17"/>
    </row>
    <row r="4844" spans="21:21" ht="14.25" x14ac:dyDescent="0.2">
      <c r="U4844" s="17"/>
    </row>
    <row r="4845" spans="21:21" ht="14.25" x14ac:dyDescent="0.2">
      <c r="U4845" s="17"/>
    </row>
    <row r="4846" spans="21:21" ht="14.25" x14ac:dyDescent="0.2">
      <c r="U4846" s="17"/>
    </row>
    <row r="4847" spans="21:21" ht="14.25" x14ac:dyDescent="0.2">
      <c r="U4847" s="17"/>
    </row>
    <row r="4848" spans="21:21" ht="14.25" x14ac:dyDescent="0.2">
      <c r="U4848" s="17"/>
    </row>
    <row r="4849" spans="21:21" ht="14.25" x14ac:dyDescent="0.2">
      <c r="U4849" s="17"/>
    </row>
    <row r="4850" spans="21:21" ht="14.25" x14ac:dyDescent="0.2">
      <c r="U4850" s="17"/>
    </row>
    <row r="4851" spans="21:21" ht="14.25" x14ac:dyDescent="0.2">
      <c r="U4851" s="17"/>
    </row>
    <row r="4852" spans="21:21" ht="14.25" x14ac:dyDescent="0.2">
      <c r="U4852" s="17"/>
    </row>
    <row r="4853" spans="21:21" ht="14.25" x14ac:dyDescent="0.2">
      <c r="U4853" s="17"/>
    </row>
    <row r="4854" spans="21:21" ht="14.25" x14ac:dyDescent="0.2">
      <c r="U4854" s="17"/>
    </row>
    <row r="4855" spans="21:21" ht="14.25" x14ac:dyDescent="0.2">
      <c r="U4855" s="17"/>
    </row>
    <row r="4856" spans="21:21" ht="14.25" x14ac:dyDescent="0.2">
      <c r="U4856" s="17"/>
    </row>
    <row r="4857" spans="21:21" ht="14.25" x14ac:dyDescent="0.2">
      <c r="U4857" s="17"/>
    </row>
    <row r="4858" spans="21:21" ht="14.25" x14ac:dyDescent="0.2">
      <c r="U4858" s="17"/>
    </row>
    <row r="4859" spans="21:21" ht="14.25" x14ac:dyDescent="0.2">
      <c r="U4859" s="17"/>
    </row>
    <row r="4860" spans="21:21" ht="14.25" x14ac:dyDescent="0.2">
      <c r="U4860" s="17"/>
    </row>
    <row r="4861" spans="21:21" ht="14.25" x14ac:dyDescent="0.2">
      <c r="U4861" s="17"/>
    </row>
    <row r="4862" spans="21:21" ht="14.25" x14ac:dyDescent="0.2">
      <c r="U4862" s="17"/>
    </row>
    <row r="4863" spans="21:21" ht="14.25" x14ac:dyDescent="0.2">
      <c r="U4863" s="17"/>
    </row>
    <row r="4864" spans="21:21" ht="14.25" x14ac:dyDescent="0.2">
      <c r="U4864" s="17"/>
    </row>
    <row r="4865" spans="21:21" ht="14.25" x14ac:dyDescent="0.2">
      <c r="U4865" s="17"/>
    </row>
    <row r="4866" spans="21:21" ht="14.25" x14ac:dyDescent="0.2">
      <c r="U4866" s="17"/>
    </row>
    <row r="4867" spans="21:21" ht="14.25" x14ac:dyDescent="0.2">
      <c r="U4867" s="17"/>
    </row>
    <row r="4868" spans="21:21" ht="14.25" x14ac:dyDescent="0.2">
      <c r="U4868" s="17"/>
    </row>
    <row r="4869" spans="21:21" ht="14.25" x14ac:dyDescent="0.2">
      <c r="U4869" s="17"/>
    </row>
    <row r="4870" spans="21:21" ht="14.25" x14ac:dyDescent="0.2">
      <c r="U4870" s="17"/>
    </row>
    <row r="4871" spans="21:21" ht="14.25" x14ac:dyDescent="0.2">
      <c r="U4871" s="17"/>
    </row>
    <row r="4872" spans="21:21" ht="14.25" x14ac:dyDescent="0.2">
      <c r="U4872" s="17"/>
    </row>
    <row r="4873" spans="21:21" ht="14.25" x14ac:dyDescent="0.2">
      <c r="U4873" s="17"/>
    </row>
    <row r="4874" spans="21:21" ht="14.25" x14ac:dyDescent="0.2">
      <c r="U4874" s="17"/>
    </row>
    <row r="4875" spans="21:21" ht="14.25" x14ac:dyDescent="0.2">
      <c r="U4875" s="17"/>
    </row>
    <row r="4876" spans="21:21" ht="14.25" x14ac:dyDescent="0.2">
      <c r="U4876" s="17"/>
    </row>
    <row r="4877" spans="21:21" ht="14.25" x14ac:dyDescent="0.2">
      <c r="U4877" s="17"/>
    </row>
    <row r="4878" spans="21:21" ht="14.25" x14ac:dyDescent="0.2">
      <c r="U4878" s="17"/>
    </row>
    <row r="4879" spans="21:21" ht="14.25" x14ac:dyDescent="0.2">
      <c r="U4879" s="17"/>
    </row>
    <row r="4880" spans="21:21" ht="14.25" x14ac:dyDescent="0.2">
      <c r="U4880" s="17"/>
    </row>
    <row r="4881" spans="21:21" ht="14.25" x14ac:dyDescent="0.2">
      <c r="U4881" s="17"/>
    </row>
    <row r="4882" spans="21:21" ht="14.25" x14ac:dyDescent="0.2">
      <c r="U4882" s="17"/>
    </row>
    <row r="4883" spans="21:21" ht="14.25" x14ac:dyDescent="0.2">
      <c r="U4883" s="17"/>
    </row>
    <row r="4884" spans="21:21" ht="14.25" x14ac:dyDescent="0.2">
      <c r="U4884" s="17"/>
    </row>
    <row r="4885" spans="21:21" ht="14.25" x14ac:dyDescent="0.2">
      <c r="U4885" s="17"/>
    </row>
    <row r="4886" spans="21:21" ht="14.25" x14ac:dyDescent="0.2">
      <c r="U4886" s="17"/>
    </row>
    <row r="4887" spans="21:21" ht="14.25" x14ac:dyDescent="0.2">
      <c r="U4887" s="17"/>
    </row>
    <row r="4888" spans="21:21" ht="14.25" x14ac:dyDescent="0.2">
      <c r="U4888" s="17"/>
    </row>
    <row r="4889" spans="21:21" ht="14.25" x14ac:dyDescent="0.2">
      <c r="U4889" s="17"/>
    </row>
    <row r="4890" spans="21:21" ht="14.25" x14ac:dyDescent="0.2">
      <c r="U4890" s="17"/>
    </row>
    <row r="4891" spans="21:21" ht="14.25" x14ac:dyDescent="0.2">
      <c r="U4891" s="17"/>
    </row>
    <row r="4892" spans="21:21" ht="14.25" x14ac:dyDescent="0.2">
      <c r="U4892" s="17"/>
    </row>
    <row r="4893" spans="21:21" ht="14.25" x14ac:dyDescent="0.2">
      <c r="U4893" s="17"/>
    </row>
    <row r="4894" spans="21:21" ht="14.25" x14ac:dyDescent="0.2">
      <c r="U4894" s="17"/>
    </row>
    <row r="4895" spans="21:21" ht="14.25" x14ac:dyDescent="0.2">
      <c r="U4895" s="17"/>
    </row>
    <row r="4896" spans="21:21" ht="14.25" x14ac:dyDescent="0.2">
      <c r="U4896" s="17"/>
    </row>
    <row r="4897" spans="21:21" ht="14.25" x14ac:dyDescent="0.2">
      <c r="U4897" s="17"/>
    </row>
    <row r="4898" spans="21:21" ht="14.25" x14ac:dyDescent="0.2">
      <c r="U4898" s="17"/>
    </row>
    <row r="4899" spans="21:21" ht="14.25" x14ac:dyDescent="0.2">
      <c r="U4899" s="17"/>
    </row>
    <row r="4900" spans="21:21" ht="14.25" x14ac:dyDescent="0.2">
      <c r="U4900" s="17"/>
    </row>
    <row r="4901" spans="21:21" ht="14.25" x14ac:dyDescent="0.2">
      <c r="U4901" s="17"/>
    </row>
    <row r="4902" spans="21:21" ht="14.25" x14ac:dyDescent="0.2">
      <c r="U4902" s="17"/>
    </row>
    <row r="4903" spans="21:21" ht="14.25" x14ac:dyDescent="0.2">
      <c r="U4903" s="17"/>
    </row>
    <row r="4904" spans="21:21" ht="14.25" x14ac:dyDescent="0.2">
      <c r="U4904" s="17"/>
    </row>
    <row r="4905" spans="21:21" ht="14.25" x14ac:dyDescent="0.2">
      <c r="U4905" s="17"/>
    </row>
    <row r="4906" spans="21:21" ht="14.25" x14ac:dyDescent="0.2">
      <c r="U4906" s="17"/>
    </row>
    <row r="4907" spans="21:21" ht="14.25" x14ac:dyDescent="0.2">
      <c r="U4907" s="17"/>
    </row>
    <row r="4908" spans="21:21" ht="14.25" x14ac:dyDescent="0.2">
      <c r="U4908" s="17"/>
    </row>
    <row r="4909" spans="21:21" ht="14.25" x14ac:dyDescent="0.2">
      <c r="U4909" s="17"/>
    </row>
    <row r="4910" spans="21:21" ht="14.25" x14ac:dyDescent="0.2">
      <c r="U4910" s="17"/>
    </row>
    <row r="4911" spans="21:21" ht="14.25" x14ac:dyDescent="0.2">
      <c r="U4911" s="17"/>
    </row>
    <row r="4912" spans="21:21" ht="14.25" x14ac:dyDescent="0.2">
      <c r="U4912" s="17"/>
    </row>
    <row r="4913" spans="21:21" ht="14.25" x14ac:dyDescent="0.2">
      <c r="U4913" s="17"/>
    </row>
    <row r="4914" spans="21:21" ht="14.25" x14ac:dyDescent="0.2">
      <c r="U4914" s="17"/>
    </row>
    <row r="4915" spans="21:21" ht="14.25" x14ac:dyDescent="0.2">
      <c r="U4915" s="17"/>
    </row>
    <row r="4916" spans="21:21" ht="14.25" x14ac:dyDescent="0.2">
      <c r="U4916" s="17"/>
    </row>
    <row r="4917" spans="21:21" ht="14.25" x14ac:dyDescent="0.2">
      <c r="U4917" s="17"/>
    </row>
    <row r="4918" spans="21:21" ht="14.25" x14ac:dyDescent="0.2">
      <c r="U4918" s="17"/>
    </row>
    <row r="4919" spans="21:21" ht="14.25" x14ac:dyDescent="0.2">
      <c r="U4919" s="17"/>
    </row>
    <row r="4920" spans="21:21" ht="14.25" x14ac:dyDescent="0.2">
      <c r="U4920" s="17"/>
    </row>
    <row r="4921" spans="21:21" ht="14.25" x14ac:dyDescent="0.2">
      <c r="U4921" s="17"/>
    </row>
    <row r="4922" spans="21:21" ht="14.25" x14ac:dyDescent="0.2">
      <c r="U4922" s="17"/>
    </row>
    <row r="4923" spans="21:21" ht="14.25" x14ac:dyDescent="0.2">
      <c r="U4923" s="17"/>
    </row>
    <row r="4924" spans="21:21" ht="14.25" x14ac:dyDescent="0.2">
      <c r="U4924" s="17"/>
    </row>
    <row r="4925" spans="21:21" ht="14.25" x14ac:dyDescent="0.2">
      <c r="U4925" s="17"/>
    </row>
    <row r="4926" spans="21:21" ht="14.25" x14ac:dyDescent="0.2">
      <c r="U4926" s="17"/>
    </row>
    <row r="4927" spans="21:21" ht="14.25" x14ac:dyDescent="0.2">
      <c r="U4927" s="17"/>
    </row>
    <row r="4928" spans="21:21" ht="14.25" x14ac:dyDescent="0.2">
      <c r="U4928" s="17"/>
    </row>
    <row r="4929" spans="21:21" ht="14.25" x14ac:dyDescent="0.2">
      <c r="U4929" s="17"/>
    </row>
    <row r="4930" spans="21:21" ht="14.25" x14ac:dyDescent="0.2">
      <c r="U4930" s="17"/>
    </row>
    <row r="4931" spans="21:21" ht="14.25" x14ac:dyDescent="0.2">
      <c r="U4931" s="17"/>
    </row>
    <row r="4932" spans="21:21" ht="14.25" x14ac:dyDescent="0.2">
      <c r="U4932" s="17"/>
    </row>
    <row r="4933" spans="21:21" ht="14.25" x14ac:dyDescent="0.2">
      <c r="U4933" s="17"/>
    </row>
    <row r="4934" spans="21:21" ht="14.25" x14ac:dyDescent="0.2">
      <c r="U4934" s="17"/>
    </row>
    <row r="4935" spans="21:21" ht="14.25" x14ac:dyDescent="0.2">
      <c r="U4935" s="17"/>
    </row>
    <row r="4936" spans="21:21" ht="14.25" x14ac:dyDescent="0.2">
      <c r="U4936" s="17"/>
    </row>
    <row r="4937" spans="21:21" ht="14.25" x14ac:dyDescent="0.2">
      <c r="U4937" s="17"/>
    </row>
    <row r="4938" spans="21:21" ht="14.25" x14ac:dyDescent="0.2">
      <c r="U4938" s="17"/>
    </row>
    <row r="4939" spans="21:21" ht="14.25" x14ac:dyDescent="0.2">
      <c r="U4939" s="17"/>
    </row>
    <row r="4940" spans="21:21" ht="14.25" x14ac:dyDescent="0.2">
      <c r="U4940" s="17"/>
    </row>
    <row r="4941" spans="21:21" ht="14.25" x14ac:dyDescent="0.2">
      <c r="U4941" s="17"/>
    </row>
    <row r="4942" spans="21:21" ht="14.25" x14ac:dyDescent="0.2">
      <c r="U4942" s="17"/>
    </row>
    <row r="4943" spans="21:21" ht="14.25" x14ac:dyDescent="0.2">
      <c r="U4943" s="17"/>
    </row>
    <row r="4944" spans="21:21" ht="14.25" x14ac:dyDescent="0.2">
      <c r="U4944" s="17"/>
    </row>
    <row r="4945" spans="21:21" ht="14.25" x14ac:dyDescent="0.2">
      <c r="U4945" s="17"/>
    </row>
    <row r="4946" spans="21:21" ht="14.25" x14ac:dyDescent="0.2">
      <c r="U4946" s="17"/>
    </row>
    <row r="4947" spans="21:21" ht="14.25" x14ac:dyDescent="0.2">
      <c r="U4947" s="17"/>
    </row>
    <row r="4948" spans="21:21" ht="14.25" x14ac:dyDescent="0.2">
      <c r="U4948" s="17"/>
    </row>
    <row r="4949" spans="21:21" ht="14.25" x14ac:dyDescent="0.2">
      <c r="U4949" s="17"/>
    </row>
    <row r="4950" spans="21:21" ht="14.25" x14ac:dyDescent="0.2">
      <c r="U4950" s="17"/>
    </row>
    <row r="4951" spans="21:21" ht="14.25" x14ac:dyDescent="0.2">
      <c r="U4951" s="17"/>
    </row>
    <row r="4952" spans="21:21" ht="14.25" x14ac:dyDescent="0.2">
      <c r="U4952" s="17"/>
    </row>
    <row r="4953" spans="21:21" ht="14.25" x14ac:dyDescent="0.2">
      <c r="U4953" s="17"/>
    </row>
    <row r="4954" spans="21:21" ht="14.25" x14ac:dyDescent="0.2">
      <c r="U4954" s="17"/>
    </row>
    <row r="4955" spans="21:21" ht="14.25" x14ac:dyDescent="0.2">
      <c r="U4955" s="17"/>
    </row>
    <row r="4956" spans="21:21" ht="14.25" x14ac:dyDescent="0.2">
      <c r="U4956" s="17"/>
    </row>
    <row r="4957" spans="21:21" ht="14.25" x14ac:dyDescent="0.2">
      <c r="U4957" s="17"/>
    </row>
    <row r="4958" spans="21:21" ht="14.25" x14ac:dyDescent="0.2">
      <c r="U4958" s="17"/>
    </row>
    <row r="4959" spans="21:21" ht="14.25" x14ac:dyDescent="0.2">
      <c r="U4959" s="17"/>
    </row>
    <row r="4960" spans="21:21" ht="14.25" x14ac:dyDescent="0.2">
      <c r="U4960" s="17"/>
    </row>
    <row r="4961" spans="21:21" ht="14.25" x14ac:dyDescent="0.2">
      <c r="U4961" s="17"/>
    </row>
    <row r="4962" spans="21:21" ht="14.25" x14ac:dyDescent="0.2">
      <c r="U4962" s="17"/>
    </row>
    <row r="4963" spans="21:21" ht="14.25" x14ac:dyDescent="0.2">
      <c r="U4963" s="17"/>
    </row>
    <row r="4964" spans="21:21" ht="14.25" x14ac:dyDescent="0.2">
      <c r="U4964" s="17"/>
    </row>
    <row r="4965" spans="21:21" ht="14.25" x14ac:dyDescent="0.2">
      <c r="U4965" s="17"/>
    </row>
    <row r="4966" spans="21:21" ht="14.25" x14ac:dyDescent="0.2">
      <c r="U4966" s="17"/>
    </row>
    <row r="4967" spans="21:21" ht="14.25" x14ac:dyDescent="0.2">
      <c r="U4967" s="17"/>
    </row>
    <row r="4968" spans="21:21" ht="14.25" x14ac:dyDescent="0.2">
      <c r="U4968" s="17"/>
    </row>
    <row r="4969" spans="21:21" ht="14.25" x14ac:dyDescent="0.2">
      <c r="U4969" s="17"/>
    </row>
    <row r="4970" spans="21:21" ht="14.25" x14ac:dyDescent="0.2">
      <c r="U4970" s="17"/>
    </row>
    <row r="4971" spans="21:21" ht="14.25" x14ac:dyDescent="0.2">
      <c r="U4971" s="17"/>
    </row>
    <row r="4972" spans="21:21" ht="14.25" x14ac:dyDescent="0.2">
      <c r="U4972" s="17"/>
    </row>
    <row r="4973" spans="21:21" ht="14.25" x14ac:dyDescent="0.2">
      <c r="U4973" s="17"/>
    </row>
    <row r="4974" spans="21:21" ht="14.25" x14ac:dyDescent="0.2">
      <c r="U4974" s="17"/>
    </row>
    <row r="4975" spans="21:21" ht="14.25" x14ac:dyDescent="0.2">
      <c r="U4975" s="17"/>
    </row>
    <row r="4976" spans="21:21" ht="14.25" x14ac:dyDescent="0.2">
      <c r="U4976" s="17"/>
    </row>
    <row r="4977" spans="21:21" ht="14.25" x14ac:dyDescent="0.2">
      <c r="U4977" s="17"/>
    </row>
    <row r="4978" spans="21:21" ht="14.25" x14ac:dyDescent="0.2">
      <c r="U4978" s="17"/>
    </row>
    <row r="4979" spans="21:21" ht="14.25" x14ac:dyDescent="0.2">
      <c r="U4979" s="17"/>
    </row>
    <row r="4980" spans="21:21" ht="14.25" x14ac:dyDescent="0.2">
      <c r="U4980" s="17"/>
    </row>
    <row r="4981" spans="21:21" ht="14.25" x14ac:dyDescent="0.2">
      <c r="U4981" s="17"/>
    </row>
    <row r="4982" spans="21:21" ht="14.25" x14ac:dyDescent="0.2">
      <c r="U4982" s="17"/>
    </row>
    <row r="4983" spans="21:21" ht="14.25" x14ac:dyDescent="0.2">
      <c r="U4983" s="17"/>
    </row>
    <row r="4984" spans="21:21" ht="14.25" x14ac:dyDescent="0.2">
      <c r="U4984" s="17"/>
    </row>
    <row r="4985" spans="21:21" ht="14.25" x14ac:dyDescent="0.2">
      <c r="U4985" s="17"/>
    </row>
    <row r="4986" spans="21:21" ht="14.25" x14ac:dyDescent="0.2">
      <c r="U4986" s="17"/>
    </row>
    <row r="4987" spans="21:21" ht="14.25" x14ac:dyDescent="0.2">
      <c r="U4987" s="17"/>
    </row>
    <row r="4988" spans="21:21" ht="14.25" x14ac:dyDescent="0.2">
      <c r="U4988" s="17"/>
    </row>
    <row r="4989" spans="21:21" ht="14.25" x14ac:dyDescent="0.2">
      <c r="U4989" s="17"/>
    </row>
    <row r="4990" spans="21:21" ht="14.25" x14ac:dyDescent="0.2">
      <c r="U4990" s="17"/>
    </row>
    <row r="4991" spans="21:21" ht="14.25" x14ac:dyDescent="0.2">
      <c r="U4991" s="17"/>
    </row>
    <row r="4992" spans="21:21" ht="14.25" x14ac:dyDescent="0.2">
      <c r="U4992" s="17"/>
    </row>
    <row r="4993" spans="21:21" ht="14.25" x14ac:dyDescent="0.2">
      <c r="U4993" s="17"/>
    </row>
    <row r="4994" spans="21:21" ht="14.25" x14ac:dyDescent="0.2">
      <c r="U4994" s="17"/>
    </row>
    <row r="4995" spans="21:21" ht="14.25" x14ac:dyDescent="0.2">
      <c r="U4995" s="17"/>
    </row>
    <row r="4996" spans="21:21" ht="14.25" x14ac:dyDescent="0.2">
      <c r="U4996" s="17"/>
    </row>
    <row r="4997" spans="21:21" ht="14.25" x14ac:dyDescent="0.2">
      <c r="U4997" s="17"/>
    </row>
    <row r="4998" spans="21:21" ht="14.25" x14ac:dyDescent="0.2">
      <c r="U4998" s="17"/>
    </row>
    <row r="4999" spans="21:21" ht="14.25" x14ac:dyDescent="0.2">
      <c r="U4999" s="17"/>
    </row>
    <row r="5000" spans="21:21" ht="14.25" x14ac:dyDescent="0.2">
      <c r="U5000" s="17"/>
    </row>
    <row r="5001" spans="21:21" ht="14.25" x14ac:dyDescent="0.2">
      <c r="U5001" s="17"/>
    </row>
    <row r="5002" spans="21:21" ht="14.25" x14ac:dyDescent="0.2">
      <c r="U5002" s="17"/>
    </row>
    <row r="5003" spans="21:21" ht="14.25" x14ac:dyDescent="0.2">
      <c r="U5003" s="17"/>
    </row>
    <row r="5004" spans="21:21" ht="14.25" x14ac:dyDescent="0.2">
      <c r="U5004" s="17"/>
    </row>
    <row r="5005" spans="21:21" ht="14.25" x14ac:dyDescent="0.2">
      <c r="U5005" s="17"/>
    </row>
    <row r="5006" spans="21:21" ht="14.25" x14ac:dyDescent="0.2">
      <c r="U5006" s="17"/>
    </row>
    <row r="5007" spans="21:21" ht="14.25" x14ac:dyDescent="0.2">
      <c r="U5007" s="17"/>
    </row>
    <row r="5008" spans="21:21" ht="14.25" x14ac:dyDescent="0.2">
      <c r="U5008" s="17"/>
    </row>
    <row r="5009" spans="21:21" ht="14.25" x14ac:dyDescent="0.2">
      <c r="U5009" s="17"/>
    </row>
    <row r="5010" spans="21:21" ht="14.25" x14ac:dyDescent="0.2">
      <c r="U5010" s="17"/>
    </row>
    <row r="5011" spans="21:21" ht="14.25" x14ac:dyDescent="0.2">
      <c r="U5011" s="17"/>
    </row>
    <row r="5012" spans="21:21" ht="14.25" x14ac:dyDescent="0.2">
      <c r="U5012" s="17"/>
    </row>
    <row r="5013" spans="21:21" ht="14.25" x14ac:dyDescent="0.2">
      <c r="U5013" s="17"/>
    </row>
    <row r="5014" spans="21:21" ht="14.25" x14ac:dyDescent="0.2">
      <c r="U5014" s="17"/>
    </row>
    <row r="5015" spans="21:21" ht="14.25" x14ac:dyDescent="0.2">
      <c r="U5015" s="17"/>
    </row>
    <row r="5016" spans="21:21" ht="14.25" x14ac:dyDescent="0.2">
      <c r="U5016" s="17"/>
    </row>
    <row r="5017" spans="21:21" ht="14.25" x14ac:dyDescent="0.2">
      <c r="U5017" s="17"/>
    </row>
    <row r="5018" spans="21:21" ht="14.25" x14ac:dyDescent="0.2">
      <c r="U5018" s="17"/>
    </row>
    <row r="5019" spans="21:21" ht="14.25" x14ac:dyDescent="0.2">
      <c r="U5019" s="17"/>
    </row>
    <row r="5020" spans="21:21" ht="14.25" x14ac:dyDescent="0.2">
      <c r="U5020" s="17"/>
    </row>
    <row r="5021" spans="21:21" ht="14.25" x14ac:dyDescent="0.2">
      <c r="U5021" s="17"/>
    </row>
    <row r="5022" spans="21:21" ht="14.25" x14ac:dyDescent="0.2">
      <c r="U5022" s="17"/>
    </row>
    <row r="5023" spans="21:21" ht="14.25" x14ac:dyDescent="0.2">
      <c r="U5023" s="17"/>
    </row>
    <row r="5024" spans="21:21" ht="14.25" x14ac:dyDescent="0.2">
      <c r="U5024" s="17"/>
    </row>
    <row r="5025" spans="21:21" ht="14.25" x14ac:dyDescent="0.2">
      <c r="U5025" s="17"/>
    </row>
    <row r="5026" spans="21:21" ht="14.25" x14ac:dyDescent="0.2">
      <c r="U5026" s="17"/>
    </row>
    <row r="5027" spans="21:21" ht="14.25" x14ac:dyDescent="0.2">
      <c r="U5027" s="17"/>
    </row>
    <row r="5028" spans="21:21" ht="14.25" x14ac:dyDescent="0.2">
      <c r="U5028" s="17"/>
    </row>
    <row r="5029" spans="21:21" ht="14.25" x14ac:dyDescent="0.2">
      <c r="U5029" s="17"/>
    </row>
    <row r="5030" spans="21:21" ht="14.25" x14ac:dyDescent="0.2">
      <c r="U5030" s="17"/>
    </row>
    <row r="5031" spans="21:21" ht="14.25" x14ac:dyDescent="0.2">
      <c r="U5031" s="17"/>
    </row>
    <row r="5032" spans="21:21" ht="14.25" x14ac:dyDescent="0.2">
      <c r="U5032" s="17"/>
    </row>
    <row r="5033" spans="21:21" ht="14.25" x14ac:dyDescent="0.2">
      <c r="U5033" s="17"/>
    </row>
    <row r="5034" spans="21:21" ht="14.25" x14ac:dyDescent="0.2">
      <c r="U5034" s="17"/>
    </row>
    <row r="5035" spans="21:21" ht="14.25" x14ac:dyDescent="0.2">
      <c r="U5035" s="17"/>
    </row>
    <row r="5036" spans="21:21" ht="14.25" x14ac:dyDescent="0.2">
      <c r="U5036" s="17"/>
    </row>
    <row r="5037" spans="21:21" ht="14.25" x14ac:dyDescent="0.2">
      <c r="U5037" s="17"/>
    </row>
    <row r="5038" spans="21:21" ht="14.25" x14ac:dyDescent="0.2">
      <c r="U5038" s="17"/>
    </row>
    <row r="5039" spans="21:21" ht="14.25" x14ac:dyDescent="0.2">
      <c r="U5039" s="17"/>
    </row>
    <row r="5040" spans="21:21" ht="14.25" x14ac:dyDescent="0.2">
      <c r="U5040" s="17"/>
    </row>
    <row r="5041" spans="21:21" ht="14.25" x14ac:dyDescent="0.2">
      <c r="U5041" s="17"/>
    </row>
    <row r="5042" spans="21:21" ht="14.25" x14ac:dyDescent="0.2">
      <c r="U5042" s="17"/>
    </row>
    <row r="5043" spans="21:21" ht="14.25" x14ac:dyDescent="0.2">
      <c r="U5043" s="17"/>
    </row>
    <row r="5044" spans="21:21" ht="14.25" x14ac:dyDescent="0.2">
      <c r="U5044" s="17"/>
    </row>
    <row r="5045" spans="21:21" ht="14.25" x14ac:dyDescent="0.2">
      <c r="U5045" s="17"/>
    </row>
    <row r="5046" spans="21:21" ht="14.25" x14ac:dyDescent="0.2">
      <c r="U5046" s="17"/>
    </row>
    <row r="5047" spans="21:21" ht="14.25" x14ac:dyDescent="0.2">
      <c r="U5047" s="17"/>
    </row>
    <row r="5048" spans="21:21" ht="14.25" x14ac:dyDescent="0.2">
      <c r="U5048" s="17"/>
    </row>
    <row r="5049" spans="21:21" ht="14.25" x14ac:dyDescent="0.2">
      <c r="U5049" s="17"/>
    </row>
    <row r="5050" spans="21:21" ht="14.25" x14ac:dyDescent="0.2">
      <c r="U5050" s="17"/>
    </row>
    <row r="5051" spans="21:21" ht="14.25" x14ac:dyDescent="0.2">
      <c r="U5051" s="17"/>
    </row>
    <row r="5052" spans="21:21" ht="14.25" x14ac:dyDescent="0.2">
      <c r="U5052" s="17"/>
    </row>
    <row r="5053" spans="21:21" ht="14.25" x14ac:dyDescent="0.2">
      <c r="U5053" s="17"/>
    </row>
    <row r="5054" spans="21:21" ht="14.25" x14ac:dyDescent="0.2">
      <c r="U5054" s="17"/>
    </row>
    <row r="5055" spans="21:21" ht="14.25" x14ac:dyDescent="0.2">
      <c r="U5055" s="17"/>
    </row>
    <row r="5056" spans="21:21" ht="14.25" x14ac:dyDescent="0.2">
      <c r="U5056" s="17"/>
    </row>
    <row r="5057" spans="21:21" ht="14.25" x14ac:dyDescent="0.2">
      <c r="U5057" s="17"/>
    </row>
    <row r="5058" spans="21:21" ht="14.25" x14ac:dyDescent="0.2">
      <c r="U5058" s="17"/>
    </row>
    <row r="5059" spans="21:21" ht="14.25" x14ac:dyDescent="0.2">
      <c r="U5059" s="17"/>
    </row>
    <row r="5060" spans="21:21" ht="14.25" x14ac:dyDescent="0.2">
      <c r="U5060" s="17"/>
    </row>
    <row r="5061" spans="21:21" ht="14.25" x14ac:dyDescent="0.2">
      <c r="U5061" s="17"/>
    </row>
    <row r="5062" spans="21:21" ht="14.25" x14ac:dyDescent="0.2">
      <c r="U5062" s="17"/>
    </row>
    <row r="5063" spans="21:21" ht="14.25" x14ac:dyDescent="0.2">
      <c r="U5063" s="17"/>
    </row>
    <row r="5064" spans="21:21" ht="14.25" x14ac:dyDescent="0.2">
      <c r="U5064" s="17"/>
    </row>
    <row r="5065" spans="21:21" ht="14.25" x14ac:dyDescent="0.2">
      <c r="U5065" s="17"/>
    </row>
    <row r="5066" spans="21:21" ht="14.25" x14ac:dyDescent="0.2">
      <c r="U5066" s="17"/>
    </row>
    <row r="5067" spans="21:21" ht="14.25" x14ac:dyDescent="0.2">
      <c r="U5067" s="17"/>
    </row>
    <row r="5068" spans="21:21" ht="14.25" x14ac:dyDescent="0.2">
      <c r="U5068" s="17"/>
    </row>
    <row r="5069" spans="21:21" ht="14.25" x14ac:dyDescent="0.2">
      <c r="U5069" s="17"/>
    </row>
    <row r="5070" spans="21:21" ht="14.25" x14ac:dyDescent="0.2">
      <c r="U5070" s="17"/>
    </row>
    <row r="5071" spans="21:21" ht="14.25" x14ac:dyDescent="0.2">
      <c r="U5071" s="17"/>
    </row>
    <row r="5072" spans="21:21" ht="14.25" x14ac:dyDescent="0.2">
      <c r="U5072" s="17"/>
    </row>
    <row r="5073" spans="21:21" ht="14.25" x14ac:dyDescent="0.2">
      <c r="U5073" s="17"/>
    </row>
    <row r="5074" spans="21:21" ht="14.25" x14ac:dyDescent="0.2">
      <c r="U5074" s="17"/>
    </row>
    <row r="5075" spans="21:21" ht="14.25" x14ac:dyDescent="0.2">
      <c r="U5075" s="17"/>
    </row>
    <row r="5076" spans="21:21" ht="14.25" x14ac:dyDescent="0.2">
      <c r="U5076" s="17"/>
    </row>
    <row r="5077" spans="21:21" ht="14.25" x14ac:dyDescent="0.2">
      <c r="U5077" s="17"/>
    </row>
    <row r="5078" spans="21:21" ht="14.25" x14ac:dyDescent="0.2">
      <c r="U5078" s="17"/>
    </row>
    <row r="5079" spans="21:21" ht="14.25" x14ac:dyDescent="0.2">
      <c r="U5079" s="17"/>
    </row>
    <row r="5080" spans="21:21" ht="14.25" x14ac:dyDescent="0.2">
      <c r="U5080" s="17"/>
    </row>
    <row r="5081" spans="21:21" ht="14.25" x14ac:dyDescent="0.2">
      <c r="U5081" s="17"/>
    </row>
    <row r="5082" spans="21:21" ht="14.25" x14ac:dyDescent="0.2">
      <c r="U5082" s="17"/>
    </row>
    <row r="5083" spans="21:21" ht="14.25" x14ac:dyDescent="0.2">
      <c r="U5083" s="17"/>
    </row>
    <row r="5084" spans="21:21" ht="14.25" x14ac:dyDescent="0.2">
      <c r="U5084" s="17"/>
    </row>
    <row r="5085" spans="21:21" ht="14.25" x14ac:dyDescent="0.2">
      <c r="U5085" s="17"/>
    </row>
    <row r="5086" spans="21:21" ht="14.25" x14ac:dyDescent="0.2">
      <c r="U5086" s="17"/>
    </row>
    <row r="5087" spans="21:21" ht="14.25" x14ac:dyDescent="0.2">
      <c r="U5087" s="17"/>
    </row>
    <row r="5088" spans="21:21" ht="14.25" x14ac:dyDescent="0.2">
      <c r="U5088" s="17"/>
    </row>
    <row r="5089" spans="21:21" ht="14.25" x14ac:dyDescent="0.2">
      <c r="U5089" s="17"/>
    </row>
    <row r="5090" spans="21:21" ht="14.25" x14ac:dyDescent="0.2">
      <c r="U5090" s="17"/>
    </row>
    <row r="5091" spans="21:21" ht="14.25" x14ac:dyDescent="0.2">
      <c r="U5091" s="17"/>
    </row>
    <row r="5092" spans="21:21" ht="14.25" x14ac:dyDescent="0.2">
      <c r="U5092" s="17"/>
    </row>
    <row r="5093" spans="21:21" ht="14.25" x14ac:dyDescent="0.2">
      <c r="U5093" s="17"/>
    </row>
    <row r="5094" spans="21:21" ht="14.25" x14ac:dyDescent="0.2">
      <c r="U5094" s="17"/>
    </row>
    <row r="5095" spans="21:21" ht="14.25" x14ac:dyDescent="0.2">
      <c r="U5095" s="17"/>
    </row>
    <row r="5096" spans="21:21" ht="14.25" x14ac:dyDescent="0.2">
      <c r="U5096" s="17"/>
    </row>
    <row r="5097" spans="21:21" ht="14.25" x14ac:dyDescent="0.2">
      <c r="U5097" s="17"/>
    </row>
    <row r="5098" spans="21:21" ht="14.25" x14ac:dyDescent="0.2">
      <c r="U5098" s="17"/>
    </row>
    <row r="5099" spans="21:21" ht="14.25" x14ac:dyDescent="0.2">
      <c r="U5099" s="17"/>
    </row>
    <row r="5100" spans="21:21" ht="14.25" x14ac:dyDescent="0.2">
      <c r="U5100" s="17"/>
    </row>
    <row r="5101" spans="21:21" ht="14.25" x14ac:dyDescent="0.2">
      <c r="U5101" s="17"/>
    </row>
    <row r="5102" spans="21:21" ht="14.25" x14ac:dyDescent="0.2">
      <c r="U5102" s="17"/>
    </row>
    <row r="5103" spans="21:21" ht="14.25" x14ac:dyDescent="0.2">
      <c r="U5103" s="17"/>
    </row>
    <row r="5104" spans="21:21" ht="14.25" x14ac:dyDescent="0.2">
      <c r="U5104" s="17"/>
    </row>
    <row r="5105" spans="21:21" ht="14.25" x14ac:dyDescent="0.2">
      <c r="U5105" s="17"/>
    </row>
    <row r="5106" spans="21:21" ht="14.25" x14ac:dyDescent="0.2">
      <c r="U5106" s="17"/>
    </row>
    <row r="5107" spans="21:21" ht="14.25" x14ac:dyDescent="0.2">
      <c r="U5107" s="17"/>
    </row>
    <row r="5108" spans="21:21" ht="14.25" x14ac:dyDescent="0.2">
      <c r="U5108" s="17"/>
    </row>
    <row r="5109" spans="21:21" ht="14.25" x14ac:dyDescent="0.2">
      <c r="U5109" s="17"/>
    </row>
    <row r="5110" spans="21:21" ht="14.25" x14ac:dyDescent="0.2">
      <c r="U5110" s="17"/>
    </row>
    <row r="5111" spans="21:21" ht="14.25" x14ac:dyDescent="0.2">
      <c r="U5111" s="17"/>
    </row>
    <row r="5112" spans="21:21" ht="14.25" x14ac:dyDescent="0.2">
      <c r="U5112" s="17"/>
    </row>
    <row r="5113" spans="21:21" ht="14.25" x14ac:dyDescent="0.2">
      <c r="U5113" s="17"/>
    </row>
    <row r="5114" spans="21:21" ht="14.25" x14ac:dyDescent="0.2">
      <c r="U5114" s="17"/>
    </row>
    <row r="5115" spans="21:21" ht="14.25" x14ac:dyDescent="0.2">
      <c r="U5115" s="17"/>
    </row>
    <row r="5116" spans="21:21" ht="14.25" x14ac:dyDescent="0.2">
      <c r="U5116" s="17"/>
    </row>
    <row r="5117" spans="21:21" ht="14.25" x14ac:dyDescent="0.2">
      <c r="U5117" s="17"/>
    </row>
    <row r="5118" spans="21:21" ht="14.25" x14ac:dyDescent="0.2">
      <c r="U5118" s="17"/>
    </row>
    <row r="5119" spans="21:21" ht="14.25" x14ac:dyDescent="0.2">
      <c r="U5119" s="17"/>
    </row>
    <row r="5120" spans="21:21" ht="14.25" x14ac:dyDescent="0.2">
      <c r="U5120" s="17"/>
    </row>
    <row r="5121" spans="21:21" ht="14.25" x14ac:dyDescent="0.2">
      <c r="U5121" s="17"/>
    </row>
    <row r="5122" spans="21:21" ht="14.25" x14ac:dyDescent="0.2">
      <c r="U5122" s="17"/>
    </row>
    <row r="5123" spans="21:21" ht="14.25" x14ac:dyDescent="0.2">
      <c r="U5123" s="17"/>
    </row>
    <row r="5124" spans="21:21" ht="14.25" x14ac:dyDescent="0.2">
      <c r="U5124" s="17"/>
    </row>
    <row r="5125" spans="21:21" ht="14.25" x14ac:dyDescent="0.2">
      <c r="U5125" s="17"/>
    </row>
    <row r="5126" spans="21:21" ht="14.25" x14ac:dyDescent="0.2">
      <c r="U5126" s="17"/>
    </row>
    <row r="5127" spans="21:21" ht="14.25" x14ac:dyDescent="0.2">
      <c r="U5127" s="17"/>
    </row>
    <row r="5128" spans="21:21" ht="14.25" x14ac:dyDescent="0.2">
      <c r="U5128" s="17"/>
    </row>
    <row r="5129" spans="21:21" ht="14.25" x14ac:dyDescent="0.2">
      <c r="U5129" s="17"/>
    </row>
    <row r="5130" spans="21:21" ht="14.25" x14ac:dyDescent="0.2">
      <c r="U5130" s="17"/>
    </row>
    <row r="5131" spans="21:21" ht="14.25" x14ac:dyDescent="0.2">
      <c r="U5131" s="17"/>
    </row>
    <row r="5132" spans="21:21" ht="14.25" x14ac:dyDescent="0.2">
      <c r="U5132" s="17"/>
    </row>
    <row r="5133" spans="21:21" ht="14.25" x14ac:dyDescent="0.2">
      <c r="U5133" s="17"/>
    </row>
    <row r="5134" spans="21:21" ht="14.25" x14ac:dyDescent="0.2">
      <c r="U5134" s="17"/>
    </row>
    <row r="5135" spans="21:21" ht="14.25" x14ac:dyDescent="0.2">
      <c r="U5135" s="17"/>
    </row>
    <row r="5136" spans="21:21" ht="14.25" x14ac:dyDescent="0.2">
      <c r="U5136" s="17"/>
    </row>
    <row r="5137" spans="21:21" ht="14.25" x14ac:dyDescent="0.2">
      <c r="U5137" s="17"/>
    </row>
    <row r="5138" spans="21:21" ht="14.25" x14ac:dyDescent="0.2">
      <c r="U5138" s="17"/>
    </row>
    <row r="5139" spans="21:21" ht="14.25" x14ac:dyDescent="0.2">
      <c r="U5139" s="17"/>
    </row>
    <row r="5140" spans="21:21" ht="14.25" x14ac:dyDescent="0.2">
      <c r="U5140" s="17"/>
    </row>
    <row r="5141" spans="21:21" ht="14.25" x14ac:dyDescent="0.2">
      <c r="U5141" s="17"/>
    </row>
    <row r="5142" spans="21:21" ht="14.25" x14ac:dyDescent="0.2">
      <c r="U5142" s="17"/>
    </row>
    <row r="5143" spans="21:21" ht="14.25" x14ac:dyDescent="0.2">
      <c r="U5143" s="17"/>
    </row>
    <row r="5144" spans="21:21" ht="14.25" x14ac:dyDescent="0.2">
      <c r="U5144" s="17"/>
    </row>
    <row r="5145" spans="21:21" ht="14.25" x14ac:dyDescent="0.2">
      <c r="U5145" s="17"/>
    </row>
    <row r="5146" spans="21:21" ht="14.25" x14ac:dyDescent="0.2">
      <c r="U5146" s="17"/>
    </row>
    <row r="5147" spans="21:21" ht="14.25" x14ac:dyDescent="0.2">
      <c r="U5147" s="17"/>
    </row>
    <row r="5148" spans="21:21" ht="14.25" x14ac:dyDescent="0.2">
      <c r="U5148" s="17"/>
    </row>
    <row r="5149" spans="21:21" ht="14.25" x14ac:dyDescent="0.2">
      <c r="U5149" s="17"/>
    </row>
    <row r="5150" spans="21:21" ht="14.25" x14ac:dyDescent="0.2">
      <c r="U5150" s="17"/>
    </row>
    <row r="5151" spans="21:21" ht="14.25" x14ac:dyDescent="0.2">
      <c r="U5151" s="17"/>
    </row>
    <row r="5152" spans="21:21" ht="14.25" x14ac:dyDescent="0.2">
      <c r="U5152" s="17"/>
    </row>
    <row r="5153" spans="21:21" ht="14.25" x14ac:dyDescent="0.2">
      <c r="U5153" s="17"/>
    </row>
    <row r="5154" spans="21:21" ht="14.25" x14ac:dyDescent="0.2">
      <c r="U5154" s="17"/>
    </row>
    <row r="5155" spans="21:21" ht="14.25" x14ac:dyDescent="0.2">
      <c r="U5155" s="17"/>
    </row>
    <row r="5156" spans="21:21" ht="14.25" x14ac:dyDescent="0.2">
      <c r="U5156" s="17"/>
    </row>
    <row r="5157" spans="21:21" ht="14.25" x14ac:dyDescent="0.2">
      <c r="U5157" s="17"/>
    </row>
    <row r="5158" spans="21:21" ht="14.25" x14ac:dyDescent="0.2">
      <c r="U5158" s="17"/>
    </row>
    <row r="5159" spans="21:21" ht="14.25" x14ac:dyDescent="0.2">
      <c r="U5159" s="17"/>
    </row>
    <row r="5160" spans="21:21" ht="14.25" x14ac:dyDescent="0.2">
      <c r="U5160" s="17"/>
    </row>
    <row r="5161" spans="21:21" ht="14.25" x14ac:dyDescent="0.2">
      <c r="U5161" s="17"/>
    </row>
    <row r="5162" spans="21:21" ht="14.25" x14ac:dyDescent="0.2">
      <c r="U5162" s="17"/>
    </row>
    <row r="5163" spans="21:21" ht="14.25" x14ac:dyDescent="0.2">
      <c r="U5163" s="17"/>
    </row>
    <row r="5164" spans="21:21" ht="14.25" x14ac:dyDescent="0.2">
      <c r="U5164" s="17"/>
    </row>
    <row r="5165" spans="21:21" ht="14.25" x14ac:dyDescent="0.2">
      <c r="U5165" s="17"/>
    </row>
    <row r="5166" spans="21:21" ht="14.25" x14ac:dyDescent="0.2">
      <c r="U5166" s="17"/>
    </row>
    <row r="5167" spans="21:21" ht="14.25" x14ac:dyDescent="0.2">
      <c r="U5167" s="17"/>
    </row>
    <row r="5168" spans="21:21" ht="14.25" x14ac:dyDescent="0.2">
      <c r="U5168" s="17"/>
    </row>
    <row r="5169" spans="21:21" ht="14.25" x14ac:dyDescent="0.2">
      <c r="U5169" s="17"/>
    </row>
    <row r="5170" spans="21:21" ht="14.25" x14ac:dyDescent="0.2">
      <c r="U5170" s="17"/>
    </row>
    <row r="5171" spans="21:21" ht="14.25" x14ac:dyDescent="0.2">
      <c r="U5171" s="17"/>
    </row>
    <row r="5172" spans="21:21" ht="14.25" x14ac:dyDescent="0.2">
      <c r="U5172" s="17"/>
    </row>
    <row r="5173" spans="21:21" ht="14.25" x14ac:dyDescent="0.2">
      <c r="U5173" s="17"/>
    </row>
    <row r="5174" spans="21:21" ht="14.25" x14ac:dyDescent="0.2">
      <c r="U5174" s="17"/>
    </row>
    <row r="5175" spans="21:21" ht="14.25" x14ac:dyDescent="0.2">
      <c r="U5175" s="17"/>
    </row>
    <row r="5176" spans="21:21" ht="14.25" x14ac:dyDescent="0.2">
      <c r="U5176" s="17"/>
    </row>
    <row r="5177" spans="21:21" ht="14.25" x14ac:dyDescent="0.2">
      <c r="U5177" s="17"/>
    </row>
    <row r="5178" spans="21:21" ht="14.25" x14ac:dyDescent="0.2">
      <c r="U5178" s="17"/>
    </row>
    <row r="5179" spans="21:21" ht="14.25" x14ac:dyDescent="0.2">
      <c r="U5179" s="17"/>
    </row>
    <row r="5180" spans="21:21" ht="14.25" x14ac:dyDescent="0.2">
      <c r="U5180" s="17"/>
    </row>
    <row r="5181" spans="21:21" ht="14.25" x14ac:dyDescent="0.2">
      <c r="U5181" s="17"/>
    </row>
    <row r="5182" spans="21:21" ht="14.25" x14ac:dyDescent="0.2">
      <c r="U5182" s="17"/>
    </row>
    <row r="5183" spans="21:21" ht="14.25" x14ac:dyDescent="0.2">
      <c r="U5183" s="17"/>
    </row>
    <row r="5184" spans="21:21" ht="14.25" x14ac:dyDescent="0.2">
      <c r="U5184" s="17"/>
    </row>
    <row r="5185" spans="21:21" ht="14.25" x14ac:dyDescent="0.2">
      <c r="U5185" s="17"/>
    </row>
    <row r="5186" spans="21:21" ht="14.25" x14ac:dyDescent="0.2">
      <c r="U5186" s="17"/>
    </row>
    <row r="5187" spans="21:21" ht="14.25" x14ac:dyDescent="0.2">
      <c r="U5187" s="17"/>
    </row>
    <row r="5188" spans="21:21" ht="14.25" x14ac:dyDescent="0.2">
      <c r="U5188" s="17"/>
    </row>
    <row r="5189" spans="21:21" ht="14.25" x14ac:dyDescent="0.2">
      <c r="U5189" s="17"/>
    </row>
    <row r="5190" spans="21:21" ht="14.25" x14ac:dyDescent="0.2">
      <c r="U5190" s="17"/>
    </row>
    <row r="5191" spans="21:21" ht="14.25" x14ac:dyDescent="0.2">
      <c r="U5191" s="17"/>
    </row>
    <row r="5192" spans="21:21" ht="14.25" x14ac:dyDescent="0.2">
      <c r="U5192" s="17"/>
    </row>
    <row r="5193" spans="21:21" ht="14.25" x14ac:dyDescent="0.2">
      <c r="U5193" s="17"/>
    </row>
    <row r="5194" spans="21:21" ht="14.25" x14ac:dyDescent="0.2">
      <c r="U5194" s="17"/>
    </row>
    <row r="5195" spans="21:21" ht="14.25" x14ac:dyDescent="0.2">
      <c r="U5195" s="17"/>
    </row>
    <row r="5196" spans="21:21" ht="14.25" x14ac:dyDescent="0.2">
      <c r="U5196" s="17"/>
    </row>
    <row r="5197" spans="21:21" ht="14.25" x14ac:dyDescent="0.2">
      <c r="U5197" s="17"/>
    </row>
    <row r="5198" spans="21:21" ht="14.25" x14ac:dyDescent="0.2">
      <c r="U5198" s="17"/>
    </row>
    <row r="5199" spans="21:21" ht="14.25" x14ac:dyDescent="0.2">
      <c r="U5199" s="17"/>
    </row>
    <row r="5200" spans="21:21" ht="14.25" x14ac:dyDescent="0.2">
      <c r="U5200" s="17"/>
    </row>
    <row r="5201" spans="21:21" ht="14.25" x14ac:dyDescent="0.2">
      <c r="U5201" s="17"/>
    </row>
    <row r="5202" spans="21:21" ht="14.25" x14ac:dyDescent="0.2">
      <c r="U5202" s="17"/>
    </row>
    <row r="5203" spans="21:21" ht="14.25" x14ac:dyDescent="0.2">
      <c r="U5203" s="17"/>
    </row>
    <row r="5204" spans="21:21" ht="14.25" x14ac:dyDescent="0.2">
      <c r="U5204" s="17"/>
    </row>
    <row r="5205" spans="21:21" ht="14.25" x14ac:dyDescent="0.2">
      <c r="U5205" s="17"/>
    </row>
    <row r="5206" spans="21:21" ht="14.25" x14ac:dyDescent="0.2">
      <c r="U5206" s="17"/>
    </row>
    <row r="5207" spans="21:21" ht="14.25" x14ac:dyDescent="0.2">
      <c r="U5207" s="17"/>
    </row>
    <row r="5208" spans="21:21" ht="14.25" x14ac:dyDescent="0.2">
      <c r="U5208" s="17"/>
    </row>
    <row r="5209" spans="21:21" ht="14.25" x14ac:dyDescent="0.2">
      <c r="U5209" s="17"/>
    </row>
    <row r="5210" spans="21:21" ht="14.25" x14ac:dyDescent="0.2">
      <c r="U5210" s="17"/>
    </row>
    <row r="5211" spans="21:21" ht="14.25" x14ac:dyDescent="0.2">
      <c r="U5211" s="17"/>
    </row>
    <row r="5212" spans="21:21" ht="14.25" x14ac:dyDescent="0.2">
      <c r="U5212" s="17"/>
    </row>
    <row r="5213" spans="21:21" ht="14.25" x14ac:dyDescent="0.2">
      <c r="U5213" s="17"/>
    </row>
    <row r="5214" spans="21:21" ht="14.25" x14ac:dyDescent="0.2">
      <c r="U5214" s="17"/>
    </row>
    <row r="5215" spans="21:21" ht="14.25" x14ac:dyDescent="0.2">
      <c r="U5215" s="17"/>
    </row>
    <row r="5216" spans="21:21" ht="14.25" x14ac:dyDescent="0.2">
      <c r="U5216" s="17"/>
    </row>
    <row r="5217" spans="21:21" ht="14.25" x14ac:dyDescent="0.2">
      <c r="U5217" s="17"/>
    </row>
    <row r="5218" spans="21:21" ht="14.25" x14ac:dyDescent="0.2">
      <c r="U5218" s="17"/>
    </row>
    <row r="5219" spans="21:21" ht="14.25" x14ac:dyDescent="0.2">
      <c r="U5219" s="17"/>
    </row>
    <row r="5220" spans="21:21" ht="14.25" x14ac:dyDescent="0.2">
      <c r="U5220" s="17"/>
    </row>
    <row r="5221" spans="21:21" ht="14.25" x14ac:dyDescent="0.2">
      <c r="U5221" s="17"/>
    </row>
    <row r="5222" spans="21:21" ht="14.25" x14ac:dyDescent="0.2">
      <c r="U5222" s="17"/>
    </row>
    <row r="5223" spans="21:21" ht="14.25" x14ac:dyDescent="0.2">
      <c r="U5223" s="17"/>
    </row>
    <row r="5224" spans="21:21" ht="14.25" x14ac:dyDescent="0.2">
      <c r="U5224" s="17"/>
    </row>
    <row r="5225" spans="21:21" ht="14.25" x14ac:dyDescent="0.2">
      <c r="U5225" s="17"/>
    </row>
    <row r="5226" spans="21:21" ht="14.25" x14ac:dyDescent="0.2">
      <c r="U5226" s="17"/>
    </row>
    <row r="5227" spans="21:21" ht="14.25" x14ac:dyDescent="0.2">
      <c r="U5227" s="17"/>
    </row>
    <row r="5228" spans="21:21" ht="14.25" x14ac:dyDescent="0.2">
      <c r="U5228" s="17"/>
    </row>
    <row r="5229" spans="21:21" ht="14.25" x14ac:dyDescent="0.2">
      <c r="U5229" s="17"/>
    </row>
    <row r="5230" spans="21:21" ht="14.25" x14ac:dyDescent="0.2">
      <c r="U5230" s="17"/>
    </row>
    <row r="5231" spans="21:21" ht="14.25" x14ac:dyDescent="0.2">
      <c r="U5231" s="17"/>
    </row>
    <row r="5232" spans="21:21" ht="14.25" x14ac:dyDescent="0.2">
      <c r="U5232" s="17"/>
    </row>
    <row r="5233" spans="21:21" ht="14.25" x14ac:dyDescent="0.2">
      <c r="U5233" s="17"/>
    </row>
    <row r="5234" spans="21:21" ht="14.25" x14ac:dyDescent="0.2">
      <c r="U5234" s="17"/>
    </row>
    <row r="5235" spans="21:21" ht="14.25" x14ac:dyDescent="0.2">
      <c r="U5235" s="17"/>
    </row>
    <row r="5236" spans="21:21" ht="14.25" x14ac:dyDescent="0.2">
      <c r="U5236" s="17"/>
    </row>
    <row r="5237" spans="21:21" ht="14.25" x14ac:dyDescent="0.2">
      <c r="U5237" s="17"/>
    </row>
    <row r="5238" spans="21:21" ht="14.25" x14ac:dyDescent="0.2">
      <c r="U5238" s="17"/>
    </row>
    <row r="5239" spans="21:21" ht="14.25" x14ac:dyDescent="0.2">
      <c r="U5239" s="17"/>
    </row>
    <row r="5240" spans="21:21" ht="14.25" x14ac:dyDescent="0.2">
      <c r="U5240" s="17"/>
    </row>
    <row r="5241" spans="21:21" ht="14.25" x14ac:dyDescent="0.2">
      <c r="U5241" s="17"/>
    </row>
    <row r="5242" spans="21:21" ht="14.25" x14ac:dyDescent="0.2">
      <c r="U5242" s="17"/>
    </row>
    <row r="5243" spans="21:21" ht="14.25" x14ac:dyDescent="0.2">
      <c r="U5243" s="17"/>
    </row>
    <row r="5244" spans="21:21" ht="14.25" x14ac:dyDescent="0.2">
      <c r="U5244" s="17"/>
    </row>
    <row r="5245" spans="21:21" ht="14.25" x14ac:dyDescent="0.2">
      <c r="U5245" s="17"/>
    </row>
    <row r="5246" spans="21:21" ht="14.25" x14ac:dyDescent="0.2">
      <c r="U5246" s="17"/>
    </row>
    <row r="5247" spans="21:21" ht="14.25" x14ac:dyDescent="0.2">
      <c r="U5247" s="17"/>
    </row>
    <row r="5248" spans="21:21" ht="14.25" x14ac:dyDescent="0.2">
      <c r="U5248" s="17"/>
    </row>
    <row r="5249" spans="21:21" ht="14.25" x14ac:dyDescent="0.2">
      <c r="U5249" s="17"/>
    </row>
    <row r="5250" spans="21:21" ht="14.25" x14ac:dyDescent="0.2">
      <c r="U5250" s="17"/>
    </row>
    <row r="5251" spans="21:21" ht="14.25" x14ac:dyDescent="0.2">
      <c r="U5251" s="17"/>
    </row>
    <row r="5252" spans="21:21" ht="14.25" x14ac:dyDescent="0.2">
      <c r="U5252" s="17"/>
    </row>
    <row r="5253" spans="21:21" ht="14.25" x14ac:dyDescent="0.2">
      <c r="U5253" s="17"/>
    </row>
    <row r="5254" spans="21:21" ht="14.25" x14ac:dyDescent="0.2">
      <c r="U5254" s="17"/>
    </row>
    <row r="5255" spans="21:21" ht="14.25" x14ac:dyDescent="0.2">
      <c r="U5255" s="17"/>
    </row>
    <row r="5256" spans="21:21" ht="14.25" x14ac:dyDescent="0.2">
      <c r="U5256" s="17"/>
    </row>
    <row r="5257" spans="21:21" ht="14.25" x14ac:dyDescent="0.2">
      <c r="U5257" s="17"/>
    </row>
    <row r="5258" spans="21:21" ht="14.25" x14ac:dyDescent="0.2">
      <c r="U5258" s="17"/>
    </row>
    <row r="5259" spans="21:21" ht="14.25" x14ac:dyDescent="0.2">
      <c r="U5259" s="17"/>
    </row>
    <row r="5260" spans="21:21" ht="14.25" x14ac:dyDescent="0.2">
      <c r="U5260" s="17"/>
    </row>
    <row r="5261" spans="21:21" ht="14.25" x14ac:dyDescent="0.2">
      <c r="U5261" s="17"/>
    </row>
    <row r="5262" spans="21:21" ht="14.25" x14ac:dyDescent="0.2">
      <c r="U5262" s="17"/>
    </row>
    <row r="5263" spans="21:21" ht="14.25" x14ac:dyDescent="0.2">
      <c r="U5263" s="17"/>
    </row>
    <row r="5264" spans="21:21" ht="14.25" x14ac:dyDescent="0.2">
      <c r="U5264" s="17"/>
    </row>
    <row r="5265" spans="21:21" ht="14.25" x14ac:dyDescent="0.2">
      <c r="U5265" s="17"/>
    </row>
    <row r="5266" spans="21:21" ht="14.25" x14ac:dyDescent="0.2">
      <c r="U5266" s="17"/>
    </row>
    <row r="5267" spans="21:21" ht="14.25" x14ac:dyDescent="0.2">
      <c r="U5267" s="17"/>
    </row>
    <row r="5268" spans="21:21" ht="14.25" x14ac:dyDescent="0.2">
      <c r="U5268" s="17"/>
    </row>
    <row r="5269" spans="21:21" ht="14.25" x14ac:dyDescent="0.2">
      <c r="U5269" s="17"/>
    </row>
    <row r="5270" spans="21:21" ht="14.25" x14ac:dyDescent="0.2">
      <c r="U5270" s="17"/>
    </row>
    <row r="5271" spans="21:21" ht="14.25" x14ac:dyDescent="0.2">
      <c r="U5271" s="17"/>
    </row>
    <row r="5272" spans="21:21" ht="14.25" x14ac:dyDescent="0.2">
      <c r="U5272" s="17"/>
    </row>
    <row r="5273" spans="21:21" ht="14.25" x14ac:dyDescent="0.2">
      <c r="U5273" s="17"/>
    </row>
    <row r="5274" spans="21:21" ht="14.25" x14ac:dyDescent="0.2">
      <c r="U5274" s="17"/>
    </row>
    <row r="5275" spans="21:21" ht="14.25" x14ac:dyDescent="0.2">
      <c r="U5275" s="17"/>
    </row>
    <row r="5276" spans="21:21" ht="14.25" x14ac:dyDescent="0.2">
      <c r="U5276" s="17"/>
    </row>
    <row r="5277" spans="21:21" ht="14.25" x14ac:dyDescent="0.2">
      <c r="U5277" s="17"/>
    </row>
    <row r="5278" spans="21:21" ht="14.25" x14ac:dyDescent="0.2">
      <c r="U5278" s="17"/>
    </row>
    <row r="5279" spans="21:21" ht="14.25" x14ac:dyDescent="0.2">
      <c r="U5279" s="17"/>
    </row>
    <row r="5280" spans="21:21" ht="14.25" x14ac:dyDescent="0.2">
      <c r="U5280" s="17"/>
    </row>
    <row r="5281" spans="21:21" ht="14.25" x14ac:dyDescent="0.2">
      <c r="U5281" s="17"/>
    </row>
    <row r="5282" spans="21:21" ht="14.25" x14ac:dyDescent="0.2">
      <c r="U5282" s="17"/>
    </row>
    <row r="5283" spans="21:21" ht="14.25" x14ac:dyDescent="0.2">
      <c r="U5283" s="17"/>
    </row>
    <row r="5284" spans="21:21" ht="14.25" x14ac:dyDescent="0.2">
      <c r="U5284" s="17"/>
    </row>
    <row r="5285" spans="21:21" ht="14.25" x14ac:dyDescent="0.2">
      <c r="U5285" s="17"/>
    </row>
    <row r="5286" spans="21:21" ht="14.25" x14ac:dyDescent="0.2">
      <c r="U5286" s="17"/>
    </row>
    <row r="5287" spans="21:21" ht="14.25" x14ac:dyDescent="0.2">
      <c r="U5287" s="17"/>
    </row>
    <row r="5288" spans="21:21" ht="14.25" x14ac:dyDescent="0.2">
      <c r="U5288" s="17"/>
    </row>
    <row r="5289" spans="21:21" ht="14.25" x14ac:dyDescent="0.2">
      <c r="U5289" s="17"/>
    </row>
    <row r="5290" spans="21:21" ht="14.25" x14ac:dyDescent="0.2">
      <c r="U5290" s="17"/>
    </row>
    <row r="5291" spans="21:21" ht="14.25" x14ac:dyDescent="0.2">
      <c r="U5291" s="17"/>
    </row>
    <row r="5292" spans="21:21" ht="14.25" x14ac:dyDescent="0.2">
      <c r="U5292" s="17"/>
    </row>
    <row r="5293" spans="21:21" ht="14.25" x14ac:dyDescent="0.2">
      <c r="U5293" s="17"/>
    </row>
    <row r="5294" spans="21:21" ht="14.25" x14ac:dyDescent="0.2">
      <c r="U5294" s="17"/>
    </row>
    <row r="5295" spans="21:21" ht="14.25" x14ac:dyDescent="0.2">
      <c r="U5295" s="17"/>
    </row>
    <row r="5296" spans="21:21" ht="14.25" x14ac:dyDescent="0.2">
      <c r="U5296" s="17"/>
    </row>
    <row r="5297" spans="21:21" ht="14.25" x14ac:dyDescent="0.2">
      <c r="U5297" s="17"/>
    </row>
    <row r="5298" spans="21:21" ht="14.25" x14ac:dyDescent="0.2">
      <c r="U5298" s="17"/>
    </row>
    <row r="5299" spans="21:21" ht="14.25" x14ac:dyDescent="0.2">
      <c r="U5299" s="17"/>
    </row>
    <row r="5300" spans="21:21" ht="14.25" x14ac:dyDescent="0.2">
      <c r="U5300" s="17"/>
    </row>
    <row r="5301" spans="21:21" ht="14.25" x14ac:dyDescent="0.2">
      <c r="U5301" s="17"/>
    </row>
    <row r="5302" spans="21:21" ht="14.25" x14ac:dyDescent="0.2">
      <c r="U5302" s="17"/>
    </row>
    <row r="5303" spans="21:21" ht="14.25" x14ac:dyDescent="0.2">
      <c r="U5303" s="17"/>
    </row>
    <row r="5304" spans="21:21" ht="14.25" x14ac:dyDescent="0.2">
      <c r="U5304" s="17"/>
    </row>
    <row r="5305" spans="21:21" ht="14.25" x14ac:dyDescent="0.2">
      <c r="U5305" s="17"/>
    </row>
    <row r="5306" spans="21:21" ht="14.25" x14ac:dyDescent="0.2">
      <c r="U5306" s="17"/>
    </row>
    <row r="5307" spans="21:21" ht="14.25" x14ac:dyDescent="0.2">
      <c r="U5307" s="17"/>
    </row>
    <row r="5308" spans="21:21" ht="14.25" x14ac:dyDescent="0.2">
      <c r="U5308" s="17"/>
    </row>
    <row r="5309" spans="21:21" ht="14.25" x14ac:dyDescent="0.2">
      <c r="U5309" s="17"/>
    </row>
    <row r="5310" spans="21:21" ht="14.25" x14ac:dyDescent="0.2">
      <c r="U5310" s="17"/>
    </row>
    <row r="5311" spans="21:21" ht="14.25" x14ac:dyDescent="0.2">
      <c r="U5311" s="17"/>
    </row>
    <row r="5312" spans="21:21" ht="14.25" x14ac:dyDescent="0.2">
      <c r="U5312" s="17"/>
    </row>
    <row r="5313" spans="21:21" ht="14.25" x14ac:dyDescent="0.2">
      <c r="U5313" s="17"/>
    </row>
    <row r="5314" spans="21:21" ht="14.25" x14ac:dyDescent="0.2">
      <c r="U5314" s="17"/>
    </row>
    <row r="5315" spans="21:21" ht="14.25" x14ac:dyDescent="0.2">
      <c r="U5315" s="17"/>
    </row>
    <row r="5316" spans="21:21" ht="14.25" x14ac:dyDescent="0.2">
      <c r="U5316" s="17"/>
    </row>
    <row r="5317" spans="21:21" ht="14.25" x14ac:dyDescent="0.2">
      <c r="U5317" s="17"/>
    </row>
    <row r="5318" spans="21:21" ht="14.25" x14ac:dyDescent="0.2">
      <c r="U5318" s="17"/>
    </row>
    <row r="5319" spans="21:21" ht="14.25" x14ac:dyDescent="0.2">
      <c r="U5319" s="17"/>
    </row>
    <row r="5320" spans="21:21" ht="14.25" x14ac:dyDescent="0.2">
      <c r="U5320" s="17"/>
    </row>
    <row r="5321" spans="21:21" ht="14.25" x14ac:dyDescent="0.2">
      <c r="U5321" s="17"/>
    </row>
    <row r="5322" spans="21:21" ht="14.25" x14ac:dyDescent="0.2">
      <c r="U5322" s="17"/>
    </row>
    <row r="5323" spans="21:21" ht="14.25" x14ac:dyDescent="0.2">
      <c r="U5323" s="17"/>
    </row>
    <row r="5324" spans="21:21" ht="14.25" x14ac:dyDescent="0.2">
      <c r="U5324" s="17"/>
    </row>
    <row r="5325" spans="21:21" ht="14.25" x14ac:dyDescent="0.2">
      <c r="U5325" s="17"/>
    </row>
    <row r="5326" spans="21:21" ht="14.25" x14ac:dyDescent="0.2">
      <c r="U5326" s="17"/>
    </row>
    <row r="5327" spans="21:21" ht="14.25" x14ac:dyDescent="0.2">
      <c r="U5327" s="17"/>
    </row>
    <row r="5328" spans="21:21" ht="14.25" x14ac:dyDescent="0.2">
      <c r="U5328" s="17"/>
    </row>
    <row r="5329" spans="21:21" ht="14.25" x14ac:dyDescent="0.2">
      <c r="U5329" s="17"/>
    </row>
    <row r="5330" spans="21:21" ht="14.25" x14ac:dyDescent="0.2">
      <c r="U5330" s="17"/>
    </row>
    <row r="5331" spans="21:21" ht="14.25" x14ac:dyDescent="0.2">
      <c r="U5331" s="17"/>
    </row>
    <row r="5332" spans="21:21" ht="14.25" x14ac:dyDescent="0.2">
      <c r="U5332" s="17"/>
    </row>
    <row r="5333" spans="21:21" ht="14.25" x14ac:dyDescent="0.2">
      <c r="U5333" s="17"/>
    </row>
    <row r="5334" spans="21:21" ht="14.25" x14ac:dyDescent="0.2">
      <c r="U5334" s="17"/>
    </row>
    <row r="5335" spans="21:21" ht="14.25" x14ac:dyDescent="0.2">
      <c r="U5335" s="17"/>
    </row>
    <row r="5336" spans="21:21" ht="14.25" x14ac:dyDescent="0.2">
      <c r="U5336" s="17"/>
    </row>
    <row r="5337" spans="21:21" ht="14.25" x14ac:dyDescent="0.2">
      <c r="U5337" s="17"/>
    </row>
    <row r="5338" spans="21:21" ht="14.25" x14ac:dyDescent="0.2">
      <c r="U5338" s="17"/>
    </row>
    <row r="5339" spans="21:21" ht="14.25" x14ac:dyDescent="0.2">
      <c r="U5339" s="17"/>
    </row>
    <row r="5340" spans="21:21" ht="14.25" x14ac:dyDescent="0.2">
      <c r="U5340" s="17"/>
    </row>
    <row r="5341" spans="21:21" ht="14.25" x14ac:dyDescent="0.2">
      <c r="U5341" s="17"/>
    </row>
    <row r="5342" spans="21:21" ht="14.25" x14ac:dyDescent="0.2">
      <c r="U5342" s="17"/>
    </row>
    <row r="5343" spans="21:21" ht="14.25" x14ac:dyDescent="0.2">
      <c r="U5343" s="17"/>
    </row>
    <row r="5344" spans="21:21" ht="14.25" x14ac:dyDescent="0.2">
      <c r="U5344" s="17"/>
    </row>
    <row r="5345" spans="21:21" ht="14.25" x14ac:dyDescent="0.2">
      <c r="U5345" s="17"/>
    </row>
    <row r="5346" spans="21:21" ht="14.25" x14ac:dyDescent="0.2">
      <c r="U5346" s="17"/>
    </row>
    <row r="5347" spans="21:21" ht="14.25" x14ac:dyDescent="0.2">
      <c r="U5347" s="17"/>
    </row>
    <row r="5348" spans="21:21" ht="14.25" x14ac:dyDescent="0.2">
      <c r="U5348" s="17"/>
    </row>
    <row r="5349" spans="21:21" ht="14.25" x14ac:dyDescent="0.2">
      <c r="U5349" s="17"/>
    </row>
    <row r="5350" spans="21:21" ht="14.25" x14ac:dyDescent="0.2">
      <c r="U5350" s="17"/>
    </row>
    <row r="5351" spans="21:21" ht="14.25" x14ac:dyDescent="0.2">
      <c r="U5351" s="17"/>
    </row>
    <row r="5352" spans="21:21" ht="14.25" x14ac:dyDescent="0.2">
      <c r="U5352" s="17"/>
    </row>
    <row r="5353" spans="21:21" ht="14.25" x14ac:dyDescent="0.2">
      <c r="U5353" s="17"/>
    </row>
    <row r="5354" spans="21:21" ht="14.25" x14ac:dyDescent="0.2">
      <c r="U5354" s="17"/>
    </row>
    <row r="5355" spans="21:21" ht="14.25" x14ac:dyDescent="0.2">
      <c r="U5355" s="17"/>
    </row>
    <row r="5356" spans="21:21" ht="14.25" x14ac:dyDescent="0.2">
      <c r="U5356" s="17"/>
    </row>
    <row r="5357" spans="21:21" ht="14.25" x14ac:dyDescent="0.2">
      <c r="U5357" s="17"/>
    </row>
    <row r="5358" spans="21:21" ht="14.25" x14ac:dyDescent="0.2">
      <c r="U5358" s="17"/>
    </row>
    <row r="5359" spans="21:21" ht="14.25" x14ac:dyDescent="0.2">
      <c r="U5359" s="17"/>
    </row>
    <row r="5360" spans="21:21" ht="14.25" x14ac:dyDescent="0.2">
      <c r="U5360" s="17"/>
    </row>
    <row r="5361" spans="21:21" ht="14.25" x14ac:dyDescent="0.2">
      <c r="U5361" s="17"/>
    </row>
    <row r="5362" spans="21:21" ht="14.25" x14ac:dyDescent="0.2">
      <c r="U5362" s="17"/>
    </row>
    <row r="5363" spans="21:21" ht="14.25" x14ac:dyDescent="0.2">
      <c r="U5363" s="17"/>
    </row>
    <row r="5364" spans="21:21" ht="14.25" x14ac:dyDescent="0.2">
      <c r="U5364" s="17"/>
    </row>
    <row r="5365" spans="21:21" ht="14.25" x14ac:dyDescent="0.2">
      <c r="U5365" s="17"/>
    </row>
    <row r="5366" spans="21:21" ht="14.25" x14ac:dyDescent="0.2">
      <c r="U5366" s="17"/>
    </row>
    <row r="5367" spans="21:21" ht="14.25" x14ac:dyDescent="0.2">
      <c r="U5367" s="17"/>
    </row>
    <row r="5368" spans="21:21" ht="14.25" x14ac:dyDescent="0.2">
      <c r="U5368" s="17"/>
    </row>
    <row r="5369" spans="21:21" ht="14.25" x14ac:dyDescent="0.2">
      <c r="U5369" s="17"/>
    </row>
    <row r="5370" spans="21:21" ht="14.25" x14ac:dyDescent="0.2">
      <c r="U5370" s="17"/>
    </row>
    <row r="5371" spans="21:21" ht="14.25" x14ac:dyDescent="0.2">
      <c r="U5371" s="17"/>
    </row>
    <row r="5372" spans="21:21" ht="14.25" x14ac:dyDescent="0.2">
      <c r="U5372" s="17"/>
    </row>
    <row r="5373" spans="21:21" ht="14.25" x14ac:dyDescent="0.2">
      <c r="U5373" s="17"/>
    </row>
    <row r="5374" spans="21:21" ht="14.25" x14ac:dyDescent="0.2">
      <c r="U5374" s="17"/>
    </row>
    <row r="5375" spans="21:21" ht="14.25" x14ac:dyDescent="0.2">
      <c r="U5375" s="17"/>
    </row>
    <row r="5376" spans="21:21" ht="14.25" x14ac:dyDescent="0.2">
      <c r="U5376" s="17"/>
    </row>
    <row r="5377" spans="21:21" ht="14.25" x14ac:dyDescent="0.2">
      <c r="U5377" s="17"/>
    </row>
    <row r="5378" spans="21:21" ht="14.25" x14ac:dyDescent="0.2">
      <c r="U5378" s="17"/>
    </row>
    <row r="5379" spans="21:21" ht="14.25" x14ac:dyDescent="0.2">
      <c r="U5379" s="17"/>
    </row>
    <row r="5380" spans="21:21" ht="14.25" x14ac:dyDescent="0.2">
      <c r="U5380" s="17"/>
    </row>
    <row r="5381" spans="21:21" ht="14.25" x14ac:dyDescent="0.2">
      <c r="U5381" s="17"/>
    </row>
    <row r="5382" spans="21:21" ht="14.25" x14ac:dyDescent="0.2">
      <c r="U5382" s="17"/>
    </row>
    <row r="5383" spans="21:21" ht="14.25" x14ac:dyDescent="0.2">
      <c r="U5383" s="17"/>
    </row>
    <row r="5384" spans="21:21" ht="14.25" x14ac:dyDescent="0.2">
      <c r="U5384" s="17"/>
    </row>
    <row r="5385" spans="21:21" ht="14.25" x14ac:dyDescent="0.2">
      <c r="U5385" s="17"/>
    </row>
    <row r="5386" spans="21:21" ht="14.25" x14ac:dyDescent="0.2">
      <c r="U5386" s="17"/>
    </row>
    <row r="5387" spans="21:21" ht="14.25" x14ac:dyDescent="0.2">
      <c r="U5387" s="17"/>
    </row>
    <row r="5388" spans="21:21" ht="14.25" x14ac:dyDescent="0.2">
      <c r="U5388" s="17"/>
    </row>
    <row r="5389" spans="21:21" ht="14.25" x14ac:dyDescent="0.2">
      <c r="U5389" s="17"/>
    </row>
    <row r="5390" spans="21:21" ht="14.25" x14ac:dyDescent="0.2">
      <c r="U5390" s="17"/>
    </row>
    <row r="5391" spans="21:21" ht="14.25" x14ac:dyDescent="0.2">
      <c r="U5391" s="17"/>
    </row>
    <row r="5392" spans="21:21" ht="14.25" x14ac:dyDescent="0.2">
      <c r="U5392" s="17"/>
    </row>
    <row r="5393" spans="21:21" ht="14.25" x14ac:dyDescent="0.2">
      <c r="U5393" s="17"/>
    </row>
    <row r="5394" spans="21:21" ht="14.25" x14ac:dyDescent="0.2">
      <c r="U5394" s="17"/>
    </row>
    <row r="5395" spans="21:21" ht="14.25" x14ac:dyDescent="0.2">
      <c r="U5395" s="17"/>
    </row>
    <row r="5396" spans="21:21" ht="14.25" x14ac:dyDescent="0.2">
      <c r="U5396" s="17"/>
    </row>
    <row r="5397" spans="21:21" ht="14.25" x14ac:dyDescent="0.2">
      <c r="U5397" s="17"/>
    </row>
    <row r="5398" spans="21:21" ht="14.25" x14ac:dyDescent="0.2">
      <c r="U5398" s="17"/>
    </row>
    <row r="5399" spans="21:21" ht="14.25" x14ac:dyDescent="0.2">
      <c r="U5399" s="17"/>
    </row>
    <row r="5400" spans="21:21" ht="14.25" x14ac:dyDescent="0.2">
      <c r="U5400" s="17"/>
    </row>
    <row r="5401" spans="21:21" ht="14.25" x14ac:dyDescent="0.2">
      <c r="U5401" s="17"/>
    </row>
    <row r="5402" spans="21:21" ht="14.25" x14ac:dyDescent="0.2">
      <c r="U5402" s="17"/>
    </row>
    <row r="5403" spans="21:21" ht="14.25" x14ac:dyDescent="0.2">
      <c r="U5403" s="17"/>
    </row>
    <row r="5404" spans="21:21" ht="14.25" x14ac:dyDescent="0.2">
      <c r="U5404" s="17"/>
    </row>
    <row r="5405" spans="21:21" ht="14.25" x14ac:dyDescent="0.2">
      <c r="U5405" s="17"/>
    </row>
    <row r="5406" spans="21:21" ht="14.25" x14ac:dyDescent="0.2">
      <c r="U5406" s="17"/>
    </row>
    <row r="5407" spans="21:21" ht="14.25" x14ac:dyDescent="0.2">
      <c r="U5407" s="17"/>
    </row>
    <row r="5408" spans="21:21" ht="14.25" x14ac:dyDescent="0.2">
      <c r="U5408" s="17"/>
    </row>
    <row r="5409" spans="21:21" ht="14.25" x14ac:dyDescent="0.2">
      <c r="U5409" s="17"/>
    </row>
    <row r="5410" spans="21:21" ht="14.25" x14ac:dyDescent="0.2">
      <c r="U5410" s="17"/>
    </row>
    <row r="5411" spans="21:21" ht="14.25" x14ac:dyDescent="0.2">
      <c r="U5411" s="17"/>
    </row>
    <row r="5412" spans="21:21" ht="14.25" x14ac:dyDescent="0.2">
      <c r="U5412" s="17"/>
    </row>
    <row r="5413" spans="21:21" ht="14.25" x14ac:dyDescent="0.2">
      <c r="U5413" s="17"/>
    </row>
    <row r="5414" spans="21:21" ht="14.25" x14ac:dyDescent="0.2">
      <c r="U5414" s="17"/>
    </row>
    <row r="5415" spans="21:21" ht="14.25" x14ac:dyDescent="0.2">
      <c r="U5415" s="17"/>
    </row>
    <row r="5416" spans="21:21" ht="14.25" x14ac:dyDescent="0.2">
      <c r="U5416" s="17"/>
    </row>
    <row r="5417" spans="21:21" ht="14.25" x14ac:dyDescent="0.2">
      <c r="U5417" s="17"/>
    </row>
    <row r="5418" spans="21:21" ht="14.25" x14ac:dyDescent="0.2">
      <c r="U5418" s="17"/>
    </row>
    <row r="5419" spans="21:21" ht="14.25" x14ac:dyDescent="0.2">
      <c r="U5419" s="17"/>
    </row>
    <row r="5420" spans="21:21" ht="14.25" x14ac:dyDescent="0.2">
      <c r="U5420" s="17"/>
    </row>
    <row r="5421" spans="21:21" ht="14.25" x14ac:dyDescent="0.2">
      <c r="U5421" s="17"/>
    </row>
    <row r="5422" spans="21:21" ht="14.25" x14ac:dyDescent="0.2">
      <c r="U5422" s="17"/>
    </row>
    <row r="5423" spans="21:21" ht="14.25" x14ac:dyDescent="0.2">
      <c r="U5423" s="17"/>
    </row>
    <row r="5424" spans="21:21" ht="14.25" x14ac:dyDescent="0.2">
      <c r="U5424" s="17"/>
    </row>
    <row r="5425" spans="21:21" ht="14.25" x14ac:dyDescent="0.2">
      <c r="U5425" s="17"/>
    </row>
    <row r="5426" spans="21:21" ht="14.25" x14ac:dyDescent="0.2">
      <c r="U5426" s="17"/>
    </row>
    <row r="5427" spans="21:21" ht="14.25" x14ac:dyDescent="0.2">
      <c r="U5427" s="17"/>
    </row>
    <row r="5428" spans="21:21" ht="14.25" x14ac:dyDescent="0.2">
      <c r="U5428" s="17"/>
    </row>
    <row r="5429" spans="21:21" ht="14.25" x14ac:dyDescent="0.2">
      <c r="U5429" s="17"/>
    </row>
    <row r="5430" spans="21:21" ht="14.25" x14ac:dyDescent="0.2">
      <c r="U5430" s="17"/>
    </row>
    <row r="5431" spans="21:21" ht="14.25" x14ac:dyDescent="0.2">
      <c r="U5431" s="17"/>
    </row>
    <row r="5432" spans="21:21" ht="14.25" x14ac:dyDescent="0.2">
      <c r="U5432" s="17"/>
    </row>
    <row r="5433" spans="21:21" ht="14.25" x14ac:dyDescent="0.2">
      <c r="U5433" s="17"/>
    </row>
    <row r="5434" spans="21:21" ht="14.25" x14ac:dyDescent="0.2">
      <c r="U5434" s="17"/>
    </row>
    <row r="5435" spans="21:21" ht="14.25" x14ac:dyDescent="0.2">
      <c r="U5435" s="17"/>
    </row>
    <row r="5436" spans="21:21" ht="14.25" x14ac:dyDescent="0.2">
      <c r="U5436" s="17"/>
    </row>
    <row r="5437" spans="21:21" ht="14.25" x14ac:dyDescent="0.2">
      <c r="U5437" s="17"/>
    </row>
    <row r="5438" spans="21:21" ht="14.25" x14ac:dyDescent="0.2">
      <c r="U5438" s="17"/>
    </row>
    <row r="5439" spans="21:21" ht="14.25" x14ac:dyDescent="0.2">
      <c r="U5439" s="17"/>
    </row>
    <row r="5440" spans="21:21" ht="14.25" x14ac:dyDescent="0.2">
      <c r="U5440" s="17"/>
    </row>
    <row r="5441" spans="21:21" ht="14.25" x14ac:dyDescent="0.2">
      <c r="U5441" s="17"/>
    </row>
    <row r="5442" spans="21:21" ht="14.25" x14ac:dyDescent="0.2">
      <c r="U5442" s="17"/>
    </row>
    <row r="5443" spans="21:21" ht="14.25" x14ac:dyDescent="0.2">
      <c r="U5443" s="17"/>
    </row>
    <row r="5444" spans="21:21" ht="14.25" x14ac:dyDescent="0.2">
      <c r="U5444" s="17"/>
    </row>
    <row r="5445" spans="21:21" ht="14.25" x14ac:dyDescent="0.2">
      <c r="U5445" s="17"/>
    </row>
    <row r="5446" spans="21:21" ht="14.25" x14ac:dyDescent="0.2">
      <c r="U5446" s="17"/>
    </row>
    <row r="5447" spans="21:21" ht="14.25" x14ac:dyDescent="0.2">
      <c r="U5447" s="17"/>
    </row>
    <row r="5448" spans="21:21" ht="14.25" x14ac:dyDescent="0.2">
      <c r="U5448" s="17"/>
    </row>
    <row r="5449" spans="21:21" ht="14.25" x14ac:dyDescent="0.2">
      <c r="U5449" s="17"/>
    </row>
    <row r="5450" spans="21:21" ht="14.25" x14ac:dyDescent="0.2">
      <c r="U5450" s="17"/>
    </row>
    <row r="5451" spans="21:21" ht="14.25" x14ac:dyDescent="0.2">
      <c r="U5451" s="17"/>
    </row>
    <row r="5452" spans="21:21" ht="14.25" x14ac:dyDescent="0.2">
      <c r="U5452" s="17"/>
    </row>
    <row r="5453" spans="21:21" ht="14.25" x14ac:dyDescent="0.2">
      <c r="U5453" s="17"/>
    </row>
    <row r="5454" spans="21:21" ht="14.25" x14ac:dyDescent="0.2">
      <c r="U5454" s="17"/>
    </row>
    <row r="5455" spans="21:21" ht="14.25" x14ac:dyDescent="0.2">
      <c r="U5455" s="17"/>
    </row>
    <row r="5456" spans="21:21" ht="14.25" x14ac:dyDescent="0.2">
      <c r="U5456" s="17"/>
    </row>
    <row r="5457" spans="21:21" ht="14.25" x14ac:dyDescent="0.2">
      <c r="U5457" s="17"/>
    </row>
    <row r="5458" spans="21:21" ht="14.25" x14ac:dyDescent="0.2">
      <c r="U5458" s="17"/>
    </row>
    <row r="5459" spans="21:21" ht="14.25" x14ac:dyDescent="0.2">
      <c r="U5459" s="17"/>
    </row>
    <row r="5460" spans="21:21" ht="14.25" x14ac:dyDescent="0.2">
      <c r="U5460" s="17"/>
    </row>
    <row r="5461" spans="21:21" ht="14.25" x14ac:dyDescent="0.2">
      <c r="U5461" s="17"/>
    </row>
    <row r="5462" spans="21:21" ht="14.25" x14ac:dyDescent="0.2">
      <c r="U5462" s="17"/>
    </row>
    <row r="5463" spans="21:21" ht="14.25" x14ac:dyDescent="0.2">
      <c r="U5463" s="17"/>
    </row>
    <row r="5464" spans="21:21" ht="14.25" x14ac:dyDescent="0.2">
      <c r="U5464" s="17"/>
    </row>
    <row r="5465" spans="21:21" ht="14.25" x14ac:dyDescent="0.2">
      <c r="U5465" s="17"/>
    </row>
    <row r="5466" spans="21:21" ht="14.25" x14ac:dyDescent="0.2">
      <c r="U5466" s="17"/>
    </row>
    <row r="5467" spans="21:21" ht="14.25" x14ac:dyDescent="0.2">
      <c r="U5467" s="17"/>
    </row>
    <row r="5468" spans="21:21" ht="14.25" x14ac:dyDescent="0.2">
      <c r="U5468" s="17"/>
    </row>
    <row r="5469" spans="21:21" ht="14.25" x14ac:dyDescent="0.2">
      <c r="U5469" s="17"/>
    </row>
    <row r="5470" spans="21:21" ht="14.25" x14ac:dyDescent="0.2">
      <c r="U5470" s="17"/>
    </row>
    <row r="5471" spans="21:21" ht="14.25" x14ac:dyDescent="0.2">
      <c r="U5471" s="17"/>
    </row>
    <row r="5472" spans="21:21" ht="14.25" x14ac:dyDescent="0.2">
      <c r="U5472" s="17"/>
    </row>
    <row r="5473" spans="21:21" ht="14.25" x14ac:dyDescent="0.2">
      <c r="U5473" s="17"/>
    </row>
    <row r="5474" spans="21:21" ht="14.25" x14ac:dyDescent="0.2">
      <c r="U5474" s="17"/>
    </row>
    <row r="5475" spans="21:21" ht="14.25" x14ac:dyDescent="0.2">
      <c r="U5475" s="17"/>
    </row>
    <row r="5476" spans="21:21" ht="14.25" x14ac:dyDescent="0.2">
      <c r="U5476" s="17"/>
    </row>
    <row r="5477" spans="21:21" ht="14.25" x14ac:dyDescent="0.2">
      <c r="U5477" s="17"/>
    </row>
    <row r="5478" spans="21:21" ht="14.25" x14ac:dyDescent="0.2">
      <c r="U5478" s="17"/>
    </row>
    <row r="5479" spans="21:21" ht="14.25" x14ac:dyDescent="0.2">
      <c r="U5479" s="17"/>
    </row>
    <row r="5480" spans="21:21" ht="14.25" x14ac:dyDescent="0.2">
      <c r="U5480" s="17"/>
    </row>
    <row r="5481" spans="21:21" ht="14.25" x14ac:dyDescent="0.2">
      <c r="U5481" s="17"/>
    </row>
    <row r="5482" spans="21:21" ht="14.25" x14ac:dyDescent="0.2">
      <c r="U5482" s="17"/>
    </row>
    <row r="5483" spans="21:21" ht="14.25" x14ac:dyDescent="0.2">
      <c r="U5483" s="17"/>
    </row>
    <row r="5484" spans="21:21" ht="14.25" x14ac:dyDescent="0.2">
      <c r="U5484" s="17"/>
    </row>
    <row r="5485" spans="21:21" ht="14.25" x14ac:dyDescent="0.2">
      <c r="U5485" s="17"/>
    </row>
    <row r="5486" spans="21:21" ht="14.25" x14ac:dyDescent="0.2">
      <c r="U5486" s="17"/>
    </row>
    <row r="5487" spans="21:21" ht="14.25" x14ac:dyDescent="0.2">
      <c r="U5487" s="17"/>
    </row>
    <row r="5488" spans="21:21" ht="14.25" x14ac:dyDescent="0.2">
      <c r="U5488" s="17"/>
    </row>
    <row r="5489" spans="21:21" ht="14.25" x14ac:dyDescent="0.2">
      <c r="U5489" s="17"/>
    </row>
    <row r="5490" spans="21:21" ht="14.25" x14ac:dyDescent="0.2">
      <c r="U5490" s="17"/>
    </row>
    <row r="5491" spans="21:21" ht="14.25" x14ac:dyDescent="0.2">
      <c r="U5491" s="17"/>
    </row>
    <row r="5492" spans="21:21" ht="14.25" x14ac:dyDescent="0.2">
      <c r="U5492" s="17"/>
    </row>
    <row r="5493" spans="21:21" ht="14.25" x14ac:dyDescent="0.2">
      <c r="U5493" s="17"/>
    </row>
    <row r="5494" spans="21:21" ht="14.25" x14ac:dyDescent="0.2">
      <c r="U5494" s="17"/>
    </row>
    <row r="5495" spans="21:21" ht="14.25" x14ac:dyDescent="0.2">
      <c r="U5495" s="17"/>
    </row>
    <row r="5496" spans="21:21" ht="14.25" x14ac:dyDescent="0.2">
      <c r="U5496" s="17"/>
    </row>
    <row r="5497" spans="21:21" ht="14.25" x14ac:dyDescent="0.2">
      <c r="U5497" s="17"/>
    </row>
    <row r="5498" spans="21:21" ht="14.25" x14ac:dyDescent="0.2">
      <c r="U5498" s="17"/>
    </row>
    <row r="5499" spans="21:21" ht="14.25" x14ac:dyDescent="0.2">
      <c r="U5499" s="17"/>
    </row>
    <row r="5500" spans="21:21" ht="14.25" x14ac:dyDescent="0.2">
      <c r="U5500" s="17"/>
    </row>
    <row r="5501" spans="21:21" ht="14.25" x14ac:dyDescent="0.2">
      <c r="U5501" s="17"/>
    </row>
    <row r="5502" spans="21:21" ht="14.25" x14ac:dyDescent="0.2">
      <c r="U5502" s="17"/>
    </row>
    <row r="5503" spans="21:21" ht="14.25" x14ac:dyDescent="0.2">
      <c r="U5503" s="17"/>
    </row>
    <row r="5504" spans="21:21" ht="14.25" x14ac:dyDescent="0.2">
      <c r="U5504" s="17"/>
    </row>
    <row r="5505" spans="21:21" ht="14.25" x14ac:dyDescent="0.2">
      <c r="U5505" s="17"/>
    </row>
    <row r="5506" spans="21:21" ht="14.25" x14ac:dyDescent="0.2">
      <c r="U5506" s="17"/>
    </row>
    <row r="5507" spans="21:21" ht="14.25" x14ac:dyDescent="0.2">
      <c r="U5507" s="17"/>
    </row>
    <row r="5508" spans="21:21" ht="14.25" x14ac:dyDescent="0.2">
      <c r="U5508" s="17"/>
    </row>
    <row r="5509" spans="21:21" ht="14.25" x14ac:dyDescent="0.2">
      <c r="U5509" s="17"/>
    </row>
    <row r="5510" spans="21:21" ht="14.25" x14ac:dyDescent="0.2">
      <c r="U5510" s="17"/>
    </row>
    <row r="5511" spans="21:21" ht="14.25" x14ac:dyDescent="0.2">
      <c r="U5511" s="17"/>
    </row>
    <row r="5512" spans="21:21" ht="14.25" x14ac:dyDescent="0.2">
      <c r="U5512" s="17"/>
    </row>
    <row r="5513" spans="21:21" ht="14.25" x14ac:dyDescent="0.2">
      <c r="U5513" s="17"/>
    </row>
    <row r="5514" spans="21:21" ht="14.25" x14ac:dyDescent="0.2">
      <c r="U5514" s="17"/>
    </row>
    <row r="5515" spans="21:21" ht="14.25" x14ac:dyDescent="0.2">
      <c r="U5515" s="17"/>
    </row>
    <row r="5516" spans="21:21" ht="14.25" x14ac:dyDescent="0.2">
      <c r="U5516" s="17"/>
    </row>
    <row r="5517" spans="21:21" ht="14.25" x14ac:dyDescent="0.2">
      <c r="U5517" s="17"/>
    </row>
    <row r="5518" spans="21:21" ht="14.25" x14ac:dyDescent="0.2">
      <c r="U5518" s="17"/>
    </row>
    <row r="5519" spans="21:21" ht="14.25" x14ac:dyDescent="0.2">
      <c r="U5519" s="17"/>
    </row>
    <row r="5520" spans="21:21" ht="14.25" x14ac:dyDescent="0.2">
      <c r="U5520" s="17"/>
    </row>
    <row r="5521" spans="21:21" ht="14.25" x14ac:dyDescent="0.2">
      <c r="U5521" s="17"/>
    </row>
    <row r="5522" spans="21:21" ht="14.25" x14ac:dyDescent="0.2">
      <c r="U5522" s="17"/>
    </row>
    <row r="5523" spans="21:21" ht="14.25" x14ac:dyDescent="0.2">
      <c r="U5523" s="17"/>
    </row>
    <row r="5524" spans="21:21" ht="14.25" x14ac:dyDescent="0.2">
      <c r="U5524" s="17"/>
    </row>
    <row r="5525" spans="21:21" ht="14.25" x14ac:dyDescent="0.2">
      <c r="U5525" s="17"/>
    </row>
    <row r="5526" spans="21:21" ht="14.25" x14ac:dyDescent="0.2">
      <c r="U5526" s="17"/>
    </row>
    <row r="5527" spans="21:21" ht="14.25" x14ac:dyDescent="0.2">
      <c r="U5527" s="17"/>
    </row>
    <row r="5528" spans="21:21" ht="14.25" x14ac:dyDescent="0.2">
      <c r="U5528" s="17"/>
    </row>
    <row r="5529" spans="21:21" ht="14.25" x14ac:dyDescent="0.2">
      <c r="U5529" s="17"/>
    </row>
    <row r="5530" spans="21:21" ht="14.25" x14ac:dyDescent="0.2">
      <c r="U5530" s="17"/>
    </row>
    <row r="5531" spans="21:21" ht="14.25" x14ac:dyDescent="0.2">
      <c r="U5531" s="17"/>
    </row>
    <row r="5532" spans="21:21" ht="14.25" x14ac:dyDescent="0.2">
      <c r="U5532" s="17"/>
    </row>
    <row r="5533" spans="21:21" ht="14.25" x14ac:dyDescent="0.2">
      <c r="U5533" s="17"/>
    </row>
    <row r="5534" spans="21:21" ht="14.25" x14ac:dyDescent="0.2">
      <c r="U5534" s="17"/>
    </row>
    <row r="5535" spans="21:21" ht="14.25" x14ac:dyDescent="0.2">
      <c r="U5535" s="17"/>
    </row>
    <row r="5536" spans="21:21" ht="14.25" x14ac:dyDescent="0.2">
      <c r="U5536" s="17"/>
    </row>
    <row r="5537" spans="21:21" ht="14.25" x14ac:dyDescent="0.2">
      <c r="U5537" s="17"/>
    </row>
    <row r="5538" spans="21:21" ht="14.25" x14ac:dyDescent="0.2">
      <c r="U5538" s="17"/>
    </row>
    <row r="5539" spans="21:21" ht="14.25" x14ac:dyDescent="0.2">
      <c r="U5539" s="17"/>
    </row>
    <row r="5540" spans="21:21" ht="14.25" x14ac:dyDescent="0.2">
      <c r="U5540" s="17"/>
    </row>
    <row r="5541" spans="21:21" ht="14.25" x14ac:dyDescent="0.2">
      <c r="U5541" s="17"/>
    </row>
    <row r="5542" spans="21:21" ht="14.25" x14ac:dyDescent="0.2">
      <c r="U5542" s="17"/>
    </row>
    <row r="5543" spans="21:21" ht="14.25" x14ac:dyDescent="0.2">
      <c r="U5543" s="17"/>
    </row>
    <row r="5544" spans="21:21" ht="14.25" x14ac:dyDescent="0.2">
      <c r="U5544" s="17"/>
    </row>
    <row r="5545" spans="21:21" ht="14.25" x14ac:dyDescent="0.2">
      <c r="U5545" s="17"/>
    </row>
    <row r="5546" spans="21:21" ht="14.25" x14ac:dyDescent="0.2">
      <c r="U5546" s="17"/>
    </row>
    <row r="5547" spans="21:21" ht="14.25" x14ac:dyDescent="0.2">
      <c r="U5547" s="17"/>
    </row>
    <row r="5548" spans="21:21" ht="14.25" x14ac:dyDescent="0.2">
      <c r="U5548" s="17"/>
    </row>
    <row r="5549" spans="21:21" ht="14.25" x14ac:dyDescent="0.2">
      <c r="U5549" s="17"/>
    </row>
    <row r="5550" spans="21:21" ht="14.25" x14ac:dyDescent="0.2">
      <c r="U5550" s="17"/>
    </row>
    <row r="5551" spans="21:21" ht="14.25" x14ac:dyDescent="0.2">
      <c r="U5551" s="17"/>
    </row>
    <row r="5552" spans="21:21" ht="14.25" x14ac:dyDescent="0.2">
      <c r="U5552" s="17"/>
    </row>
    <row r="5553" spans="21:21" ht="14.25" x14ac:dyDescent="0.2">
      <c r="U5553" s="17"/>
    </row>
    <row r="5554" spans="21:21" ht="14.25" x14ac:dyDescent="0.2">
      <c r="U5554" s="17"/>
    </row>
    <row r="5555" spans="21:21" ht="14.25" x14ac:dyDescent="0.2">
      <c r="U5555" s="17"/>
    </row>
    <row r="5556" spans="21:21" ht="14.25" x14ac:dyDescent="0.2">
      <c r="U5556" s="17"/>
    </row>
    <row r="5557" spans="21:21" ht="14.25" x14ac:dyDescent="0.2">
      <c r="U5557" s="17"/>
    </row>
    <row r="5558" spans="21:21" ht="14.25" x14ac:dyDescent="0.2">
      <c r="U5558" s="17"/>
    </row>
    <row r="5559" spans="21:21" ht="14.25" x14ac:dyDescent="0.2">
      <c r="U5559" s="17"/>
    </row>
    <row r="5560" spans="21:21" ht="14.25" x14ac:dyDescent="0.2">
      <c r="U5560" s="17"/>
    </row>
    <row r="5561" spans="21:21" ht="14.25" x14ac:dyDescent="0.2">
      <c r="U5561" s="17"/>
    </row>
    <row r="5562" spans="21:21" ht="14.25" x14ac:dyDescent="0.2">
      <c r="U5562" s="17"/>
    </row>
    <row r="5563" spans="21:21" ht="14.25" x14ac:dyDescent="0.2">
      <c r="U5563" s="17"/>
    </row>
    <row r="5564" spans="21:21" ht="14.25" x14ac:dyDescent="0.2">
      <c r="U5564" s="17"/>
    </row>
    <row r="5565" spans="21:21" ht="14.25" x14ac:dyDescent="0.2">
      <c r="U5565" s="17"/>
    </row>
    <row r="5566" spans="21:21" ht="14.25" x14ac:dyDescent="0.2">
      <c r="U5566" s="17"/>
    </row>
    <row r="5567" spans="21:21" ht="14.25" x14ac:dyDescent="0.2">
      <c r="U5567" s="17"/>
    </row>
    <row r="5568" spans="21:21" ht="14.25" x14ac:dyDescent="0.2">
      <c r="U5568" s="17"/>
    </row>
    <row r="5569" spans="21:21" ht="14.25" x14ac:dyDescent="0.2">
      <c r="U5569" s="17"/>
    </row>
    <row r="5570" spans="21:21" ht="14.25" x14ac:dyDescent="0.2">
      <c r="U5570" s="17"/>
    </row>
    <row r="5571" spans="21:21" ht="14.25" x14ac:dyDescent="0.2">
      <c r="U5571" s="17"/>
    </row>
    <row r="5572" spans="21:21" ht="14.25" x14ac:dyDescent="0.2">
      <c r="U5572" s="17"/>
    </row>
    <row r="5573" spans="21:21" ht="14.25" x14ac:dyDescent="0.2">
      <c r="U5573" s="17"/>
    </row>
    <row r="5574" spans="21:21" ht="14.25" x14ac:dyDescent="0.2">
      <c r="U5574" s="17"/>
    </row>
    <row r="5575" spans="21:21" ht="14.25" x14ac:dyDescent="0.2">
      <c r="U5575" s="17"/>
    </row>
    <row r="5576" spans="21:21" ht="14.25" x14ac:dyDescent="0.2">
      <c r="U5576" s="17"/>
    </row>
    <row r="5577" spans="21:21" ht="14.25" x14ac:dyDescent="0.2">
      <c r="U5577" s="17"/>
    </row>
    <row r="5578" spans="21:21" ht="14.25" x14ac:dyDescent="0.2">
      <c r="U5578" s="17"/>
    </row>
    <row r="5579" spans="21:21" ht="14.25" x14ac:dyDescent="0.2">
      <c r="U5579" s="17"/>
    </row>
    <row r="5580" spans="21:21" ht="14.25" x14ac:dyDescent="0.2">
      <c r="U5580" s="17"/>
    </row>
    <row r="5581" spans="21:21" ht="14.25" x14ac:dyDescent="0.2">
      <c r="U5581" s="17"/>
    </row>
    <row r="5582" spans="21:21" ht="14.25" x14ac:dyDescent="0.2">
      <c r="U5582" s="17"/>
    </row>
    <row r="5583" spans="21:21" ht="14.25" x14ac:dyDescent="0.2">
      <c r="U5583" s="17"/>
    </row>
    <row r="5584" spans="21:21" ht="14.25" x14ac:dyDescent="0.2">
      <c r="U5584" s="17"/>
    </row>
    <row r="5585" spans="21:21" ht="14.25" x14ac:dyDescent="0.2">
      <c r="U5585" s="17"/>
    </row>
    <row r="5586" spans="21:21" ht="14.25" x14ac:dyDescent="0.2">
      <c r="U5586" s="17"/>
    </row>
    <row r="5587" spans="21:21" ht="14.25" x14ac:dyDescent="0.2">
      <c r="U5587" s="17"/>
    </row>
    <row r="5588" spans="21:21" ht="14.25" x14ac:dyDescent="0.2">
      <c r="U5588" s="17"/>
    </row>
    <row r="5589" spans="21:21" ht="14.25" x14ac:dyDescent="0.2">
      <c r="U5589" s="17"/>
    </row>
    <row r="5590" spans="21:21" ht="14.25" x14ac:dyDescent="0.2">
      <c r="U5590" s="17"/>
    </row>
    <row r="5591" spans="21:21" ht="14.25" x14ac:dyDescent="0.2">
      <c r="U5591" s="17"/>
    </row>
    <row r="5592" spans="21:21" ht="14.25" x14ac:dyDescent="0.2">
      <c r="U5592" s="17"/>
    </row>
    <row r="5593" spans="21:21" ht="14.25" x14ac:dyDescent="0.2">
      <c r="U5593" s="17"/>
    </row>
    <row r="5594" spans="21:21" ht="14.25" x14ac:dyDescent="0.2">
      <c r="U5594" s="17"/>
    </row>
    <row r="5595" spans="21:21" ht="14.25" x14ac:dyDescent="0.2">
      <c r="U5595" s="17"/>
    </row>
    <row r="5596" spans="21:21" ht="14.25" x14ac:dyDescent="0.2">
      <c r="U5596" s="17"/>
    </row>
    <row r="5597" spans="21:21" ht="14.25" x14ac:dyDescent="0.2">
      <c r="U5597" s="17"/>
    </row>
    <row r="5598" spans="21:21" ht="14.25" x14ac:dyDescent="0.2">
      <c r="U5598" s="17"/>
    </row>
    <row r="5599" spans="21:21" ht="14.25" x14ac:dyDescent="0.2">
      <c r="U5599" s="17"/>
    </row>
    <row r="5600" spans="21:21" ht="14.25" x14ac:dyDescent="0.2">
      <c r="U5600" s="17"/>
    </row>
    <row r="5601" spans="21:21" ht="14.25" x14ac:dyDescent="0.2">
      <c r="U5601" s="17"/>
    </row>
    <row r="5602" spans="21:21" ht="14.25" x14ac:dyDescent="0.2">
      <c r="U5602" s="17"/>
    </row>
    <row r="5603" spans="21:21" ht="14.25" x14ac:dyDescent="0.2">
      <c r="U5603" s="17"/>
    </row>
    <row r="5604" spans="21:21" ht="14.25" x14ac:dyDescent="0.2">
      <c r="U5604" s="17"/>
    </row>
    <row r="5605" spans="21:21" ht="14.25" x14ac:dyDescent="0.2">
      <c r="U5605" s="17"/>
    </row>
    <row r="5606" spans="21:21" ht="14.25" x14ac:dyDescent="0.2">
      <c r="U5606" s="17"/>
    </row>
    <row r="5607" spans="21:21" ht="14.25" x14ac:dyDescent="0.2">
      <c r="U5607" s="17"/>
    </row>
    <row r="5608" spans="21:21" ht="14.25" x14ac:dyDescent="0.2">
      <c r="U5608" s="17"/>
    </row>
    <row r="5609" spans="21:21" ht="14.25" x14ac:dyDescent="0.2">
      <c r="U5609" s="17"/>
    </row>
    <row r="5610" spans="21:21" ht="14.25" x14ac:dyDescent="0.2">
      <c r="U5610" s="17"/>
    </row>
    <row r="5611" spans="21:21" ht="14.25" x14ac:dyDescent="0.2">
      <c r="U5611" s="17"/>
    </row>
    <row r="5612" spans="21:21" ht="14.25" x14ac:dyDescent="0.2">
      <c r="U5612" s="17"/>
    </row>
    <row r="5613" spans="21:21" ht="14.25" x14ac:dyDescent="0.2">
      <c r="U5613" s="17"/>
    </row>
    <row r="5614" spans="21:21" ht="14.25" x14ac:dyDescent="0.2">
      <c r="U5614" s="17"/>
    </row>
    <row r="5615" spans="21:21" ht="14.25" x14ac:dyDescent="0.2">
      <c r="U5615" s="17"/>
    </row>
    <row r="5616" spans="21:21" ht="14.25" x14ac:dyDescent="0.2">
      <c r="U5616" s="17"/>
    </row>
    <row r="5617" spans="21:21" ht="14.25" x14ac:dyDescent="0.2">
      <c r="U5617" s="17"/>
    </row>
    <row r="5618" spans="21:21" ht="14.25" x14ac:dyDescent="0.2">
      <c r="U5618" s="17"/>
    </row>
    <row r="5619" spans="21:21" ht="14.25" x14ac:dyDescent="0.2">
      <c r="U5619" s="17"/>
    </row>
    <row r="5620" spans="21:21" ht="14.25" x14ac:dyDescent="0.2">
      <c r="U5620" s="17"/>
    </row>
    <row r="5621" spans="21:21" ht="14.25" x14ac:dyDescent="0.2">
      <c r="U5621" s="17"/>
    </row>
    <row r="5622" spans="21:21" ht="14.25" x14ac:dyDescent="0.2">
      <c r="U5622" s="17"/>
    </row>
    <row r="5623" spans="21:21" ht="14.25" x14ac:dyDescent="0.2">
      <c r="U5623" s="17"/>
    </row>
    <row r="5624" spans="21:21" ht="14.25" x14ac:dyDescent="0.2">
      <c r="U5624" s="17"/>
    </row>
    <row r="5625" spans="21:21" ht="14.25" x14ac:dyDescent="0.2">
      <c r="U5625" s="17"/>
    </row>
    <row r="5626" spans="21:21" ht="14.25" x14ac:dyDescent="0.2">
      <c r="U5626" s="17"/>
    </row>
    <row r="5627" spans="21:21" ht="14.25" x14ac:dyDescent="0.2">
      <c r="U5627" s="17"/>
    </row>
    <row r="5628" spans="21:21" ht="14.25" x14ac:dyDescent="0.2">
      <c r="U5628" s="17"/>
    </row>
    <row r="5629" spans="21:21" ht="14.25" x14ac:dyDescent="0.2">
      <c r="U5629" s="17"/>
    </row>
    <row r="5630" spans="21:21" ht="14.25" x14ac:dyDescent="0.2">
      <c r="U5630" s="17"/>
    </row>
    <row r="5631" spans="21:21" ht="14.25" x14ac:dyDescent="0.2">
      <c r="U5631" s="17"/>
    </row>
    <row r="5632" spans="21:21" ht="14.25" x14ac:dyDescent="0.2">
      <c r="U5632" s="17"/>
    </row>
    <row r="5633" spans="21:21" ht="14.25" x14ac:dyDescent="0.2">
      <c r="U5633" s="17"/>
    </row>
    <row r="5634" spans="21:21" ht="14.25" x14ac:dyDescent="0.2">
      <c r="U5634" s="17"/>
    </row>
    <row r="5635" spans="21:21" ht="14.25" x14ac:dyDescent="0.2">
      <c r="U5635" s="17"/>
    </row>
    <row r="5636" spans="21:21" ht="14.25" x14ac:dyDescent="0.2">
      <c r="U5636" s="17"/>
    </row>
    <row r="5637" spans="21:21" ht="14.25" x14ac:dyDescent="0.2">
      <c r="U5637" s="17"/>
    </row>
    <row r="5638" spans="21:21" ht="14.25" x14ac:dyDescent="0.2">
      <c r="U5638" s="17"/>
    </row>
    <row r="5639" spans="21:21" ht="14.25" x14ac:dyDescent="0.2">
      <c r="U5639" s="17"/>
    </row>
    <row r="5640" spans="21:21" ht="14.25" x14ac:dyDescent="0.2">
      <c r="U5640" s="17"/>
    </row>
    <row r="5641" spans="21:21" ht="14.25" x14ac:dyDescent="0.2">
      <c r="U5641" s="17"/>
    </row>
    <row r="5642" spans="21:21" ht="14.25" x14ac:dyDescent="0.2">
      <c r="U5642" s="17"/>
    </row>
    <row r="5643" spans="21:21" ht="14.25" x14ac:dyDescent="0.2">
      <c r="U5643" s="17"/>
    </row>
    <row r="5644" spans="21:21" ht="14.25" x14ac:dyDescent="0.2">
      <c r="U5644" s="17"/>
    </row>
    <row r="5645" spans="21:21" ht="14.25" x14ac:dyDescent="0.2">
      <c r="U5645" s="17"/>
    </row>
    <row r="5646" spans="21:21" ht="14.25" x14ac:dyDescent="0.2">
      <c r="U5646" s="17"/>
    </row>
    <row r="5647" spans="21:21" ht="14.25" x14ac:dyDescent="0.2">
      <c r="U5647" s="17"/>
    </row>
    <row r="5648" spans="21:21" ht="14.25" x14ac:dyDescent="0.2">
      <c r="U5648" s="17"/>
    </row>
    <row r="5649" spans="21:21" ht="14.25" x14ac:dyDescent="0.2">
      <c r="U5649" s="17"/>
    </row>
    <row r="5650" spans="21:21" ht="14.25" x14ac:dyDescent="0.2">
      <c r="U5650" s="17"/>
    </row>
    <row r="5651" spans="21:21" ht="14.25" x14ac:dyDescent="0.2">
      <c r="U5651" s="17"/>
    </row>
    <row r="5652" spans="21:21" ht="14.25" x14ac:dyDescent="0.2">
      <c r="U5652" s="17"/>
    </row>
    <row r="5653" spans="21:21" ht="14.25" x14ac:dyDescent="0.2">
      <c r="U5653" s="17"/>
    </row>
    <row r="5654" spans="21:21" ht="14.25" x14ac:dyDescent="0.2">
      <c r="U5654" s="17"/>
    </row>
    <row r="5655" spans="21:21" ht="14.25" x14ac:dyDescent="0.2">
      <c r="U5655" s="17"/>
    </row>
    <row r="5656" spans="21:21" ht="14.25" x14ac:dyDescent="0.2">
      <c r="U5656" s="17"/>
    </row>
    <row r="5657" spans="21:21" ht="14.25" x14ac:dyDescent="0.2">
      <c r="U5657" s="17"/>
    </row>
    <row r="5658" spans="21:21" ht="14.25" x14ac:dyDescent="0.2">
      <c r="U5658" s="17"/>
    </row>
    <row r="5659" spans="21:21" ht="14.25" x14ac:dyDescent="0.2">
      <c r="U5659" s="17"/>
    </row>
    <row r="5660" spans="21:21" ht="14.25" x14ac:dyDescent="0.2">
      <c r="U5660" s="17"/>
    </row>
    <row r="5661" spans="21:21" ht="14.25" x14ac:dyDescent="0.2">
      <c r="U5661" s="17"/>
    </row>
    <row r="5662" spans="21:21" ht="14.25" x14ac:dyDescent="0.2">
      <c r="U5662" s="17"/>
    </row>
    <row r="5663" spans="21:21" ht="14.25" x14ac:dyDescent="0.2">
      <c r="U5663" s="17"/>
    </row>
    <row r="5664" spans="21:21" ht="14.25" x14ac:dyDescent="0.2">
      <c r="U5664" s="17"/>
    </row>
    <row r="5665" spans="21:21" ht="14.25" x14ac:dyDescent="0.2">
      <c r="U5665" s="17"/>
    </row>
    <row r="5666" spans="21:21" ht="14.25" x14ac:dyDescent="0.2">
      <c r="U5666" s="17"/>
    </row>
    <row r="5667" spans="21:21" ht="14.25" x14ac:dyDescent="0.2">
      <c r="U5667" s="17"/>
    </row>
    <row r="5668" spans="21:21" ht="14.25" x14ac:dyDescent="0.2">
      <c r="U5668" s="17"/>
    </row>
    <row r="5669" spans="21:21" ht="14.25" x14ac:dyDescent="0.2">
      <c r="U5669" s="17"/>
    </row>
    <row r="5670" spans="21:21" ht="14.25" x14ac:dyDescent="0.2">
      <c r="U5670" s="17"/>
    </row>
    <row r="5671" spans="21:21" ht="14.25" x14ac:dyDescent="0.2">
      <c r="U5671" s="17"/>
    </row>
    <row r="5672" spans="21:21" ht="14.25" x14ac:dyDescent="0.2">
      <c r="U5672" s="17"/>
    </row>
    <row r="5673" spans="21:21" ht="14.25" x14ac:dyDescent="0.2">
      <c r="U5673" s="17"/>
    </row>
    <row r="5674" spans="21:21" ht="14.25" x14ac:dyDescent="0.2">
      <c r="U5674" s="17"/>
    </row>
    <row r="5675" spans="21:21" ht="14.25" x14ac:dyDescent="0.2">
      <c r="U5675" s="17"/>
    </row>
    <row r="5676" spans="21:21" ht="14.25" x14ac:dyDescent="0.2">
      <c r="U5676" s="17"/>
    </row>
    <row r="5677" spans="21:21" ht="14.25" x14ac:dyDescent="0.2">
      <c r="U5677" s="17"/>
    </row>
    <row r="5678" spans="21:21" ht="14.25" x14ac:dyDescent="0.2">
      <c r="U5678" s="17"/>
    </row>
    <row r="5679" spans="21:21" ht="14.25" x14ac:dyDescent="0.2">
      <c r="U5679" s="17"/>
    </row>
    <row r="5680" spans="21:21" ht="14.25" x14ac:dyDescent="0.2">
      <c r="U5680" s="17"/>
    </row>
    <row r="5681" spans="21:21" ht="14.25" x14ac:dyDescent="0.2">
      <c r="U5681" s="17"/>
    </row>
    <row r="5682" spans="21:21" ht="14.25" x14ac:dyDescent="0.2">
      <c r="U5682" s="17"/>
    </row>
    <row r="5683" spans="21:21" ht="14.25" x14ac:dyDescent="0.2">
      <c r="U5683" s="17"/>
    </row>
    <row r="5684" spans="21:21" ht="14.25" x14ac:dyDescent="0.2">
      <c r="U5684" s="17"/>
    </row>
    <row r="5685" spans="21:21" ht="14.25" x14ac:dyDescent="0.2">
      <c r="U5685" s="17"/>
    </row>
    <row r="5686" spans="21:21" ht="14.25" x14ac:dyDescent="0.2">
      <c r="U5686" s="17"/>
    </row>
    <row r="5687" spans="21:21" ht="14.25" x14ac:dyDescent="0.2">
      <c r="U5687" s="17"/>
    </row>
    <row r="5688" spans="21:21" ht="14.25" x14ac:dyDescent="0.2">
      <c r="U5688" s="17"/>
    </row>
    <row r="5689" spans="21:21" ht="14.25" x14ac:dyDescent="0.2">
      <c r="U5689" s="17"/>
    </row>
    <row r="5690" spans="21:21" ht="14.25" x14ac:dyDescent="0.2">
      <c r="U5690" s="17"/>
    </row>
    <row r="5691" spans="21:21" ht="14.25" x14ac:dyDescent="0.2">
      <c r="U5691" s="17"/>
    </row>
    <row r="5692" spans="21:21" ht="14.25" x14ac:dyDescent="0.2">
      <c r="U5692" s="17"/>
    </row>
    <row r="5693" spans="21:21" ht="14.25" x14ac:dyDescent="0.2">
      <c r="U5693" s="17"/>
    </row>
    <row r="5694" spans="21:21" ht="14.25" x14ac:dyDescent="0.2">
      <c r="U5694" s="17"/>
    </row>
    <row r="5695" spans="21:21" ht="14.25" x14ac:dyDescent="0.2">
      <c r="U5695" s="17"/>
    </row>
    <row r="5696" spans="21:21" ht="14.25" x14ac:dyDescent="0.2">
      <c r="U5696" s="17"/>
    </row>
    <row r="5697" spans="21:21" ht="14.25" x14ac:dyDescent="0.2">
      <c r="U5697" s="17"/>
    </row>
    <row r="5698" spans="21:21" ht="14.25" x14ac:dyDescent="0.2">
      <c r="U5698" s="17"/>
    </row>
    <row r="5699" spans="21:21" ht="14.25" x14ac:dyDescent="0.2">
      <c r="U5699" s="17"/>
    </row>
    <row r="5700" spans="21:21" ht="14.25" x14ac:dyDescent="0.2">
      <c r="U5700" s="17"/>
    </row>
    <row r="5701" spans="21:21" ht="14.25" x14ac:dyDescent="0.2">
      <c r="U5701" s="17"/>
    </row>
    <row r="5702" spans="21:21" ht="14.25" x14ac:dyDescent="0.2">
      <c r="U5702" s="17"/>
    </row>
    <row r="5703" spans="21:21" ht="14.25" x14ac:dyDescent="0.2">
      <c r="U5703" s="17"/>
    </row>
    <row r="5704" spans="21:21" ht="14.25" x14ac:dyDescent="0.2">
      <c r="U5704" s="17"/>
    </row>
    <row r="5705" spans="21:21" ht="14.25" x14ac:dyDescent="0.2">
      <c r="U5705" s="17"/>
    </row>
    <row r="5706" spans="21:21" ht="14.25" x14ac:dyDescent="0.2">
      <c r="U5706" s="17"/>
    </row>
    <row r="5707" spans="21:21" ht="14.25" x14ac:dyDescent="0.2">
      <c r="U5707" s="17"/>
    </row>
    <row r="5708" spans="21:21" ht="14.25" x14ac:dyDescent="0.2">
      <c r="U5708" s="17"/>
    </row>
    <row r="5709" spans="21:21" ht="14.25" x14ac:dyDescent="0.2">
      <c r="U5709" s="17"/>
    </row>
    <row r="5710" spans="21:21" ht="14.25" x14ac:dyDescent="0.2">
      <c r="U5710" s="17"/>
    </row>
    <row r="5711" spans="21:21" ht="14.25" x14ac:dyDescent="0.2">
      <c r="U5711" s="17"/>
    </row>
    <row r="5712" spans="21:21" ht="14.25" x14ac:dyDescent="0.2">
      <c r="U5712" s="17"/>
    </row>
    <row r="5713" spans="21:21" ht="14.25" x14ac:dyDescent="0.2">
      <c r="U5713" s="17"/>
    </row>
    <row r="5714" spans="21:21" ht="14.25" x14ac:dyDescent="0.2">
      <c r="U5714" s="17"/>
    </row>
    <row r="5715" spans="21:21" ht="14.25" x14ac:dyDescent="0.2">
      <c r="U5715" s="17"/>
    </row>
    <row r="5716" spans="21:21" ht="14.25" x14ac:dyDescent="0.2">
      <c r="U5716" s="17"/>
    </row>
    <row r="5717" spans="21:21" ht="14.25" x14ac:dyDescent="0.2">
      <c r="U5717" s="17"/>
    </row>
    <row r="5718" spans="21:21" ht="14.25" x14ac:dyDescent="0.2">
      <c r="U5718" s="17"/>
    </row>
    <row r="5719" spans="21:21" ht="14.25" x14ac:dyDescent="0.2">
      <c r="U5719" s="17"/>
    </row>
    <row r="5720" spans="21:21" ht="14.25" x14ac:dyDescent="0.2">
      <c r="U5720" s="17"/>
    </row>
    <row r="5721" spans="21:21" ht="14.25" x14ac:dyDescent="0.2">
      <c r="U5721" s="17"/>
    </row>
    <row r="5722" spans="21:21" ht="14.25" x14ac:dyDescent="0.2">
      <c r="U5722" s="17"/>
    </row>
    <row r="5723" spans="21:21" ht="14.25" x14ac:dyDescent="0.2">
      <c r="U5723" s="17"/>
    </row>
    <row r="5724" spans="21:21" ht="14.25" x14ac:dyDescent="0.2">
      <c r="U5724" s="17"/>
    </row>
    <row r="5725" spans="21:21" ht="14.25" x14ac:dyDescent="0.2">
      <c r="U5725" s="17"/>
    </row>
    <row r="5726" spans="21:21" ht="14.25" x14ac:dyDescent="0.2">
      <c r="U5726" s="17"/>
    </row>
    <row r="5727" spans="21:21" ht="14.25" x14ac:dyDescent="0.2">
      <c r="U5727" s="17"/>
    </row>
    <row r="5728" spans="21:21" ht="14.25" x14ac:dyDescent="0.2">
      <c r="U5728" s="17"/>
    </row>
    <row r="5729" spans="21:21" ht="14.25" x14ac:dyDescent="0.2">
      <c r="U5729" s="17"/>
    </row>
    <row r="5730" spans="21:21" ht="14.25" x14ac:dyDescent="0.2">
      <c r="U5730" s="17"/>
    </row>
    <row r="5731" spans="21:21" ht="14.25" x14ac:dyDescent="0.2">
      <c r="U5731" s="17"/>
    </row>
    <row r="5732" spans="21:21" ht="14.25" x14ac:dyDescent="0.2">
      <c r="U5732" s="17"/>
    </row>
    <row r="5733" spans="21:21" ht="14.25" x14ac:dyDescent="0.2">
      <c r="U5733" s="17"/>
    </row>
    <row r="5734" spans="21:21" ht="14.25" x14ac:dyDescent="0.2">
      <c r="U5734" s="17"/>
    </row>
    <row r="5735" spans="21:21" ht="14.25" x14ac:dyDescent="0.2">
      <c r="U5735" s="17"/>
    </row>
    <row r="5736" spans="21:21" ht="14.25" x14ac:dyDescent="0.2">
      <c r="U5736" s="17"/>
    </row>
    <row r="5737" spans="21:21" ht="14.25" x14ac:dyDescent="0.2">
      <c r="U5737" s="17"/>
    </row>
    <row r="5738" spans="21:21" ht="14.25" x14ac:dyDescent="0.2">
      <c r="U5738" s="17"/>
    </row>
    <row r="5739" spans="21:21" ht="14.25" x14ac:dyDescent="0.2">
      <c r="U5739" s="17"/>
    </row>
    <row r="5740" spans="21:21" ht="14.25" x14ac:dyDescent="0.2">
      <c r="U5740" s="17"/>
    </row>
    <row r="5741" spans="21:21" ht="14.25" x14ac:dyDescent="0.2">
      <c r="U5741" s="17"/>
    </row>
    <row r="5742" spans="21:21" ht="14.25" x14ac:dyDescent="0.2">
      <c r="U5742" s="17"/>
    </row>
    <row r="5743" spans="21:21" ht="14.25" x14ac:dyDescent="0.2">
      <c r="U5743" s="17"/>
    </row>
    <row r="5744" spans="21:21" ht="14.25" x14ac:dyDescent="0.2">
      <c r="U5744" s="17"/>
    </row>
    <row r="5745" spans="21:21" ht="14.25" x14ac:dyDescent="0.2">
      <c r="U5745" s="17"/>
    </row>
    <row r="5746" spans="21:21" ht="14.25" x14ac:dyDescent="0.2">
      <c r="U5746" s="17"/>
    </row>
    <row r="5747" spans="21:21" ht="14.25" x14ac:dyDescent="0.2">
      <c r="U5747" s="17"/>
    </row>
    <row r="5748" spans="21:21" ht="14.25" x14ac:dyDescent="0.2">
      <c r="U5748" s="17"/>
    </row>
    <row r="5749" spans="21:21" ht="14.25" x14ac:dyDescent="0.2">
      <c r="U5749" s="17"/>
    </row>
    <row r="5750" spans="21:21" ht="14.25" x14ac:dyDescent="0.2">
      <c r="U5750" s="17"/>
    </row>
    <row r="5751" spans="21:21" ht="14.25" x14ac:dyDescent="0.2">
      <c r="U5751" s="17"/>
    </row>
    <row r="5752" spans="21:21" ht="14.25" x14ac:dyDescent="0.2">
      <c r="U5752" s="17"/>
    </row>
    <row r="5753" spans="21:21" ht="14.25" x14ac:dyDescent="0.2">
      <c r="U5753" s="17"/>
    </row>
    <row r="5754" spans="21:21" ht="14.25" x14ac:dyDescent="0.2">
      <c r="U5754" s="17"/>
    </row>
    <row r="5755" spans="21:21" ht="14.25" x14ac:dyDescent="0.2">
      <c r="U5755" s="17"/>
    </row>
    <row r="5756" spans="21:21" ht="14.25" x14ac:dyDescent="0.2">
      <c r="U5756" s="17"/>
    </row>
    <row r="5757" spans="21:21" ht="14.25" x14ac:dyDescent="0.2">
      <c r="U5757" s="17"/>
    </row>
    <row r="5758" spans="21:21" ht="14.25" x14ac:dyDescent="0.2">
      <c r="U5758" s="17"/>
    </row>
    <row r="5759" spans="21:21" ht="14.25" x14ac:dyDescent="0.2">
      <c r="U5759" s="17"/>
    </row>
    <row r="5760" spans="21:21" ht="14.25" x14ac:dyDescent="0.2">
      <c r="U5760" s="17"/>
    </row>
    <row r="5761" spans="21:21" ht="14.25" x14ac:dyDescent="0.2">
      <c r="U5761" s="17"/>
    </row>
    <row r="5762" spans="21:21" ht="14.25" x14ac:dyDescent="0.2">
      <c r="U5762" s="17"/>
    </row>
    <row r="5763" spans="21:21" ht="14.25" x14ac:dyDescent="0.2">
      <c r="U5763" s="17"/>
    </row>
    <row r="5764" spans="21:21" ht="14.25" x14ac:dyDescent="0.2">
      <c r="U5764" s="17"/>
    </row>
    <row r="5765" spans="21:21" ht="14.25" x14ac:dyDescent="0.2">
      <c r="U5765" s="17"/>
    </row>
    <row r="5766" spans="21:21" ht="14.25" x14ac:dyDescent="0.2">
      <c r="U5766" s="17"/>
    </row>
    <row r="5767" spans="21:21" ht="14.25" x14ac:dyDescent="0.2">
      <c r="U5767" s="17"/>
    </row>
    <row r="5768" spans="21:21" ht="14.25" x14ac:dyDescent="0.2">
      <c r="U5768" s="17"/>
    </row>
    <row r="5769" spans="21:21" ht="14.25" x14ac:dyDescent="0.2">
      <c r="U5769" s="17"/>
    </row>
    <row r="5770" spans="21:21" ht="14.25" x14ac:dyDescent="0.2">
      <c r="U5770" s="17"/>
    </row>
    <row r="5771" spans="21:21" ht="14.25" x14ac:dyDescent="0.2">
      <c r="U5771" s="17"/>
    </row>
    <row r="5772" spans="21:21" ht="14.25" x14ac:dyDescent="0.2">
      <c r="U5772" s="17"/>
    </row>
    <row r="5773" spans="21:21" ht="14.25" x14ac:dyDescent="0.2">
      <c r="U5773" s="17"/>
    </row>
    <row r="5774" spans="21:21" ht="14.25" x14ac:dyDescent="0.2">
      <c r="U5774" s="17"/>
    </row>
    <row r="5775" spans="21:21" ht="14.25" x14ac:dyDescent="0.2">
      <c r="U5775" s="17"/>
    </row>
    <row r="5776" spans="21:21" ht="14.25" x14ac:dyDescent="0.2">
      <c r="U5776" s="17"/>
    </row>
    <row r="5777" spans="21:21" ht="14.25" x14ac:dyDescent="0.2">
      <c r="U5777" s="17"/>
    </row>
    <row r="5778" spans="21:21" ht="14.25" x14ac:dyDescent="0.2">
      <c r="U5778" s="17"/>
    </row>
    <row r="5779" spans="21:21" ht="14.25" x14ac:dyDescent="0.2">
      <c r="U5779" s="17"/>
    </row>
    <row r="5780" spans="21:21" ht="14.25" x14ac:dyDescent="0.2">
      <c r="U5780" s="17"/>
    </row>
    <row r="5781" spans="21:21" ht="14.25" x14ac:dyDescent="0.2">
      <c r="U5781" s="17"/>
    </row>
    <row r="5782" spans="21:21" ht="14.25" x14ac:dyDescent="0.2">
      <c r="U5782" s="17"/>
    </row>
    <row r="5783" spans="21:21" ht="14.25" x14ac:dyDescent="0.2">
      <c r="U5783" s="17"/>
    </row>
    <row r="5784" spans="21:21" ht="14.25" x14ac:dyDescent="0.2">
      <c r="U5784" s="17"/>
    </row>
    <row r="5785" spans="21:21" ht="14.25" x14ac:dyDescent="0.2">
      <c r="U5785" s="17"/>
    </row>
    <row r="5786" spans="21:21" ht="14.25" x14ac:dyDescent="0.2">
      <c r="U5786" s="17"/>
    </row>
    <row r="5787" spans="21:21" ht="14.25" x14ac:dyDescent="0.2">
      <c r="U5787" s="17"/>
    </row>
    <row r="5788" spans="21:21" ht="14.25" x14ac:dyDescent="0.2">
      <c r="U5788" s="17"/>
    </row>
    <row r="5789" spans="21:21" ht="14.25" x14ac:dyDescent="0.2">
      <c r="U5789" s="17"/>
    </row>
    <row r="5790" spans="21:21" ht="14.25" x14ac:dyDescent="0.2">
      <c r="U5790" s="17"/>
    </row>
    <row r="5791" spans="21:21" ht="14.25" x14ac:dyDescent="0.2">
      <c r="U5791" s="17"/>
    </row>
    <row r="5792" spans="21:21" ht="14.25" x14ac:dyDescent="0.2">
      <c r="U5792" s="17"/>
    </row>
    <row r="5793" spans="21:21" ht="14.25" x14ac:dyDescent="0.2">
      <c r="U5793" s="17"/>
    </row>
    <row r="5794" spans="21:21" ht="14.25" x14ac:dyDescent="0.2">
      <c r="U5794" s="17"/>
    </row>
    <row r="5795" spans="21:21" ht="14.25" x14ac:dyDescent="0.2">
      <c r="U5795" s="17"/>
    </row>
    <row r="5796" spans="21:21" ht="14.25" x14ac:dyDescent="0.2">
      <c r="U5796" s="17"/>
    </row>
    <row r="5797" spans="21:21" ht="14.25" x14ac:dyDescent="0.2">
      <c r="U5797" s="17"/>
    </row>
    <row r="5798" spans="21:21" ht="14.25" x14ac:dyDescent="0.2">
      <c r="U5798" s="17"/>
    </row>
    <row r="5799" spans="21:21" ht="14.25" x14ac:dyDescent="0.2">
      <c r="U5799" s="17"/>
    </row>
    <row r="5800" spans="21:21" ht="14.25" x14ac:dyDescent="0.2">
      <c r="U5800" s="17"/>
    </row>
    <row r="5801" spans="21:21" ht="14.25" x14ac:dyDescent="0.2">
      <c r="U5801" s="17"/>
    </row>
    <row r="5802" spans="21:21" ht="14.25" x14ac:dyDescent="0.2">
      <c r="U5802" s="17"/>
    </row>
    <row r="5803" spans="21:21" ht="14.25" x14ac:dyDescent="0.2">
      <c r="U5803" s="17"/>
    </row>
    <row r="5804" spans="21:21" ht="14.25" x14ac:dyDescent="0.2">
      <c r="U5804" s="17"/>
    </row>
    <row r="5805" spans="21:21" ht="14.25" x14ac:dyDescent="0.2">
      <c r="U5805" s="17"/>
    </row>
    <row r="5806" spans="21:21" ht="14.25" x14ac:dyDescent="0.2">
      <c r="U5806" s="17"/>
    </row>
    <row r="5807" spans="21:21" ht="14.25" x14ac:dyDescent="0.2">
      <c r="U5807" s="17"/>
    </row>
    <row r="5808" spans="21:21" ht="14.25" x14ac:dyDescent="0.2">
      <c r="U5808" s="17"/>
    </row>
    <row r="5809" spans="21:21" ht="14.25" x14ac:dyDescent="0.2">
      <c r="U5809" s="17"/>
    </row>
    <row r="5810" spans="21:21" ht="14.25" x14ac:dyDescent="0.2">
      <c r="U5810" s="17"/>
    </row>
    <row r="5811" spans="21:21" ht="14.25" x14ac:dyDescent="0.2">
      <c r="U5811" s="17"/>
    </row>
    <row r="5812" spans="21:21" ht="14.25" x14ac:dyDescent="0.2">
      <c r="U5812" s="17"/>
    </row>
    <row r="5813" spans="21:21" ht="14.25" x14ac:dyDescent="0.2">
      <c r="U5813" s="17"/>
    </row>
    <row r="5814" spans="21:21" ht="14.25" x14ac:dyDescent="0.2">
      <c r="U5814" s="17"/>
    </row>
    <row r="5815" spans="21:21" ht="14.25" x14ac:dyDescent="0.2">
      <c r="U5815" s="17"/>
    </row>
    <row r="5816" spans="21:21" ht="14.25" x14ac:dyDescent="0.2">
      <c r="U5816" s="17"/>
    </row>
    <row r="5817" spans="21:21" ht="14.25" x14ac:dyDescent="0.2">
      <c r="U5817" s="17"/>
    </row>
    <row r="5818" spans="21:21" ht="14.25" x14ac:dyDescent="0.2">
      <c r="U5818" s="17"/>
    </row>
    <row r="5819" spans="21:21" ht="14.25" x14ac:dyDescent="0.2">
      <c r="U5819" s="17"/>
    </row>
    <row r="5820" spans="21:21" ht="14.25" x14ac:dyDescent="0.2">
      <c r="U5820" s="17"/>
    </row>
    <row r="5821" spans="21:21" ht="14.25" x14ac:dyDescent="0.2">
      <c r="U5821" s="17"/>
    </row>
    <row r="5822" spans="21:21" ht="14.25" x14ac:dyDescent="0.2">
      <c r="U5822" s="17"/>
    </row>
    <row r="5823" spans="21:21" ht="14.25" x14ac:dyDescent="0.2">
      <c r="U5823" s="17"/>
    </row>
    <row r="5824" spans="21:21" ht="14.25" x14ac:dyDescent="0.2">
      <c r="U5824" s="17"/>
    </row>
    <row r="5825" spans="21:21" ht="14.25" x14ac:dyDescent="0.2">
      <c r="U5825" s="17"/>
    </row>
    <row r="5826" spans="21:21" ht="14.25" x14ac:dyDescent="0.2">
      <c r="U5826" s="17"/>
    </row>
    <row r="5827" spans="21:21" ht="14.25" x14ac:dyDescent="0.2">
      <c r="U5827" s="17"/>
    </row>
    <row r="5828" spans="21:21" ht="14.25" x14ac:dyDescent="0.2">
      <c r="U5828" s="17"/>
    </row>
    <row r="5829" spans="21:21" ht="14.25" x14ac:dyDescent="0.2">
      <c r="U5829" s="17"/>
    </row>
    <row r="5830" spans="21:21" ht="14.25" x14ac:dyDescent="0.2">
      <c r="U5830" s="17"/>
    </row>
    <row r="5831" spans="21:21" ht="14.25" x14ac:dyDescent="0.2">
      <c r="U5831" s="17"/>
    </row>
    <row r="5832" spans="21:21" ht="14.25" x14ac:dyDescent="0.2">
      <c r="U5832" s="17"/>
    </row>
    <row r="5833" spans="21:21" ht="14.25" x14ac:dyDescent="0.2">
      <c r="U5833" s="17"/>
    </row>
    <row r="5834" spans="21:21" ht="14.25" x14ac:dyDescent="0.2">
      <c r="U5834" s="17"/>
    </row>
    <row r="5835" spans="21:21" ht="14.25" x14ac:dyDescent="0.2">
      <c r="U5835" s="17"/>
    </row>
    <row r="5836" spans="21:21" ht="14.25" x14ac:dyDescent="0.2">
      <c r="U5836" s="17"/>
    </row>
    <row r="5837" spans="21:21" ht="14.25" x14ac:dyDescent="0.2">
      <c r="U5837" s="17"/>
    </row>
    <row r="5838" spans="21:21" ht="14.25" x14ac:dyDescent="0.2">
      <c r="U5838" s="17"/>
    </row>
    <row r="5839" spans="21:21" ht="14.25" x14ac:dyDescent="0.2">
      <c r="U5839" s="17"/>
    </row>
    <row r="5840" spans="21:21" ht="14.25" x14ac:dyDescent="0.2">
      <c r="U5840" s="17"/>
    </row>
    <row r="5841" spans="21:21" ht="14.25" x14ac:dyDescent="0.2">
      <c r="U5841" s="17"/>
    </row>
    <row r="5842" spans="21:21" ht="14.25" x14ac:dyDescent="0.2">
      <c r="U5842" s="17"/>
    </row>
    <row r="5843" spans="21:21" ht="14.25" x14ac:dyDescent="0.2">
      <c r="U5843" s="17"/>
    </row>
    <row r="5844" spans="21:21" ht="14.25" x14ac:dyDescent="0.2">
      <c r="U5844" s="17"/>
    </row>
    <row r="5845" spans="21:21" ht="14.25" x14ac:dyDescent="0.2">
      <c r="U5845" s="17"/>
    </row>
    <row r="5846" spans="21:21" ht="14.25" x14ac:dyDescent="0.2">
      <c r="U5846" s="17"/>
    </row>
    <row r="5847" spans="21:21" ht="14.25" x14ac:dyDescent="0.2">
      <c r="U5847" s="17"/>
    </row>
    <row r="5848" spans="21:21" ht="14.25" x14ac:dyDescent="0.2">
      <c r="U5848" s="17"/>
    </row>
    <row r="5849" spans="21:21" ht="14.25" x14ac:dyDescent="0.2">
      <c r="U5849" s="17"/>
    </row>
    <row r="5850" spans="21:21" ht="14.25" x14ac:dyDescent="0.2">
      <c r="U5850" s="17"/>
    </row>
    <row r="5851" spans="21:21" ht="14.25" x14ac:dyDescent="0.2">
      <c r="U5851" s="17"/>
    </row>
    <row r="5852" spans="21:21" ht="14.25" x14ac:dyDescent="0.2">
      <c r="U5852" s="17"/>
    </row>
    <row r="5853" spans="21:21" ht="14.25" x14ac:dyDescent="0.2">
      <c r="U5853" s="17"/>
    </row>
    <row r="5854" spans="21:21" ht="14.25" x14ac:dyDescent="0.2">
      <c r="U5854" s="17"/>
    </row>
    <row r="5855" spans="21:21" ht="14.25" x14ac:dyDescent="0.2">
      <c r="U5855" s="17"/>
    </row>
    <row r="5856" spans="21:21" ht="14.25" x14ac:dyDescent="0.2">
      <c r="U5856" s="17"/>
    </row>
    <row r="5857" spans="21:21" ht="14.25" x14ac:dyDescent="0.2">
      <c r="U5857" s="17"/>
    </row>
    <row r="5858" spans="21:21" ht="14.25" x14ac:dyDescent="0.2">
      <c r="U5858" s="17"/>
    </row>
    <row r="5859" spans="21:21" ht="14.25" x14ac:dyDescent="0.2">
      <c r="U5859" s="17"/>
    </row>
    <row r="5860" spans="21:21" ht="14.25" x14ac:dyDescent="0.2">
      <c r="U5860" s="17"/>
    </row>
    <row r="5861" spans="21:21" ht="14.25" x14ac:dyDescent="0.2">
      <c r="U5861" s="17"/>
    </row>
    <row r="5862" spans="21:21" ht="14.25" x14ac:dyDescent="0.2">
      <c r="U5862" s="17"/>
    </row>
    <row r="5863" spans="21:21" ht="14.25" x14ac:dyDescent="0.2">
      <c r="U5863" s="17"/>
    </row>
    <row r="5864" spans="21:21" ht="14.25" x14ac:dyDescent="0.2">
      <c r="U5864" s="17"/>
    </row>
    <row r="5865" spans="21:21" ht="14.25" x14ac:dyDescent="0.2">
      <c r="U5865" s="17"/>
    </row>
    <row r="5866" spans="21:21" ht="14.25" x14ac:dyDescent="0.2">
      <c r="U5866" s="17"/>
    </row>
    <row r="5867" spans="21:21" ht="14.25" x14ac:dyDescent="0.2">
      <c r="U5867" s="17"/>
    </row>
    <row r="5868" spans="21:21" ht="14.25" x14ac:dyDescent="0.2">
      <c r="U5868" s="17"/>
    </row>
    <row r="5869" spans="21:21" ht="14.25" x14ac:dyDescent="0.2">
      <c r="U5869" s="17"/>
    </row>
    <row r="5870" spans="21:21" ht="14.25" x14ac:dyDescent="0.2">
      <c r="U5870" s="17"/>
    </row>
    <row r="5871" spans="21:21" ht="14.25" x14ac:dyDescent="0.2">
      <c r="U5871" s="17"/>
    </row>
    <row r="5872" spans="21:21" ht="14.25" x14ac:dyDescent="0.2">
      <c r="U5872" s="17"/>
    </row>
    <row r="5873" spans="21:21" ht="14.25" x14ac:dyDescent="0.2">
      <c r="U5873" s="17"/>
    </row>
    <row r="5874" spans="21:21" ht="14.25" x14ac:dyDescent="0.2">
      <c r="U5874" s="17"/>
    </row>
    <row r="5875" spans="21:21" ht="14.25" x14ac:dyDescent="0.2">
      <c r="U5875" s="17"/>
    </row>
    <row r="5876" spans="21:21" ht="14.25" x14ac:dyDescent="0.2">
      <c r="U5876" s="17"/>
    </row>
    <row r="5877" spans="21:21" ht="14.25" x14ac:dyDescent="0.2">
      <c r="U5877" s="17"/>
    </row>
    <row r="5878" spans="21:21" ht="14.25" x14ac:dyDescent="0.2">
      <c r="U5878" s="17"/>
    </row>
    <row r="5879" spans="21:21" ht="14.25" x14ac:dyDescent="0.2">
      <c r="U5879" s="17"/>
    </row>
    <row r="5880" spans="21:21" ht="14.25" x14ac:dyDescent="0.2">
      <c r="U5880" s="17"/>
    </row>
    <row r="5881" spans="21:21" ht="14.25" x14ac:dyDescent="0.2">
      <c r="U5881" s="17"/>
    </row>
    <row r="5882" spans="21:21" ht="14.25" x14ac:dyDescent="0.2">
      <c r="U5882" s="17"/>
    </row>
    <row r="5883" spans="21:21" ht="14.25" x14ac:dyDescent="0.2">
      <c r="U5883" s="17"/>
    </row>
    <row r="5884" spans="21:21" ht="14.25" x14ac:dyDescent="0.2">
      <c r="U5884" s="17"/>
    </row>
    <row r="5885" spans="21:21" ht="14.25" x14ac:dyDescent="0.2">
      <c r="U5885" s="17"/>
    </row>
    <row r="5886" spans="21:21" ht="14.25" x14ac:dyDescent="0.2">
      <c r="U5886" s="17"/>
    </row>
    <row r="5887" spans="21:21" ht="14.25" x14ac:dyDescent="0.2">
      <c r="U5887" s="17"/>
    </row>
    <row r="5888" spans="21:21" ht="14.25" x14ac:dyDescent="0.2">
      <c r="U5888" s="17"/>
    </row>
    <row r="5889" spans="21:21" ht="14.25" x14ac:dyDescent="0.2">
      <c r="U5889" s="17"/>
    </row>
    <row r="5890" spans="21:21" ht="14.25" x14ac:dyDescent="0.2">
      <c r="U5890" s="17"/>
    </row>
    <row r="5891" spans="21:21" ht="14.25" x14ac:dyDescent="0.2">
      <c r="U5891" s="17"/>
    </row>
    <row r="5892" spans="21:21" ht="14.25" x14ac:dyDescent="0.2">
      <c r="U5892" s="17"/>
    </row>
    <row r="5893" spans="21:21" ht="14.25" x14ac:dyDescent="0.2">
      <c r="U5893" s="17"/>
    </row>
    <row r="5894" spans="21:21" ht="14.25" x14ac:dyDescent="0.2">
      <c r="U5894" s="17"/>
    </row>
    <row r="5895" spans="21:21" ht="14.25" x14ac:dyDescent="0.2">
      <c r="U5895" s="17"/>
    </row>
    <row r="5896" spans="21:21" ht="14.25" x14ac:dyDescent="0.2">
      <c r="U5896" s="17"/>
    </row>
    <row r="5897" spans="21:21" ht="14.25" x14ac:dyDescent="0.2">
      <c r="U5897" s="17"/>
    </row>
    <row r="5898" spans="21:21" ht="14.25" x14ac:dyDescent="0.2">
      <c r="U5898" s="17"/>
    </row>
    <row r="5899" spans="21:21" ht="14.25" x14ac:dyDescent="0.2">
      <c r="U5899" s="17"/>
    </row>
    <row r="5900" spans="21:21" ht="14.25" x14ac:dyDescent="0.2">
      <c r="U5900" s="17"/>
    </row>
    <row r="5901" spans="21:21" ht="14.25" x14ac:dyDescent="0.2">
      <c r="U5901" s="17"/>
    </row>
    <row r="5902" spans="21:21" ht="14.25" x14ac:dyDescent="0.2">
      <c r="U5902" s="17"/>
    </row>
    <row r="5903" spans="21:21" ht="14.25" x14ac:dyDescent="0.2">
      <c r="U5903" s="17"/>
    </row>
    <row r="5904" spans="21:21" ht="14.25" x14ac:dyDescent="0.2">
      <c r="U5904" s="17"/>
    </row>
    <row r="5905" spans="21:21" ht="14.25" x14ac:dyDescent="0.2">
      <c r="U5905" s="17"/>
    </row>
    <row r="5906" spans="21:21" ht="14.25" x14ac:dyDescent="0.2">
      <c r="U5906" s="17"/>
    </row>
    <row r="5907" spans="21:21" ht="14.25" x14ac:dyDescent="0.2">
      <c r="U5907" s="17"/>
    </row>
    <row r="5908" spans="21:21" ht="14.25" x14ac:dyDescent="0.2">
      <c r="U5908" s="17"/>
    </row>
    <row r="5909" spans="21:21" ht="14.25" x14ac:dyDescent="0.2">
      <c r="U5909" s="17"/>
    </row>
    <row r="5910" spans="21:21" ht="14.25" x14ac:dyDescent="0.2">
      <c r="U5910" s="17"/>
    </row>
    <row r="5911" spans="21:21" ht="14.25" x14ac:dyDescent="0.2">
      <c r="U5911" s="17"/>
    </row>
    <row r="5912" spans="21:21" ht="14.25" x14ac:dyDescent="0.2">
      <c r="U5912" s="17"/>
    </row>
    <row r="5913" spans="21:21" ht="14.25" x14ac:dyDescent="0.2">
      <c r="U5913" s="17"/>
    </row>
    <row r="5914" spans="21:21" ht="14.25" x14ac:dyDescent="0.2">
      <c r="U5914" s="17"/>
    </row>
    <row r="5915" spans="21:21" ht="14.25" x14ac:dyDescent="0.2">
      <c r="U5915" s="17"/>
    </row>
    <row r="5916" spans="21:21" ht="14.25" x14ac:dyDescent="0.2">
      <c r="U5916" s="17"/>
    </row>
    <row r="5917" spans="21:21" ht="14.25" x14ac:dyDescent="0.2">
      <c r="U5917" s="17"/>
    </row>
    <row r="5918" spans="21:21" ht="14.25" x14ac:dyDescent="0.2">
      <c r="U5918" s="17"/>
    </row>
    <row r="5919" spans="21:21" ht="14.25" x14ac:dyDescent="0.2">
      <c r="U5919" s="17"/>
    </row>
    <row r="5920" spans="21:21" ht="14.25" x14ac:dyDescent="0.2">
      <c r="U5920" s="17"/>
    </row>
    <row r="5921" spans="21:21" ht="14.25" x14ac:dyDescent="0.2">
      <c r="U5921" s="17"/>
    </row>
    <row r="5922" spans="21:21" ht="14.25" x14ac:dyDescent="0.2">
      <c r="U5922" s="17"/>
    </row>
    <row r="5923" spans="21:21" ht="14.25" x14ac:dyDescent="0.2">
      <c r="U5923" s="17"/>
    </row>
    <row r="5924" spans="21:21" ht="14.25" x14ac:dyDescent="0.2">
      <c r="U5924" s="17"/>
    </row>
    <row r="5925" spans="21:21" ht="14.25" x14ac:dyDescent="0.2">
      <c r="U5925" s="17"/>
    </row>
    <row r="5926" spans="21:21" ht="14.25" x14ac:dyDescent="0.2">
      <c r="U5926" s="17"/>
    </row>
    <row r="5927" spans="21:21" ht="14.25" x14ac:dyDescent="0.2">
      <c r="U5927" s="17"/>
    </row>
    <row r="5928" spans="21:21" ht="14.25" x14ac:dyDescent="0.2">
      <c r="U5928" s="17"/>
    </row>
    <row r="5929" spans="21:21" ht="14.25" x14ac:dyDescent="0.2">
      <c r="U5929" s="17"/>
    </row>
    <row r="5930" spans="21:21" ht="14.25" x14ac:dyDescent="0.2">
      <c r="U5930" s="17"/>
    </row>
    <row r="5931" spans="21:21" ht="14.25" x14ac:dyDescent="0.2">
      <c r="U5931" s="17"/>
    </row>
    <row r="5932" spans="21:21" ht="14.25" x14ac:dyDescent="0.2">
      <c r="U5932" s="17"/>
    </row>
    <row r="5933" spans="21:21" ht="14.25" x14ac:dyDescent="0.2">
      <c r="U5933" s="17"/>
    </row>
    <row r="5934" spans="21:21" ht="14.25" x14ac:dyDescent="0.2">
      <c r="U5934" s="17"/>
    </row>
    <row r="5935" spans="21:21" ht="14.25" x14ac:dyDescent="0.2">
      <c r="U5935" s="17"/>
    </row>
    <row r="5936" spans="21:21" ht="14.25" x14ac:dyDescent="0.2">
      <c r="U5936" s="17"/>
    </row>
    <row r="5937" spans="21:21" ht="14.25" x14ac:dyDescent="0.2">
      <c r="U5937" s="17"/>
    </row>
    <row r="5938" spans="21:21" ht="14.25" x14ac:dyDescent="0.2">
      <c r="U5938" s="17"/>
    </row>
    <row r="5939" spans="21:21" ht="14.25" x14ac:dyDescent="0.2">
      <c r="U5939" s="17"/>
    </row>
    <row r="5940" spans="21:21" ht="14.25" x14ac:dyDescent="0.2">
      <c r="U5940" s="17"/>
    </row>
    <row r="5941" spans="21:21" ht="14.25" x14ac:dyDescent="0.2">
      <c r="U5941" s="17"/>
    </row>
    <row r="5942" spans="21:21" ht="14.25" x14ac:dyDescent="0.2">
      <c r="U5942" s="17"/>
    </row>
    <row r="5943" spans="21:21" ht="14.25" x14ac:dyDescent="0.2">
      <c r="U5943" s="17"/>
    </row>
    <row r="5944" spans="21:21" ht="14.25" x14ac:dyDescent="0.2">
      <c r="U5944" s="17"/>
    </row>
    <row r="5945" spans="21:21" ht="14.25" x14ac:dyDescent="0.2">
      <c r="U5945" s="17"/>
    </row>
    <row r="5946" spans="21:21" ht="14.25" x14ac:dyDescent="0.2">
      <c r="U5946" s="17"/>
    </row>
    <row r="5947" spans="21:21" ht="14.25" x14ac:dyDescent="0.2">
      <c r="U5947" s="17"/>
    </row>
    <row r="5948" spans="21:21" ht="14.25" x14ac:dyDescent="0.2">
      <c r="U5948" s="17"/>
    </row>
    <row r="5949" spans="21:21" ht="14.25" x14ac:dyDescent="0.2">
      <c r="U5949" s="17"/>
    </row>
    <row r="5950" spans="21:21" ht="14.25" x14ac:dyDescent="0.2">
      <c r="U5950" s="17"/>
    </row>
    <row r="5951" spans="21:21" ht="14.25" x14ac:dyDescent="0.2">
      <c r="U5951" s="17"/>
    </row>
    <row r="5952" spans="21:21" ht="14.25" x14ac:dyDescent="0.2">
      <c r="U5952" s="17"/>
    </row>
    <row r="5953" spans="21:21" ht="14.25" x14ac:dyDescent="0.2">
      <c r="U5953" s="17"/>
    </row>
    <row r="5954" spans="21:21" ht="14.25" x14ac:dyDescent="0.2">
      <c r="U5954" s="17"/>
    </row>
    <row r="5955" spans="21:21" ht="14.25" x14ac:dyDescent="0.2">
      <c r="U5955" s="17"/>
    </row>
    <row r="5956" spans="21:21" ht="14.25" x14ac:dyDescent="0.2">
      <c r="U5956" s="17"/>
    </row>
    <row r="5957" spans="21:21" ht="14.25" x14ac:dyDescent="0.2">
      <c r="U5957" s="17"/>
    </row>
    <row r="5958" spans="21:21" ht="14.25" x14ac:dyDescent="0.2">
      <c r="U5958" s="17"/>
    </row>
    <row r="5959" spans="21:21" ht="14.25" x14ac:dyDescent="0.2">
      <c r="U5959" s="17"/>
    </row>
    <row r="5960" spans="21:21" ht="14.25" x14ac:dyDescent="0.2">
      <c r="U5960" s="17"/>
    </row>
    <row r="5961" spans="21:21" ht="14.25" x14ac:dyDescent="0.2">
      <c r="U5961" s="17"/>
    </row>
    <row r="5962" spans="21:21" ht="14.25" x14ac:dyDescent="0.2">
      <c r="U5962" s="17"/>
    </row>
    <row r="5963" spans="21:21" ht="14.25" x14ac:dyDescent="0.2">
      <c r="U5963" s="17"/>
    </row>
    <row r="5964" spans="21:21" ht="14.25" x14ac:dyDescent="0.2">
      <c r="U5964" s="17"/>
    </row>
    <row r="5965" spans="21:21" ht="14.25" x14ac:dyDescent="0.2">
      <c r="U5965" s="17"/>
    </row>
    <row r="5966" spans="21:21" ht="14.25" x14ac:dyDescent="0.2">
      <c r="U5966" s="17"/>
    </row>
    <row r="5967" spans="21:21" ht="14.25" x14ac:dyDescent="0.2">
      <c r="U5967" s="17"/>
    </row>
    <row r="5968" spans="21:21" ht="14.25" x14ac:dyDescent="0.2">
      <c r="U5968" s="17"/>
    </row>
    <row r="5969" spans="21:21" ht="14.25" x14ac:dyDescent="0.2">
      <c r="U5969" s="17"/>
    </row>
    <row r="5970" spans="21:21" ht="14.25" x14ac:dyDescent="0.2">
      <c r="U5970" s="17"/>
    </row>
    <row r="5971" spans="21:21" ht="14.25" x14ac:dyDescent="0.2">
      <c r="U5971" s="17"/>
    </row>
    <row r="5972" spans="21:21" ht="14.25" x14ac:dyDescent="0.2">
      <c r="U5972" s="17"/>
    </row>
    <row r="5973" spans="21:21" ht="14.25" x14ac:dyDescent="0.2">
      <c r="U5973" s="17"/>
    </row>
    <row r="5974" spans="21:21" ht="14.25" x14ac:dyDescent="0.2">
      <c r="U5974" s="17"/>
    </row>
    <row r="5975" spans="21:21" ht="14.25" x14ac:dyDescent="0.2">
      <c r="U5975" s="17"/>
    </row>
    <row r="5976" spans="21:21" ht="14.25" x14ac:dyDescent="0.2">
      <c r="U5976" s="17"/>
    </row>
    <row r="5977" spans="21:21" ht="14.25" x14ac:dyDescent="0.2">
      <c r="U5977" s="17"/>
    </row>
    <row r="5978" spans="21:21" ht="14.25" x14ac:dyDescent="0.2">
      <c r="U5978" s="17"/>
    </row>
    <row r="5979" spans="21:21" ht="14.25" x14ac:dyDescent="0.2">
      <c r="U5979" s="17"/>
    </row>
    <row r="5980" spans="21:21" ht="14.25" x14ac:dyDescent="0.2">
      <c r="U5980" s="17"/>
    </row>
    <row r="5981" spans="21:21" ht="14.25" x14ac:dyDescent="0.2">
      <c r="U5981" s="17"/>
    </row>
    <row r="5982" spans="21:21" ht="14.25" x14ac:dyDescent="0.2">
      <c r="U5982" s="17"/>
    </row>
    <row r="5983" spans="21:21" ht="14.25" x14ac:dyDescent="0.2">
      <c r="U5983" s="17"/>
    </row>
    <row r="5984" spans="21:21" ht="14.25" x14ac:dyDescent="0.2">
      <c r="U5984" s="17"/>
    </row>
    <row r="5985" spans="21:21" ht="14.25" x14ac:dyDescent="0.2">
      <c r="U5985" s="17"/>
    </row>
    <row r="5986" spans="21:21" ht="14.25" x14ac:dyDescent="0.2">
      <c r="U5986" s="17"/>
    </row>
    <row r="5987" spans="21:21" ht="14.25" x14ac:dyDescent="0.2">
      <c r="U5987" s="17"/>
    </row>
    <row r="5988" spans="21:21" ht="14.25" x14ac:dyDescent="0.2">
      <c r="U5988" s="17"/>
    </row>
    <row r="5989" spans="21:21" ht="14.25" x14ac:dyDescent="0.2">
      <c r="U5989" s="17"/>
    </row>
    <row r="5990" spans="21:21" ht="14.25" x14ac:dyDescent="0.2">
      <c r="U5990" s="17"/>
    </row>
    <row r="5991" spans="21:21" ht="14.25" x14ac:dyDescent="0.2">
      <c r="U5991" s="17"/>
    </row>
    <row r="5992" spans="21:21" ht="14.25" x14ac:dyDescent="0.2">
      <c r="U5992" s="17"/>
    </row>
    <row r="5993" spans="21:21" ht="14.25" x14ac:dyDescent="0.2">
      <c r="U5993" s="17"/>
    </row>
    <row r="5994" spans="21:21" ht="14.25" x14ac:dyDescent="0.2">
      <c r="U5994" s="17"/>
    </row>
    <row r="5995" spans="21:21" ht="14.25" x14ac:dyDescent="0.2">
      <c r="U5995" s="17"/>
    </row>
    <row r="5996" spans="21:21" ht="14.25" x14ac:dyDescent="0.2">
      <c r="U5996" s="17"/>
    </row>
    <row r="5997" spans="21:21" ht="14.25" x14ac:dyDescent="0.2">
      <c r="U5997" s="17"/>
    </row>
    <row r="5998" spans="21:21" ht="14.25" x14ac:dyDescent="0.2">
      <c r="U5998" s="17"/>
    </row>
    <row r="5999" spans="21:21" ht="14.25" x14ac:dyDescent="0.2">
      <c r="U5999" s="17"/>
    </row>
    <row r="6000" spans="21:21" ht="14.25" x14ac:dyDescent="0.2">
      <c r="U6000" s="17"/>
    </row>
    <row r="6001" spans="21:21" ht="14.25" x14ac:dyDescent="0.2">
      <c r="U6001" s="17"/>
    </row>
    <row r="6002" spans="21:21" ht="14.25" x14ac:dyDescent="0.2">
      <c r="U6002" s="17"/>
    </row>
    <row r="6003" spans="21:21" ht="14.25" x14ac:dyDescent="0.2">
      <c r="U6003" s="17"/>
    </row>
    <row r="6004" spans="21:21" ht="14.25" x14ac:dyDescent="0.2">
      <c r="U6004" s="17"/>
    </row>
    <row r="6005" spans="21:21" ht="14.25" x14ac:dyDescent="0.2">
      <c r="U6005" s="17"/>
    </row>
    <row r="6006" spans="21:21" ht="14.25" x14ac:dyDescent="0.2">
      <c r="U6006" s="17"/>
    </row>
    <row r="6007" spans="21:21" ht="14.25" x14ac:dyDescent="0.2">
      <c r="U6007" s="17"/>
    </row>
    <row r="6008" spans="21:21" ht="14.25" x14ac:dyDescent="0.2">
      <c r="U6008" s="17"/>
    </row>
    <row r="6009" spans="21:21" ht="14.25" x14ac:dyDescent="0.2">
      <c r="U6009" s="17"/>
    </row>
    <row r="6010" spans="21:21" ht="14.25" x14ac:dyDescent="0.2">
      <c r="U6010" s="17"/>
    </row>
    <row r="6011" spans="21:21" ht="14.25" x14ac:dyDescent="0.2">
      <c r="U6011" s="17"/>
    </row>
    <row r="6012" spans="21:21" ht="14.25" x14ac:dyDescent="0.2">
      <c r="U6012" s="17"/>
    </row>
    <row r="6013" spans="21:21" ht="14.25" x14ac:dyDescent="0.2">
      <c r="U6013" s="17"/>
    </row>
    <row r="6014" spans="21:21" ht="14.25" x14ac:dyDescent="0.2">
      <c r="U6014" s="17"/>
    </row>
    <row r="6015" spans="21:21" ht="14.25" x14ac:dyDescent="0.2">
      <c r="U6015" s="17"/>
    </row>
    <row r="6016" spans="21:21" ht="14.25" x14ac:dyDescent="0.2">
      <c r="U6016" s="17"/>
    </row>
    <row r="6017" spans="21:21" ht="14.25" x14ac:dyDescent="0.2">
      <c r="U6017" s="17"/>
    </row>
    <row r="6018" spans="21:21" ht="14.25" x14ac:dyDescent="0.2">
      <c r="U6018" s="17"/>
    </row>
    <row r="6019" spans="21:21" ht="14.25" x14ac:dyDescent="0.2">
      <c r="U6019" s="17"/>
    </row>
    <row r="6020" spans="21:21" ht="14.25" x14ac:dyDescent="0.2">
      <c r="U6020" s="17"/>
    </row>
    <row r="6021" spans="21:21" ht="14.25" x14ac:dyDescent="0.2">
      <c r="U6021" s="17"/>
    </row>
    <row r="6022" spans="21:21" ht="14.25" x14ac:dyDescent="0.2">
      <c r="U6022" s="17"/>
    </row>
    <row r="6023" spans="21:21" ht="14.25" x14ac:dyDescent="0.2">
      <c r="U6023" s="17"/>
    </row>
    <row r="6024" spans="21:21" ht="14.25" x14ac:dyDescent="0.2">
      <c r="U6024" s="17"/>
    </row>
    <row r="6025" spans="21:21" ht="14.25" x14ac:dyDescent="0.2">
      <c r="U6025" s="17"/>
    </row>
    <row r="6026" spans="21:21" ht="14.25" x14ac:dyDescent="0.2">
      <c r="U6026" s="17"/>
    </row>
    <row r="6027" spans="21:21" ht="14.25" x14ac:dyDescent="0.2">
      <c r="U6027" s="17"/>
    </row>
    <row r="6028" spans="21:21" ht="14.25" x14ac:dyDescent="0.2">
      <c r="U6028" s="17"/>
    </row>
    <row r="6029" spans="21:21" ht="14.25" x14ac:dyDescent="0.2">
      <c r="U6029" s="17"/>
    </row>
    <row r="6030" spans="21:21" ht="14.25" x14ac:dyDescent="0.2">
      <c r="U6030" s="17"/>
    </row>
    <row r="6031" spans="21:21" ht="14.25" x14ac:dyDescent="0.2">
      <c r="U6031" s="17"/>
    </row>
    <row r="6032" spans="21:21" ht="14.25" x14ac:dyDescent="0.2">
      <c r="U6032" s="17"/>
    </row>
    <row r="6033" spans="21:21" ht="14.25" x14ac:dyDescent="0.2">
      <c r="U6033" s="17"/>
    </row>
    <row r="6034" spans="21:21" ht="14.25" x14ac:dyDescent="0.2">
      <c r="U6034" s="17"/>
    </row>
    <row r="6035" spans="21:21" ht="14.25" x14ac:dyDescent="0.2">
      <c r="U6035" s="17"/>
    </row>
    <row r="6036" spans="21:21" ht="14.25" x14ac:dyDescent="0.2">
      <c r="U6036" s="17"/>
    </row>
    <row r="6037" spans="21:21" ht="14.25" x14ac:dyDescent="0.2">
      <c r="U6037" s="17"/>
    </row>
    <row r="6038" spans="21:21" ht="14.25" x14ac:dyDescent="0.2">
      <c r="U6038" s="17"/>
    </row>
    <row r="6039" spans="21:21" ht="14.25" x14ac:dyDescent="0.2">
      <c r="U6039" s="17"/>
    </row>
    <row r="6040" spans="21:21" ht="14.25" x14ac:dyDescent="0.2">
      <c r="U6040" s="17"/>
    </row>
    <row r="6041" spans="21:21" ht="14.25" x14ac:dyDescent="0.2">
      <c r="U6041" s="17"/>
    </row>
    <row r="6042" spans="21:21" ht="14.25" x14ac:dyDescent="0.2">
      <c r="U6042" s="17"/>
    </row>
    <row r="6043" spans="21:21" ht="14.25" x14ac:dyDescent="0.2">
      <c r="U6043" s="17"/>
    </row>
    <row r="6044" spans="21:21" ht="14.25" x14ac:dyDescent="0.2">
      <c r="U6044" s="17"/>
    </row>
    <row r="6045" spans="21:21" ht="14.25" x14ac:dyDescent="0.2">
      <c r="U6045" s="17"/>
    </row>
    <row r="6046" spans="21:21" ht="14.25" x14ac:dyDescent="0.2">
      <c r="U6046" s="17"/>
    </row>
    <row r="6047" spans="21:21" ht="14.25" x14ac:dyDescent="0.2">
      <c r="U6047" s="17"/>
    </row>
    <row r="6048" spans="21:21" ht="14.25" x14ac:dyDescent="0.2">
      <c r="U6048" s="17"/>
    </row>
    <row r="6049" spans="21:21" ht="14.25" x14ac:dyDescent="0.2">
      <c r="U6049" s="17"/>
    </row>
    <row r="6050" spans="21:21" ht="14.25" x14ac:dyDescent="0.2">
      <c r="U6050" s="17"/>
    </row>
    <row r="6051" spans="21:21" ht="14.25" x14ac:dyDescent="0.2">
      <c r="U6051" s="17"/>
    </row>
    <row r="6052" spans="21:21" ht="14.25" x14ac:dyDescent="0.2">
      <c r="U6052" s="17"/>
    </row>
    <row r="6053" spans="21:21" ht="14.25" x14ac:dyDescent="0.2">
      <c r="U6053" s="17"/>
    </row>
    <row r="6054" spans="21:21" ht="14.25" x14ac:dyDescent="0.2">
      <c r="U6054" s="17"/>
    </row>
    <row r="6055" spans="21:21" ht="14.25" x14ac:dyDescent="0.2">
      <c r="U6055" s="17"/>
    </row>
    <row r="6056" spans="21:21" ht="14.25" x14ac:dyDescent="0.2">
      <c r="U6056" s="17"/>
    </row>
    <row r="6057" spans="21:21" ht="14.25" x14ac:dyDescent="0.2">
      <c r="U6057" s="17"/>
    </row>
    <row r="6058" spans="21:21" ht="14.25" x14ac:dyDescent="0.2">
      <c r="U6058" s="17"/>
    </row>
    <row r="6059" spans="21:21" ht="14.25" x14ac:dyDescent="0.2">
      <c r="U6059" s="17"/>
    </row>
    <row r="6060" spans="21:21" ht="14.25" x14ac:dyDescent="0.2">
      <c r="U6060" s="17"/>
    </row>
    <row r="6061" spans="21:21" ht="14.25" x14ac:dyDescent="0.2">
      <c r="U6061" s="17"/>
    </row>
    <row r="6062" spans="21:21" ht="14.25" x14ac:dyDescent="0.2">
      <c r="U6062" s="17"/>
    </row>
    <row r="6063" spans="21:21" ht="14.25" x14ac:dyDescent="0.2">
      <c r="U6063" s="17"/>
    </row>
    <row r="6064" spans="21:21" ht="14.25" x14ac:dyDescent="0.2">
      <c r="U6064" s="17"/>
    </row>
    <row r="6065" spans="21:21" ht="14.25" x14ac:dyDescent="0.2">
      <c r="U6065" s="17"/>
    </row>
    <row r="6066" spans="21:21" ht="14.25" x14ac:dyDescent="0.2">
      <c r="U6066" s="17"/>
    </row>
    <row r="6067" spans="21:21" ht="14.25" x14ac:dyDescent="0.2">
      <c r="U6067" s="17"/>
    </row>
    <row r="6068" spans="21:21" ht="14.25" x14ac:dyDescent="0.2">
      <c r="U6068" s="17"/>
    </row>
    <row r="6069" spans="21:21" ht="14.25" x14ac:dyDescent="0.2">
      <c r="U6069" s="17"/>
    </row>
    <row r="6070" spans="21:21" ht="14.25" x14ac:dyDescent="0.2">
      <c r="U6070" s="17"/>
    </row>
    <row r="6071" spans="21:21" ht="14.25" x14ac:dyDescent="0.2">
      <c r="U6071" s="17"/>
    </row>
    <row r="6072" spans="21:21" ht="14.25" x14ac:dyDescent="0.2">
      <c r="U6072" s="17"/>
    </row>
    <row r="6073" spans="21:21" ht="14.25" x14ac:dyDescent="0.2">
      <c r="U6073" s="17"/>
    </row>
    <row r="6074" spans="21:21" ht="14.25" x14ac:dyDescent="0.2">
      <c r="U6074" s="17"/>
    </row>
    <row r="6075" spans="21:21" ht="14.25" x14ac:dyDescent="0.2">
      <c r="U6075" s="17"/>
    </row>
    <row r="6076" spans="21:21" ht="14.25" x14ac:dyDescent="0.2">
      <c r="U6076" s="17"/>
    </row>
    <row r="6077" spans="21:21" ht="14.25" x14ac:dyDescent="0.2">
      <c r="U6077" s="17"/>
    </row>
    <row r="6078" spans="21:21" ht="14.25" x14ac:dyDescent="0.2">
      <c r="U6078" s="17"/>
    </row>
    <row r="6079" spans="21:21" ht="14.25" x14ac:dyDescent="0.2">
      <c r="U6079" s="17"/>
    </row>
    <row r="6080" spans="21:21" ht="14.25" x14ac:dyDescent="0.2">
      <c r="U6080" s="17"/>
    </row>
    <row r="6081" spans="21:21" ht="14.25" x14ac:dyDescent="0.2">
      <c r="U6081" s="17"/>
    </row>
    <row r="6082" spans="21:21" ht="14.25" x14ac:dyDescent="0.2">
      <c r="U6082" s="17"/>
    </row>
    <row r="6083" spans="21:21" ht="14.25" x14ac:dyDescent="0.2">
      <c r="U6083" s="17"/>
    </row>
    <row r="6084" spans="21:21" ht="14.25" x14ac:dyDescent="0.2">
      <c r="U6084" s="17"/>
    </row>
    <row r="6085" spans="21:21" ht="14.25" x14ac:dyDescent="0.2">
      <c r="U6085" s="17"/>
    </row>
    <row r="6086" spans="21:21" ht="14.25" x14ac:dyDescent="0.2">
      <c r="U6086" s="17"/>
    </row>
    <row r="6087" spans="21:21" ht="14.25" x14ac:dyDescent="0.2">
      <c r="U6087" s="17"/>
    </row>
    <row r="6088" spans="21:21" ht="14.25" x14ac:dyDescent="0.2">
      <c r="U6088" s="17"/>
    </row>
    <row r="6089" spans="21:21" ht="14.25" x14ac:dyDescent="0.2">
      <c r="U6089" s="17"/>
    </row>
    <row r="6090" spans="21:21" ht="14.25" x14ac:dyDescent="0.2">
      <c r="U6090" s="17"/>
    </row>
    <row r="6091" spans="21:21" ht="14.25" x14ac:dyDescent="0.2">
      <c r="U6091" s="17"/>
    </row>
    <row r="6092" spans="21:21" ht="14.25" x14ac:dyDescent="0.2">
      <c r="U6092" s="17"/>
    </row>
    <row r="6093" spans="21:21" ht="14.25" x14ac:dyDescent="0.2">
      <c r="U6093" s="17"/>
    </row>
    <row r="6094" spans="21:21" ht="14.25" x14ac:dyDescent="0.2">
      <c r="U6094" s="17"/>
    </row>
    <row r="6095" spans="21:21" ht="14.25" x14ac:dyDescent="0.2">
      <c r="U6095" s="17"/>
    </row>
    <row r="6096" spans="21:21" ht="14.25" x14ac:dyDescent="0.2">
      <c r="U6096" s="17"/>
    </row>
    <row r="6097" spans="21:21" ht="14.25" x14ac:dyDescent="0.2">
      <c r="U6097" s="17"/>
    </row>
    <row r="6098" spans="21:21" ht="14.25" x14ac:dyDescent="0.2">
      <c r="U6098" s="17"/>
    </row>
    <row r="6099" spans="21:21" ht="14.25" x14ac:dyDescent="0.2">
      <c r="U6099" s="17"/>
    </row>
    <row r="6100" spans="21:21" ht="14.25" x14ac:dyDescent="0.2">
      <c r="U6100" s="17"/>
    </row>
    <row r="6101" spans="21:21" ht="14.25" x14ac:dyDescent="0.2">
      <c r="U6101" s="17"/>
    </row>
    <row r="6102" spans="21:21" ht="14.25" x14ac:dyDescent="0.2">
      <c r="U6102" s="17"/>
    </row>
    <row r="6103" spans="21:21" ht="14.25" x14ac:dyDescent="0.2">
      <c r="U6103" s="17"/>
    </row>
    <row r="6104" spans="21:21" ht="14.25" x14ac:dyDescent="0.2">
      <c r="U6104" s="17"/>
    </row>
    <row r="6105" spans="21:21" ht="14.25" x14ac:dyDescent="0.2">
      <c r="U6105" s="17"/>
    </row>
    <row r="6106" spans="21:21" ht="14.25" x14ac:dyDescent="0.2">
      <c r="U6106" s="17"/>
    </row>
    <row r="6107" spans="21:21" ht="14.25" x14ac:dyDescent="0.2">
      <c r="U6107" s="17"/>
    </row>
    <row r="6108" spans="21:21" ht="14.25" x14ac:dyDescent="0.2">
      <c r="U6108" s="17"/>
    </row>
    <row r="6109" spans="21:21" ht="14.25" x14ac:dyDescent="0.2">
      <c r="U6109" s="17"/>
    </row>
    <row r="6110" spans="21:21" ht="14.25" x14ac:dyDescent="0.2">
      <c r="U6110" s="17"/>
    </row>
    <row r="6111" spans="21:21" ht="14.25" x14ac:dyDescent="0.2">
      <c r="U6111" s="17"/>
    </row>
    <row r="6112" spans="21:21" ht="14.25" x14ac:dyDescent="0.2">
      <c r="U6112" s="17"/>
    </row>
    <row r="6113" spans="21:21" ht="14.25" x14ac:dyDescent="0.2">
      <c r="U6113" s="17"/>
    </row>
    <row r="6114" spans="21:21" ht="14.25" x14ac:dyDescent="0.2">
      <c r="U6114" s="17"/>
    </row>
    <row r="6115" spans="21:21" ht="14.25" x14ac:dyDescent="0.2">
      <c r="U6115" s="17"/>
    </row>
    <row r="6116" spans="21:21" ht="14.25" x14ac:dyDescent="0.2">
      <c r="U6116" s="17"/>
    </row>
    <row r="6117" spans="21:21" ht="14.25" x14ac:dyDescent="0.2">
      <c r="U6117" s="17"/>
    </row>
    <row r="6118" spans="21:21" ht="14.25" x14ac:dyDescent="0.2">
      <c r="U6118" s="17"/>
    </row>
    <row r="6119" spans="21:21" ht="14.25" x14ac:dyDescent="0.2">
      <c r="U6119" s="17"/>
    </row>
    <row r="6120" spans="21:21" ht="14.25" x14ac:dyDescent="0.2">
      <c r="U6120" s="17"/>
    </row>
    <row r="6121" spans="21:21" ht="14.25" x14ac:dyDescent="0.2">
      <c r="U6121" s="17"/>
    </row>
    <row r="6122" spans="21:21" ht="14.25" x14ac:dyDescent="0.2">
      <c r="U6122" s="17"/>
    </row>
    <row r="6123" spans="21:21" ht="14.25" x14ac:dyDescent="0.2">
      <c r="U6123" s="17"/>
    </row>
    <row r="6124" spans="21:21" ht="14.25" x14ac:dyDescent="0.2">
      <c r="U6124" s="17"/>
    </row>
    <row r="6125" spans="21:21" ht="14.25" x14ac:dyDescent="0.2">
      <c r="U6125" s="17"/>
    </row>
    <row r="6126" spans="21:21" ht="14.25" x14ac:dyDescent="0.2">
      <c r="U6126" s="17"/>
    </row>
    <row r="6127" spans="21:21" ht="14.25" x14ac:dyDescent="0.2">
      <c r="U6127" s="17"/>
    </row>
    <row r="6128" spans="21:21" ht="14.25" x14ac:dyDescent="0.2">
      <c r="U6128" s="17"/>
    </row>
    <row r="6129" spans="21:21" ht="14.25" x14ac:dyDescent="0.2">
      <c r="U6129" s="17"/>
    </row>
    <row r="6130" spans="21:21" ht="14.25" x14ac:dyDescent="0.2">
      <c r="U6130" s="17"/>
    </row>
    <row r="6131" spans="21:21" ht="14.25" x14ac:dyDescent="0.2">
      <c r="U6131" s="17"/>
    </row>
    <row r="6132" spans="21:21" ht="14.25" x14ac:dyDescent="0.2">
      <c r="U6132" s="17"/>
    </row>
    <row r="6133" spans="21:21" ht="14.25" x14ac:dyDescent="0.2">
      <c r="U6133" s="17"/>
    </row>
    <row r="6134" spans="21:21" ht="14.25" x14ac:dyDescent="0.2">
      <c r="U6134" s="17"/>
    </row>
    <row r="6135" spans="21:21" ht="14.25" x14ac:dyDescent="0.2">
      <c r="U6135" s="17"/>
    </row>
    <row r="6136" spans="21:21" ht="14.25" x14ac:dyDescent="0.2">
      <c r="U6136" s="17"/>
    </row>
    <row r="6137" spans="21:21" ht="14.25" x14ac:dyDescent="0.2">
      <c r="U6137" s="17"/>
    </row>
    <row r="6138" spans="21:21" ht="14.25" x14ac:dyDescent="0.2">
      <c r="U6138" s="17"/>
    </row>
    <row r="6139" spans="21:21" ht="14.25" x14ac:dyDescent="0.2">
      <c r="U6139" s="17"/>
    </row>
    <row r="6140" spans="21:21" ht="14.25" x14ac:dyDescent="0.2">
      <c r="U6140" s="17"/>
    </row>
    <row r="6141" spans="21:21" ht="14.25" x14ac:dyDescent="0.2">
      <c r="U6141" s="17"/>
    </row>
    <row r="6142" spans="21:21" ht="14.25" x14ac:dyDescent="0.2">
      <c r="U6142" s="17"/>
    </row>
    <row r="6143" spans="21:21" ht="14.25" x14ac:dyDescent="0.2">
      <c r="U6143" s="17"/>
    </row>
    <row r="6144" spans="21:21" ht="14.25" x14ac:dyDescent="0.2">
      <c r="U6144" s="17"/>
    </row>
    <row r="6145" spans="21:21" ht="14.25" x14ac:dyDescent="0.2">
      <c r="U6145" s="17"/>
    </row>
    <row r="6146" spans="21:21" ht="14.25" x14ac:dyDescent="0.2">
      <c r="U6146" s="17"/>
    </row>
    <row r="6147" spans="21:21" ht="14.25" x14ac:dyDescent="0.2">
      <c r="U6147" s="17"/>
    </row>
    <row r="6148" spans="21:21" ht="14.25" x14ac:dyDescent="0.2">
      <c r="U6148" s="17"/>
    </row>
    <row r="6149" spans="21:21" ht="14.25" x14ac:dyDescent="0.2">
      <c r="U6149" s="17"/>
    </row>
    <row r="6150" spans="21:21" ht="14.25" x14ac:dyDescent="0.2">
      <c r="U6150" s="17"/>
    </row>
    <row r="6151" spans="21:21" ht="14.25" x14ac:dyDescent="0.2">
      <c r="U6151" s="17"/>
    </row>
    <row r="6152" spans="21:21" ht="14.25" x14ac:dyDescent="0.2">
      <c r="U6152" s="17"/>
    </row>
    <row r="6153" spans="21:21" ht="14.25" x14ac:dyDescent="0.2">
      <c r="U6153" s="17"/>
    </row>
    <row r="6154" spans="21:21" ht="14.25" x14ac:dyDescent="0.2">
      <c r="U6154" s="17"/>
    </row>
    <row r="6155" spans="21:21" ht="14.25" x14ac:dyDescent="0.2">
      <c r="U6155" s="17"/>
    </row>
    <row r="6156" spans="21:21" ht="14.25" x14ac:dyDescent="0.2">
      <c r="U6156" s="17"/>
    </row>
    <row r="6157" spans="21:21" ht="14.25" x14ac:dyDescent="0.2">
      <c r="U6157" s="17"/>
    </row>
    <row r="6158" spans="21:21" ht="14.25" x14ac:dyDescent="0.2">
      <c r="U6158" s="17"/>
    </row>
    <row r="6159" spans="21:21" ht="14.25" x14ac:dyDescent="0.2">
      <c r="U6159" s="17"/>
    </row>
    <row r="6160" spans="21:21" ht="14.25" x14ac:dyDescent="0.2">
      <c r="U6160" s="17"/>
    </row>
    <row r="6161" spans="21:21" ht="14.25" x14ac:dyDescent="0.2">
      <c r="U6161" s="17"/>
    </row>
    <row r="6162" spans="21:21" ht="14.25" x14ac:dyDescent="0.2">
      <c r="U6162" s="17"/>
    </row>
    <row r="6163" spans="21:21" ht="14.25" x14ac:dyDescent="0.2">
      <c r="U6163" s="17"/>
    </row>
    <row r="6164" spans="21:21" ht="14.25" x14ac:dyDescent="0.2">
      <c r="U6164" s="17"/>
    </row>
    <row r="6165" spans="21:21" ht="14.25" x14ac:dyDescent="0.2">
      <c r="U6165" s="17"/>
    </row>
    <row r="6166" spans="21:21" ht="14.25" x14ac:dyDescent="0.2">
      <c r="U6166" s="17"/>
    </row>
    <row r="6167" spans="21:21" ht="14.25" x14ac:dyDescent="0.2">
      <c r="U6167" s="17"/>
    </row>
    <row r="6168" spans="21:21" ht="14.25" x14ac:dyDescent="0.2">
      <c r="U6168" s="17"/>
    </row>
    <row r="6169" spans="21:21" ht="14.25" x14ac:dyDescent="0.2">
      <c r="U6169" s="17"/>
    </row>
    <row r="6170" spans="21:21" ht="14.25" x14ac:dyDescent="0.2">
      <c r="U6170" s="17"/>
    </row>
    <row r="6171" spans="21:21" ht="14.25" x14ac:dyDescent="0.2">
      <c r="U6171" s="17"/>
    </row>
    <row r="6172" spans="21:21" ht="14.25" x14ac:dyDescent="0.2">
      <c r="U6172" s="17"/>
    </row>
    <row r="6173" spans="21:21" ht="14.25" x14ac:dyDescent="0.2">
      <c r="U6173" s="17"/>
    </row>
    <row r="6174" spans="21:21" ht="14.25" x14ac:dyDescent="0.2">
      <c r="U6174" s="17"/>
    </row>
    <row r="6175" spans="21:21" ht="14.25" x14ac:dyDescent="0.2">
      <c r="U6175" s="17"/>
    </row>
    <row r="6176" spans="21:21" ht="14.25" x14ac:dyDescent="0.2">
      <c r="U6176" s="17"/>
    </row>
    <row r="6177" spans="21:21" ht="14.25" x14ac:dyDescent="0.2">
      <c r="U6177" s="17"/>
    </row>
    <row r="6178" spans="21:21" ht="14.25" x14ac:dyDescent="0.2">
      <c r="U6178" s="17"/>
    </row>
    <row r="6179" spans="21:21" ht="14.25" x14ac:dyDescent="0.2">
      <c r="U6179" s="17"/>
    </row>
    <row r="6180" spans="21:21" ht="14.25" x14ac:dyDescent="0.2">
      <c r="U6180" s="17"/>
    </row>
    <row r="6181" spans="21:21" ht="14.25" x14ac:dyDescent="0.2">
      <c r="U6181" s="17"/>
    </row>
    <row r="6182" spans="21:21" ht="14.25" x14ac:dyDescent="0.2">
      <c r="U6182" s="17"/>
    </row>
    <row r="6183" spans="21:21" ht="14.25" x14ac:dyDescent="0.2">
      <c r="U6183" s="17"/>
    </row>
    <row r="6184" spans="21:21" ht="14.25" x14ac:dyDescent="0.2">
      <c r="U6184" s="17"/>
    </row>
    <row r="6185" spans="21:21" ht="14.25" x14ac:dyDescent="0.2">
      <c r="U6185" s="17"/>
    </row>
    <row r="6186" spans="21:21" ht="14.25" x14ac:dyDescent="0.2">
      <c r="U6186" s="17"/>
    </row>
    <row r="6187" spans="21:21" ht="14.25" x14ac:dyDescent="0.2">
      <c r="U6187" s="17"/>
    </row>
    <row r="6188" spans="21:21" ht="14.25" x14ac:dyDescent="0.2">
      <c r="U6188" s="17"/>
    </row>
    <row r="6189" spans="21:21" ht="14.25" x14ac:dyDescent="0.2">
      <c r="U6189" s="17"/>
    </row>
    <row r="6190" spans="21:21" ht="14.25" x14ac:dyDescent="0.2">
      <c r="U6190" s="17"/>
    </row>
    <row r="6191" spans="21:21" ht="14.25" x14ac:dyDescent="0.2">
      <c r="U6191" s="17"/>
    </row>
    <row r="6192" spans="21:21" ht="14.25" x14ac:dyDescent="0.2">
      <c r="U6192" s="17"/>
    </row>
    <row r="6193" spans="21:21" ht="14.25" x14ac:dyDescent="0.2">
      <c r="U6193" s="17"/>
    </row>
    <row r="6194" spans="21:21" ht="14.25" x14ac:dyDescent="0.2">
      <c r="U6194" s="17"/>
    </row>
    <row r="6195" spans="21:21" ht="14.25" x14ac:dyDescent="0.2">
      <c r="U6195" s="17"/>
    </row>
    <row r="6196" spans="21:21" ht="14.25" x14ac:dyDescent="0.2">
      <c r="U6196" s="17"/>
    </row>
    <row r="6197" spans="21:21" ht="14.25" x14ac:dyDescent="0.2">
      <c r="U6197" s="17"/>
    </row>
    <row r="6198" spans="21:21" ht="14.25" x14ac:dyDescent="0.2">
      <c r="U6198" s="17"/>
    </row>
    <row r="6199" spans="21:21" ht="14.25" x14ac:dyDescent="0.2">
      <c r="U6199" s="17"/>
    </row>
    <row r="6200" spans="21:21" ht="14.25" x14ac:dyDescent="0.2">
      <c r="U6200" s="17"/>
    </row>
    <row r="6201" spans="21:21" ht="14.25" x14ac:dyDescent="0.2">
      <c r="U6201" s="17"/>
    </row>
    <row r="6202" spans="21:21" ht="14.25" x14ac:dyDescent="0.2">
      <c r="U6202" s="17"/>
    </row>
    <row r="6203" spans="21:21" ht="14.25" x14ac:dyDescent="0.2">
      <c r="U6203" s="17"/>
    </row>
    <row r="6204" spans="21:21" ht="14.25" x14ac:dyDescent="0.2">
      <c r="U6204" s="17"/>
    </row>
    <row r="6205" spans="21:21" ht="14.25" x14ac:dyDescent="0.2">
      <c r="U6205" s="17"/>
    </row>
    <row r="6206" spans="21:21" ht="14.25" x14ac:dyDescent="0.2">
      <c r="U6206" s="17"/>
    </row>
    <row r="6207" spans="21:21" ht="14.25" x14ac:dyDescent="0.2">
      <c r="U6207" s="17"/>
    </row>
    <row r="6208" spans="21:21" ht="14.25" x14ac:dyDescent="0.2">
      <c r="U6208" s="17"/>
    </row>
    <row r="6209" spans="21:21" ht="14.25" x14ac:dyDescent="0.2">
      <c r="U6209" s="17"/>
    </row>
    <row r="6210" spans="21:21" ht="14.25" x14ac:dyDescent="0.2">
      <c r="U6210" s="17"/>
    </row>
    <row r="6211" spans="21:21" ht="14.25" x14ac:dyDescent="0.2">
      <c r="U6211" s="17"/>
    </row>
    <row r="6212" spans="21:21" ht="14.25" x14ac:dyDescent="0.2">
      <c r="U6212" s="17"/>
    </row>
    <row r="6213" spans="21:21" ht="14.25" x14ac:dyDescent="0.2">
      <c r="U6213" s="17"/>
    </row>
    <row r="6214" spans="21:21" ht="14.25" x14ac:dyDescent="0.2">
      <c r="U6214" s="17"/>
    </row>
    <row r="6215" spans="21:21" ht="14.25" x14ac:dyDescent="0.2">
      <c r="U6215" s="17"/>
    </row>
    <row r="6216" spans="21:21" ht="14.25" x14ac:dyDescent="0.2">
      <c r="U6216" s="17"/>
    </row>
    <row r="6217" spans="21:21" ht="14.25" x14ac:dyDescent="0.2">
      <c r="U6217" s="17"/>
    </row>
    <row r="6218" spans="21:21" ht="14.25" x14ac:dyDescent="0.2">
      <c r="U6218" s="17"/>
    </row>
    <row r="6219" spans="21:21" ht="14.25" x14ac:dyDescent="0.2">
      <c r="U6219" s="17"/>
    </row>
    <row r="6220" spans="21:21" ht="14.25" x14ac:dyDescent="0.2">
      <c r="U6220" s="17"/>
    </row>
    <row r="6221" spans="21:21" ht="14.25" x14ac:dyDescent="0.2">
      <c r="U6221" s="17"/>
    </row>
    <row r="6222" spans="21:21" ht="14.25" x14ac:dyDescent="0.2">
      <c r="U6222" s="17"/>
    </row>
    <row r="6223" spans="21:21" ht="14.25" x14ac:dyDescent="0.2">
      <c r="U6223" s="17"/>
    </row>
    <row r="6224" spans="21:21" ht="14.25" x14ac:dyDescent="0.2">
      <c r="U6224" s="17"/>
    </row>
    <row r="6225" spans="21:21" ht="14.25" x14ac:dyDescent="0.2">
      <c r="U6225" s="17"/>
    </row>
    <row r="6226" spans="21:21" ht="14.25" x14ac:dyDescent="0.2">
      <c r="U6226" s="17"/>
    </row>
    <row r="6227" spans="21:21" ht="14.25" x14ac:dyDescent="0.2">
      <c r="U6227" s="17"/>
    </row>
    <row r="6228" spans="21:21" ht="14.25" x14ac:dyDescent="0.2">
      <c r="U6228" s="17"/>
    </row>
    <row r="6229" spans="21:21" ht="14.25" x14ac:dyDescent="0.2">
      <c r="U6229" s="17"/>
    </row>
    <row r="6230" spans="21:21" ht="14.25" x14ac:dyDescent="0.2">
      <c r="U6230" s="17"/>
    </row>
    <row r="6231" spans="21:21" ht="14.25" x14ac:dyDescent="0.2">
      <c r="U6231" s="17"/>
    </row>
    <row r="6232" spans="21:21" ht="14.25" x14ac:dyDescent="0.2">
      <c r="U6232" s="17"/>
    </row>
    <row r="6233" spans="21:21" ht="14.25" x14ac:dyDescent="0.2">
      <c r="U6233" s="17"/>
    </row>
    <row r="6234" spans="21:21" ht="14.25" x14ac:dyDescent="0.2">
      <c r="U6234" s="17"/>
    </row>
    <row r="6235" spans="21:21" ht="14.25" x14ac:dyDescent="0.2">
      <c r="U6235" s="17"/>
    </row>
    <row r="6236" spans="21:21" ht="14.25" x14ac:dyDescent="0.2">
      <c r="U6236" s="17"/>
    </row>
    <row r="6237" spans="21:21" ht="14.25" x14ac:dyDescent="0.2">
      <c r="U6237" s="17"/>
    </row>
    <row r="6238" spans="21:21" ht="14.25" x14ac:dyDescent="0.2">
      <c r="U6238" s="17"/>
    </row>
    <row r="6239" spans="21:21" ht="14.25" x14ac:dyDescent="0.2">
      <c r="U6239" s="17"/>
    </row>
    <row r="6240" spans="21:21" ht="14.25" x14ac:dyDescent="0.2">
      <c r="U6240" s="17"/>
    </row>
    <row r="6241" spans="21:21" ht="14.25" x14ac:dyDescent="0.2">
      <c r="U6241" s="17"/>
    </row>
    <row r="6242" spans="21:21" ht="14.25" x14ac:dyDescent="0.2">
      <c r="U6242" s="17"/>
    </row>
    <row r="6243" spans="21:21" ht="14.25" x14ac:dyDescent="0.2">
      <c r="U6243" s="17"/>
    </row>
    <row r="6244" spans="21:21" ht="14.25" x14ac:dyDescent="0.2">
      <c r="U6244" s="17"/>
    </row>
    <row r="6245" spans="21:21" ht="14.25" x14ac:dyDescent="0.2">
      <c r="U6245" s="17"/>
    </row>
    <row r="6246" spans="21:21" ht="14.25" x14ac:dyDescent="0.2">
      <c r="U6246" s="17"/>
    </row>
    <row r="6247" spans="21:21" ht="14.25" x14ac:dyDescent="0.2">
      <c r="U6247" s="17"/>
    </row>
    <row r="6248" spans="21:21" ht="14.25" x14ac:dyDescent="0.2">
      <c r="U6248" s="17"/>
    </row>
    <row r="6249" spans="21:21" ht="14.25" x14ac:dyDescent="0.2">
      <c r="U6249" s="17"/>
    </row>
    <row r="6250" spans="21:21" ht="14.25" x14ac:dyDescent="0.2">
      <c r="U6250" s="17"/>
    </row>
    <row r="6251" spans="21:21" ht="14.25" x14ac:dyDescent="0.2">
      <c r="U6251" s="17"/>
    </row>
    <row r="6252" spans="21:21" ht="14.25" x14ac:dyDescent="0.2">
      <c r="U6252" s="17"/>
    </row>
    <row r="6253" spans="21:21" ht="14.25" x14ac:dyDescent="0.2">
      <c r="U6253" s="17"/>
    </row>
    <row r="6254" spans="21:21" ht="14.25" x14ac:dyDescent="0.2">
      <c r="U6254" s="17"/>
    </row>
    <row r="6255" spans="21:21" ht="14.25" x14ac:dyDescent="0.2">
      <c r="U6255" s="17"/>
    </row>
    <row r="6256" spans="21:21" ht="14.25" x14ac:dyDescent="0.2">
      <c r="U6256" s="17"/>
    </row>
    <row r="6257" spans="21:21" ht="14.25" x14ac:dyDescent="0.2">
      <c r="U6257" s="17"/>
    </row>
    <row r="6258" spans="21:21" ht="14.25" x14ac:dyDescent="0.2">
      <c r="U6258" s="17"/>
    </row>
    <row r="6259" spans="21:21" ht="14.25" x14ac:dyDescent="0.2">
      <c r="U6259" s="17"/>
    </row>
    <row r="6260" spans="21:21" ht="14.25" x14ac:dyDescent="0.2">
      <c r="U6260" s="17"/>
    </row>
    <row r="6261" spans="21:21" ht="14.25" x14ac:dyDescent="0.2">
      <c r="U6261" s="17"/>
    </row>
    <row r="6262" spans="21:21" ht="14.25" x14ac:dyDescent="0.2">
      <c r="U6262" s="17"/>
    </row>
    <row r="6263" spans="21:21" ht="14.25" x14ac:dyDescent="0.2">
      <c r="U6263" s="17"/>
    </row>
    <row r="6264" spans="21:21" ht="14.25" x14ac:dyDescent="0.2">
      <c r="U6264" s="17"/>
    </row>
    <row r="6265" spans="21:21" ht="14.25" x14ac:dyDescent="0.2">
      <c r="U6265" s="17"/>
    </row>
    <row r="6266" spans="21:21" ht="14.25" x14ac:dyDescent="0.2">
      <c r="U6266" s="17"/>
    </row>
    <row r="6267" spans="21:21" ht="14.25" x14ac:dyDescent="0.2">
      <c r="U6267" s="17"/>
    </row>
    <row r="6268" spans="21:21" ht="14.25" x14ac:dyDescent="0.2">
      <c r="U6268" s="17"/>
    </row>
    <row r="6269" spans="21:21" ht="14.25" x14ac:dyDescent="0.2">
      <c r="U6269" s="17"/>
    </row>
    <row r="6270" spans="21:21" ht="14.25" x14ac:dyDescent="0.2">
      <c r="U6270" s="17"/>
    </row>
    <row r="6271" spans="21:21" ht="14.25" x14ac:dyDescent="0.2">
      <c r="U6271" s="17"/>
    </row>
    <row r="6272" spans="21:21" ht="14.25" x14ac:dyDescent="0.2">
      <c r="U6272" s="17"/>
    </row>
    <row r="6273" spans="21:21" ht="14.25" x14ac:dyDescent="0.2">
      <c r="U6273" s="17"/>
    </row>
    <row r="6274" spans="21:21" ht="14.25" x14ac:dyDescent="0.2">
      <c r="U6274" s="17"/>
    </row>
    <row r="6275" spans="21:21" ht="14.25" x14ac:dyDescent="0.2">
      <c r="U6275" s="17"/>
    </row>
    <row r="6276" spans="21:21" ht="14.25" x14ac:dyDescent="0.2">
      <c r="U6276" s="17"/>
    </row>
    <row r="6277" spans="21:21" ht="14.25" x14ac:dyDescent="0.2">
      <c r="U6277" s="17"/>
    </row>
    <row r="6278" spans="21:21" ht="14.25" x14ac:dyDescent="0.2">
      <c r="U6278" s="17"/>
    </row>
    <row r="6279" spans="21:21" ht="14.25" x14ac:dyDescent="0.2">
      <c r="U6279" s="17"/>
    </row>
    <row r="6280" spans="21:21" ht="14.25" x14ac:dyDescent="0.2">
      <c r="U6280" s="17"/>
    </row>
    <row r="6281" spans="21:21" ht="14.25" x14ac:dyDescent="0.2">
      <c r="U6281" s="17"/>
    </row>
    <row r="6282" spans="21:21" ht="14.25" x14ac:dyDescent="0.2">
      <c r="U6282" s="17"/>
    </row>
    <row r="6283" spans="21:21" ht="14.25" x14ac:dyDescent="0.2">
      <c r="U6283" s="17"/>
    </row>
    <row r="6284" spans="21:21" ht="14.25" x14ac:dyDescent="0.2">
      <c r="U6284" s="17"/>
    </row>
    <row r="6285" spans="21:21" ht="14.25" x14ac:dyDescent="0.2">
      <c r="U6285" s="17"/>
    </row>
    <row r="6286" spans="21:21" ht="14.25" x14ac:dyDescent="0.2">
      <c r="U6286" s="17"/>
    </row>
    <row r="6287" spans="21:21" ht="14.25" x14ac:dyDescent="0.2">
      <c r="U6287" s="17"/>
    </row>
    <row r="6288" spans="21:21" ht="14.25" x14ac:dyDescent="0.2">
      <c r="U6288" s="17"/>
    </row>
    <row r="6289" spans="21:21" ht="14.25" x14ac:dyDescent="0.2">
      <c r="U6289" s="17"/>
    </row>
    <row r="6290" spans="21:21" ht="14.25" x14ac:dyDescent="0.2">
      <c r="U6290" s="17"/>
    </row>
    <row r="6291" spans="21:21" ht="14.25" x14ac:dyDescent="0.2">
      <c r="U6291" s="17"/>
    </row>
    <row r="6292" spans="21:21" ht="14.25" x14ac:dyDescent="0.2">
      <c r="U6292" s="17"/>
    </row>
    <row r="6293" spans="21:21" ht="14.25" x14ac:dyDescent="0.2">
      <c r="U6293" s="17"/>
    </row>
    <row r="6294" spans="21:21" ht="14.25" x14ac:dyDescent="0.2">
      <c r="U6294" s="17"/>
    </row>
    <row r="6295" spans="21:21" ht="14.25" x14ac:dyDescent="0.2">
      <c r="U6295" s="17"/>
    </row>
    <row r="6296" spans="21:21" ht="14.25" x14ac:dyDescent="0.2">
      <c r="U6296" s="17"/>
    </row>
    <row r="6297" spans="21:21" ht="14.25" x14ac:dyDescent="0.2">
      <c r="U6297" s="17"/>
    </row>
    <row r="6298" spans="21:21" ht="14.25" x14ac:dyDescent="0.2">
      <c r="U6298" s="17"/>
    </row>
    <row r="6299" spans="21:21" ht="14.25" x14ac:dyDescent="0.2">
      <c r="U6299" s="17"/>
    </row>
    <row r="6300" spans="21:21" ht="14.25" x14ac:dyDescent="0.2">
      <c r="U6300" s="17"/>
    </row>
    <row r="6301" spans="21:21" ht="14.25" x14ac:dyDescent="0.2">
      <c r="U6301" s="17"/>
    </row>
    <row r="6302" spans="21:21" ht="14.25" x14ac:dyDescent="0.2">
      <c r="U6302" s="17"/>
    </row>
    <row r="6303" spans="21:21" ht="14.25" x14ac:dyDescent="0.2">
      <c r="U6303" s="17"/>
    </row>
    <row r="6304" spans="21:21" ht="14.25" x14ac:dyDescent="0.2">
      <c r="U6304" s="17"/>
    </row>
    <row r="6305" spans="21:21" ht="14.25" x14ac:dyDescent="0.2">
      <c r="U6305" s="17"/>
    </row>
    <row r="6306" spans="21:21" ht="14.25" x14ac:dyDescent="0.2">
      <c r="U6306" s="17"/>
    </row>
    <row r="6307" spans="21:21" ht="14.25" x14ac:dyDescent="0.2">
      <c r="U6307" s="17"/>
    </row>
    <row r="6308" spans="21:21" ht="14.25" x14ac:dyDescent="0.2">
      <c r="U6308" s="17"/>
    </row>
    <row r="6309" spans="21:21" ht="14.25" x14ac:dyDescent="0.2">
      <c r="U6309" s="17"/>
    </row>
    <row r="6310" spans="21:21" ht="14.25" x14ac:dyDescent="0.2">
      <c r="U6310" s="17"/>
    </row>
    <row r="6311" spans="21:21" ht="14.25" x14ac:dyDescent="0.2">
      <c r="U6311" s="17"/>
    </row>
    <row r="6312" spans="21:21" ht="14.25" x14ac:dyDescent="0.2">
      <c r="U6312" s="17"/>
    </row>
    <row r="6313" spans="21:21" ht="14.25" x14ac:dyDescent="0.2">
      <c r="U6313" s="17"/>
    </row>
    <row r="6314" spans="21:21" ht="14.25" x14ac:dyDescent="0.2">
      <c r="U6314" s="17"/>
    </row>
    <row r="6315" spans="21:21" ht="14.25" x14ac:dyDescent="0.2">
      <c r="U6315" s="17"/>
    </row>
    <row r="6316" spans="21:21" ht="14.25" x14ac:dyDescent="0.2">
      <c r="U6316" s="17"/>
    </row>
    <row r="6317" spans="21:21" ht="14.25" x14ac:dyDescent="0.2">
      <c r="U6317" s="17"/>
    </row>
    <row r="6318" spans="21:21" ht="14.25" x14ac:dyDescent="0.2">
      <c r="U6318" s="17"/>
    </row>
    <row r="6319" spans="21:21" ht="14.25" x14ac:dyDescent="0.2">
      <c r="U6319" s="17"/>
    </row>
    <row r="6320" spans="21:21" ht="14.25" x14ac:dyDescent="0.2">
      <c r="U6320" s="17"/>
    </row>
    <row r="6321" spans="21:21" ht="14.25" x14ac:dyDescent="0.2">
      <c r="U6321" s="17"/>
    </row>
    <row r="6322" spans="21:21" ht="14.25" x14ac:dyDescent="0.2">
      <c r="U6322" s="17"/>
    </row>
    <row r="6323" spans="21:21" ht="14.25" x14ac:dyDescent="0.2">
      <c r="U6323" s="17"/>
    </row>
    <row r="6324" spans="21:21" ht="14.25" x14ac:dyDescent="0.2">
      <c r="U6324" s="17"/>
    </row>
    <row r="6325" spans="21:21" ht="14.25" x14ac:dyDescent="0.2">
      <c r="U6325" s="17"/>
    </row>
    <row r="6326" spans="21:21" ht="14.25" x14ac:dyDescent="0.2">
      <c r="U6326" s="17"/>
    </row>
    <row r="6327" spans="21:21" ht="14.25" x14ac:dyDescent="0.2">
      <c r="U6327" s="17"/>
    </row>
    <row r="6328" spans="21:21" ht="14.25" x14ac:dyDescent="0.2">
      <c r="U6328" s="17"/>
    </row>
    <row r="6329" spans="21:21" ht="14.25" x14ac:dyDescent="0.2">
      <c r="U6329" s="17"/>
    </row>
    <row r="6330" spans="21:21" ht="14.25" x14ac:dyDescent="0.2">
      <c r="U6330" s="17"/>
    </row>
    <row r="6331" spans="21:21" ht="14.25" x14ac:dyDescent="0.2">
      <c r="U6331" s="17"/>
    </row>
    <row r="6332" spans="21:21" ht="14.25" x14ac:dyDescent="0.2">
      <c r="U6332" s="17"/>
    </row>
    <row r="6333" spans="21:21" ht="14.25" x14ac:dyDescent="0.2">
      <c r="U6333" s="17"/>
    </row>
    <row r="6334" spans="21:21" ht="14.25" x14ac:dyDescent="0.2">
      <c r="U6334" s="17"/>
    </row>
    <row r="6335" spans="21:21" ht="14.25" x14ac:dyDescent="0.2">
      <c r="U6335" s="17"/>
    </row>
    <row r="6336" spans="21:21" ht="14.25" x14ac:dyDescent="0.2">
      <c r="U6336" s="17"/>
    </row>
    <row r="6337" spans="21:21" ht="14.25" x14ac:dyDescent="0.2">
      <c r="U6337" s="17"/>
    </row>
    <row r="6338" spans="21:21" ht="14.25" x14ac:dyDescent="0.2">
      <c r="U6338" s="17"/>
    </row>
    <row r="6339" spans="21:21" ht="14.25" x14ac:dyDescent="0.2">
      <c r="U6339" s="17"/>
    </row>
    <row r="6340" spans="21:21" ht="14.25" x14ac:dyDescent="0.2">
      <c r="U6340" s="17"/>
    </row>
    <row r="6341" spans="21:21" ht="14.25" x14ac:dyDescent="0.2">
      <c r="U6341" s="17"/>
    </row>
    <row r="6342" spans="21:21" ht="14.25" x14ac:dyDescent="0.2">
      <c r="U6342" s="17"/>
    </row>
    <row r="6343" spans="21:21" ht="14.25" x14ac:dyDescent="0.2">
      <c r="U6343" s="17"/>
    </row>
    <row r="6344" spans="21:21" ht="14.25" x14ac:dyDescent="0.2">
      <c r="U6344" s="17"/>
    </row>
    <row r="6345" spans="21:21" ht="14.25" x14ac:dyDescent="0.2">
      <c r="U6345" s="17"/>
    </row>
    <row r="6346" spans="21:21" ht="14.25" x14ac:dyDescent="0.2">
      <c r="U6346" s="17"/>
    </row>
    <row r="6347" spans="21:21" ht="14.25" x14ac:dyDescent="0.2">
      <c r="U6347" s="17"/>
    </row>
    <row r="6348" spans="21:21" ht="14.25" x14ac:dyDescent="0.2">
      <c r="U6348" s="17"/>
    </row>
    <row r="6349" spans="21:21" ht="14.25" x14ac:dyDescent="0.2">
      <c r="U6349" s="17"/>
    </row>
    <row r="6350" spans="21:21" ht="14.25" x14ac:dyDescent="0.2">
      <c r="U6350" s="17"/>
    </row>
    <row r="6351" spans="21:21" ht="14.25" x14ac:dyDescent="0.2">
      <c r="U6351" s="17"/>
    </row>
    <row r="6352" spans="21:21" ht="14.25" x14ac:dyDescent="0.2">
      <c r="U6352" s="17"/>
    </row>
    <row r="6353" spans="21:21" ht="14.25" x14ac:dyDescent="0.2">
      <c r="U6353" s="17"/>
    </row>
    <row r="6354" spans="21:21" ht="14.25" x14ac:dyDescent="0.2">
      <c r="U6354" s="17"/>
    </row>
    <row r="6355" spans="21:21" ht="14.25" x14ac:dyDescent="0.2">
      <c r="U6355" s="17"/>
    </row>
    <row r="6356" spans="21:21" ht="14.25" x14ac:dyDescent="0.2">
      <c r="U6356" s="17"/>
    </row>
    <row r="6357" spans="21:21" ht="14.25" x14ac:dyDescent="0.2">
      <c r="U6357" s="17"/>
    </row>
    <row r="6358" spans="21:21" ht="14.25" x14ac:dyDescent="0.2">
      <c r="U6358" s="17"/>
    </row>
    <row r="6359" spans="21:21" ht="14.25" x14ac:dyDescent="0.2">
      <c r="U6359" s="17"/>
    </row>
    <row r="6360" spans="21:21" ht="14.25" x14ac:dyDescent="0.2">
      <c r="U6360" s="17"/>
    </row>
    <row r="6361" spans="21:21" ht="14.25" x14ac:dyDescent="0.2">
      <c r="U6361" s="17"/>
    </row>
    <row r="6362" spans="21:21" ht="14.25" x14ac:dyDescent="0.2">
      <c r="U6362" s="17"/>
    </row>
    <row r="6363" spans="21:21" ht="14.25" x14ac:dyDescent="0.2">
      <c r="U6363" s="17"/>
    </row>
    <row r="6364" spans="21:21" ht="14.25" x14ac:dyDescent="0.2">
      <c r="U6364" s="17"/>
    </row>
    <row r="6365" spans="21:21" ht="14.25" x14ac:dyDescent="0.2">
      <c r="U6365" s="17"/>
    </row>
    <row r="6366" spans="21:21" ht="14.25" x14ac:dyDescent="0.2">
      <c r="U6366" s="17"/>
    </row>
    <row r="6367" spans="21:21" ht="14.25" x14ac:dyDescent="0.2">
      <c r="U6367" s="17"/>
    </row>
    <row r="6368" spans="21:21" ht="14.25" x14ac:dyDescent="0.2">
      <c r="U6368" s="17"/>
    </row>
    <row r="6369" spans="21:21" ht="14.25" x14ac:dyDescent="0.2">
      <c r="U6369" s="17"/>
    </row>
    <row r="6370" spans="21:21" ht="14.25" x14ac:dyDescent="0.2">
      <c r="U6370" s="17"/>
    </row>
    <row r="6371" spans="21:21" ht="14.25" x14ac:dyDescent="0.2">
      <c r="U6371" s="17"/>
    </row>
    <row r="6372" spans="21:21" ht="14.25" x14ac:dyDescent="0.2">
      <c r="U6372" s="17"/>
    </row>
    <row r="6373" spans="21:21" ht="14.25" x14ac:dyDescent="0.2">
      <c r="U6373" s="17"/>
    </row>
    <row r="6374" spans="21:21" ht="14.25" x14ac:dyDescent="0.2">
      <c r="U6374" s="17"/>
    </row>
    <row r="6375" spans="21:21" ht="14.25" x14ac:dyDescent="0.2">
      <c r="U6375" s="17"/>
    </row>
    <row r="6376" spans="21:21" ht="14.25" x14ac:dyDescent="0.2">
      <c r="U6376" s="17"/>
    </row>
    <row r="6377" spans="21:21" ht="14.25" x14ac:dyDescent="0.2">
      <c r="U6377" s="17"/>
    </row>
    <row r="6378" spans="21:21" ht="14.25" x14ac:dyDescent="0.2">
      <c r="U6378" s="17"/>
    </row>
    <row r="6379" spans="21:21" ht="14.25" x14ac:dyDescent="0.2">
      <c r="U6379" s="17"/>
    </row>
    <row r="6380" spans="21:21" ht="14.25" x14ac:dyDescent="0.2">
      <c r="U6380" s="17"/>
    </row>
    <row r="6381" spans="21:21" ht="14.25" x14ac:dyDescent="0.2">
      <c r="U6381" s="17"/>
    </row>
    <row r="6382" spans="21:21" ht="14.25" x14ac:dyDescent="0.2">
      <c r="U6382" s="17"/>
    </row>
    <row r="6383" spans="21:21" ht="14.25" x14ac:dyDescent="0.2">
      <c r="U6383" s="17"/>
    </row>
    <row r="6384" spans="21:21" ht="14.25" x14ac:dyDescent="0.2">
      <c r="U6384" s="17"/>
    </row>
    <row r="6385" spans="21:21" ht="14.25" x14ac:dyDescent="0.2">
      <c r="U6385" s="17"/>
    </row>
    <row r="6386" spans="21:21" ht="14.25" x14ac:dyDescent="0.2">
      <c r="U6386" s="17"/>
    </row>
    <row r="6387" spans="21:21" ht="14.25" x14ac:dyDescent="0.2">
      <c r="U6387" s="17"/>
    </row>
    <row r="6388" spans="21:21" ht="14.25" x14ac:dyDescent="0.2">
      <c r="U6388" s="17"/>
    </row>
    <row r="6389" spans="21:21" ht="14.25" x14ac:dyDescent="0.2">
      <c r="U6389" s="17"/>
    </row>
    <row r="6390" spans="21:21" ht="14.25" x14ac:dyDescent="0.2">
      <c r="U6390" s="17"/>
    </row>
    <row r="6391" spans="21:21" ht="14.25" x14ac:dyDescent="0.2">
      <c r="U6391" s="17"/>
    </row>
    <row r="6392" spans="21:21" ht="14.25" x14ac:dyDescent="0.2">
      <c r="U6392" s="17"/>
    </row>
    <row r="6393" spans="21:21" ht="14.25" x14ac:dyDescent="0.2">
      <c r="U6393" s="17"/>
    </row>
    <row r="6394" spans="21:21" ht="14.25" x14ac:dyDescent="0.2">
      <c r="U6394" s="17"/>
    </row>
    <row r="6395" spans="21:21" ht="14.25" x14ac:dyDescent="0.2">
      <c r="U6395" s="17"/>
    </row>
    <row r="6396" spans="21:21" ht="14.25" x14ac:dyDescent="0.2">
      <c r="U6396" s="17"/>
    </row>
    <row r="6397" spans="21:21" ht="14.25" x14ac:dyDescent="0.2">
      <c r="U6397" s="17"/>
    </row>
    <row r="6398" spans="21:21" ht="14.25" x14ac:dyDescent="0.2">
      <c r="U6398" s="17"/>
    </row>
    <row r="6399" spans="21:21" ht="14.25" x14ac:dyDescent="0.2">
      <c r="U6399" s="17"/>
    </row>
    <row r="6400" spans="21:21" ht="14.25" x14ac:dyDescent="0.2">
      <c r="U6400" s="17"/>
    </row>
    <row r="6401" spans="21:21" ht="14.25" x14ac:dyDescent="0.2">
      <c r="U6401" s="17"/>
    </row>
    <row r="6402" spans="21:21" ht="14.25" x14ac:dyDescent="0.2">
      <c r="U6402" s="17"/>
    </row>
    <row r="6403" spans="21:21" ht="14.25" x14ac:dyDescent="0.2">
      <c r="U6403" s="17"/>
    </row>
    <row r="6404" spans="21:21" ht="14.25" x14ac:dyDescent="0.2">
      <c r="U6404" s="17"/>
    </row>
    <row r="6405" spans="21:21" ht="14.25" x14ac:dyDescent="0.2">
      <c r="U6405" s="17"/>
    </row>
    <row r="6406" spans="21:21" ht="14.25" x14ac:dyDescent="0.2">
      <c r="U6406" s="17"/>
    </row>
    <row r="6407" spans="21:21" ht="14.25" x14ac:dyDescent="0.2">
      <c r="U6407" s="17"/>
    </row>
    <row r="6408" spans="21:21" ht="14.25" x14ac:dyDescent="0.2">
      <c r="U6408" s="17"/>
    </row>
    <row r="6409" spans="21:21" ht="14.25" x14ac:dyDescent="0.2">
      <c r="U6409" s="17"/>
    </row>
    <row r="6410" spans="21:21" ht="14.25" x14ac:dyDescent="0.2">
      <c r="U6410" s="17"/>
    </row>
    <row r="6411" spans="21:21" ht="14.25" x14ac:dyDescent="0.2">
      <c r="U6411" s="17"/>
    </row>
    <row r="6412" spans="21:21" ht="14.25" x14ac:dyDescent="0.2">
      <c r="U6412" s="17"/>
    </row>
    <row r="6413" spans="21:21" ht="14.25" x14ac:dyDescent="0.2">
      <c r="U6413" s="17"/>
    </row>
    <row r="6414" spans="21:21" ht="14.25" x14ac:dyDescent="0.2">
      <c r="U6414" s="17"/>
    </row>
    <row r="6415" spans="21:21" ht="14.25" x14ac:dyDescent="0.2">
      <c r="U6415" s="17"/>
    </row>
    <row r="6416" spans="21:21" ht="14.25" x14ac:dyDescent="0.2">
      <c r="U6416" s="17"/>
    </row>
    <row r="6417" spans="21:21" ht="14.25" x14ac:dyDescent="0.2">
      <c r="U6417" s="17"/>
    </row>
    <row r="6418" spans="21:21" ht="14.25" x14ac:dyDescent="0.2">
      <c r="U6418" s="17"/>
    </row>
    <row r="6419" spans="21:21" ht="14.25" x14ac:dyDescent="0.2">
      <c r="U6419" s="17"/>
    </row>
    <row r="6420" spans="21:21" ht="14.25" x14ac:dyDescent="0.2">
      <c r="U6420" s="17"/>
    </row>
    <row r="6421" spans="21:21" ht="14.25" x14ac:dyDescent="0.2">
      <c r="U6421" s="17"/>
    </row>
    <row r="6422" spans="21:21" ht="14.25" x14ac:dyDescent="0.2">
      <c r="U6422" s="17"/>
    </row>
    <row r="6423" spans="21:21" ht="14.25" x14ac:dyDescent="0.2">
      <c r="U6423" s="17"/>
    </row>
    <row r="6424" spans="21:21" ht="14.25" x14ac:dyDescent="0.2">
      <c r="U6424" s="17"/>
    </row>
    <row r="6425" spans="21:21" ht="14.25" x14ac:dyDescent="0.2">
      <c r="U6425" s="17"/>
    </row>
    <row r="6426" spans="21:21" ht="14.25" x14ac:dyDescent="0.2">
      <c r="U6426" s="17"/>
    </row>
    <row r="6427" spans="21:21" ht="14.25" x14ac:dyDescent="0.2">
      <c r="U6427" s="17"/>
    </row>
    <row r="6428" spans="21:21" ht="14.25" x14ac:dyDescent="0.2">
      <c r="U6428" s="17"/>
    </row>
    <row r="6429" spans="21:21" ht="14.25" x14ac:dyDescent="0.2">
      <c r="U6429" s="17"/>
    </row>
    <row r="6430" spans="21:21" ht="14.25" x14ac:dyDescent="0.2">
      <c r="U6430" s="17"/>
    </row>
    <row r="6431" spans="21:21" ht="14.25" x14ac:dyDescent="0.2">
      <c r="U6431" s="17"/>
    </row>
    <row r="6432" spans="21:21" ht="14.25" x14ac:dyDescent="0.2">
      <c r="U6432" s="17"/>
    </row>
    <row r="6433" spans="21:21" ht="14.25" x14ac:dyDescent="0.2">
      <c r="U6433" s="17"/>
    </row>
    <row r="6434" spans="21:21" ht="14.25" x14ac:dyDescent="0.2">
      <c r="U6434" s="17"/>
    </row>
    <row r="6435" spans="21:21" ht="14.25" x14ac:dyDescent="0.2">
      <c r="U6435" s="17"/>
    </row>
    <row r="6436" spans="21:21" ht="14.25" x14ac:dyDescent="0.2">
      <c r="U6436" s="17"/>
    </row>
    <row r="6437" spans="21:21" ht="14.25" x14ac:dyDescent="0.2">
      <c r="U6437" s="17"/>
    </row>
    <row r="6438" spans="21:21" ht="14.25" x14ac:dyDescent="0.2">
      <c r="U6438" s="17"/>
    </row>
    <row r="6439" spans="21:21" ht="14.25" x14ac:dyDescent="0.2">
      <c r="U6439" s="17"/>
    </row>
    <row r="6440" spans="21:21" ht="14.25" x14ac:dyDescent="0.2">
      <c r="U6440" s="17"/>
    </row>
    <row r="6441" spans="21:21" ht="14.25" x14ac:dyDescent="0.2">
      <c r="U6441" s="17"/>
    </row>
    <row r="6442" spans="21:21" ht="14.25" x14ac:dyDescent="0.2">
      <c r="U6442" s="17"/>
    </row>
    <row r="6443" spans="21:21" ht="14.25" x14ac:dyDescent="0.2">
      <c r="U6443" s="17"/>
    </row>
    <row r="6444" spans="21:21" ht="14.25" x14ac:dyDescent="0.2">
      <c r="U6444" s="17"/>
    </row>
    <row r="6445" spans="21:21" ht="14.25" x14ac:dyDescent="0.2">
      <c r="U6445" s="17"/>
    </row>
    <row r="6446" spans="21:21" ht="14.25" x14ac:dyDescent="0.2">
      <c r="U6446" s="17"/>
    </row>
    <row r="6447" spans="21:21" ht="14.25" x14ac:dyDescent="0.2">
      <c r="U6447" s="17"/>
    </row>
    <row r="6448" spans="21:21" ht="14.25" x14ac:dyDescent="0.2">
      <c r="U6448" s="17"/>
    </row>
    <row r="6449" spans="21:21" ht="14.25" x14ac:dyDescent="0.2">
      <c r="U6449" s="17"/>
    </row>
    <row r="6450" spans="21:21" ht="14.25" x14ac:dyDescent="0.2">
      <c r="U6450" s="17"/>
    </row>
    <row r="6451" spans="21:21" ht="14.25" x14ac:dyDescent="0.2">
      <c r="U6451" s="17"/>
    </row>
    <row r="6452" spans="21:21" ht="14.25" x14ac:dyDescent="0.2">
      <c r="U6452" s="17"/>
    </row>
    <row r="6453" spans="21:21" ht="14.25" x14ac:dyDescent="0.2">
      <c r="U6453" s="17"/>
    </row>
    <row r="6454" spans="21:21" ht="14.25" x14ac:dyDescent="0.2">
      <c r="U6454" s="17"/>
    </row>
    <row r="6455" spans="21:21" ht="14.25" x14ac:dyDescent="0.2">
      <c r="U6455" s="17"/>
    </row>
    <row r="6456" spans="21:21" ht="14.25" x14ac:dyDescent="0.2">
      <c r="U6456" s="17"/>
    </row>
    <row r="6457" spans="21:21" ht="14.25" x14ac:dyDescent="0.2">
      <c r="U6457" s="17"/>
    </row>
    <row r="6458" spans="21:21" ht="14.25" x14ac:dyDescent="0.2">
      <c r="U6458" s="17"/>
    </row>
    <row r="6459" spans="21:21" ht="14.25" x14ac:dyDescent="0.2">
      <c r="U6459" s="17"/>
    </row>
    <row r="6460" spans="21:21" ht="14.25" x14ac:dyDescent="0.2">
      <c r="U6460" s="17"/>
    </row>
    <row r="6461" spans="21:21" ht="14.25" x14ac:dyDescent="0.2">
      <c r="U6461" s="17"/>
    </row>
    <row r="6462" spans="21:21" ht="14.25" x14ac:dyDescent="0.2">
      <c r="U6462" s="17"/>
    </row>
    <row r="6463" spans="21:21" ht="14.25" x14ac:dyDescent="0.2">
      <c r="U6463" s="17"/>
    </row>
    <row r="6464" spans="21:21" ht="14.25" x14ac:dyDescent="0.2">
      <c r="U6464" s="17"/>
    </row>
    <row r="6465" spans="21:21" ht="14.25" x14ac:dyDescent="0.2">
      <c r="U6465" s="17"/>
    </row>
    <row r="6466" spans="21:21" ht="14.25" x14ac:dyDescent="0.2">
      <c r="U6466" s="17"/>
    </row>
    <row r="6467" spans="21:21" ht="14.25" x14ac:dyDescent="0.2">
      <c r="U6467" s="17"/>
    </row>
    <row r="6468" spans="21:21" ht="14.25" x14ac:dyDescent="0.2">
      <c r="U6468" s="17"/>
    </row>
    <row r="6469" spans="21:21" ht="14.25" x14ac:dyDescent="0.2">
      <c r="U6469" s="17"/>
    </row>
    <row r="6470" spans="21:21" ht="14.25" x14ac:dyDescent="0.2">
      <c r="U6470" s="17"/>
    </row>
    <row r="6471" spans="21:21" ht="14.25" x14ac:dyDescent="0.2">
      <c r="U6471" s="17"/>
    </row>
    <row r="6472" spans="21:21" ht="14.25" x14ac:dyDescent="0.2">
      <c r="U6472" s="17"/>
    </row>
    <row r="6473" spans="21:21" ht="14.25" x14ac:dyDescent="0.2">
      <c r="U6473" s="17"/>
    </row>
    <row r="6474" spans="21:21" ht="14.25" x14ac:dyDescent="0.2">
      <c r="U6474" s="17"/>
    </row>
    <row r="6475" spans="21:21" ht="14.25" x14ac:dyDescent="0.2">
      <c r="U6475" s="17"/>
    </row>
    <row r="6476" spans="21:21" ht="14.25" x14ac:dyDescent="0.2">
      <c r="U6476" s="17"/>
    </row>
    <row r="6477" spans="21:21" ht="14.25" x14ac:dyDescent="0.2">
      <c r="U6477" s="17"/>
    </row>
    <row r="6478" spans="21:21" ht="14.25" x14ac:dyDescent="0.2">
      <c r="U6478" s="17"/>
    </row>
    <row r="6479" spans="21:21" ht="14.25" x14ac:dyDescent="0.2">
      <c r="U6479" s="17"/>
    </row>
    <row r="6480" spans="21:21" ht="14.25" x14ac:dyDescent="0.2">
      <c r="U6480" s="17"/>
    </row>
    <row r="6481" spans="21:21" ht="14.25" x14ac:dyDescent="0.2">
      <c r="U6481" s="17"/>
    </row>
    <row r="6482" spans="21:21" ht="14.25" x14ac:dyDescent="0.2">
      <c r="U6482" s="17"/>
    </row>
    <row r="6483" spans="21:21" ht="14.25" x14ac:dyDescent="0.2">
      <c r="U6483" s="17"/>
    </row>
    <row r="6484" spans="21:21" ht="14.25" x14ac:dyDescent="0.2">
      <c r="U6484" s="17"/>
    </row>
    <row r="6485" spans="21:21" ht="14.25" x14ac:dyDescent="0.2">
      <c r="U6485" s="17"/>
    </row>
    <row r="6486" spans="21:21" ht="14.25" x14ac:dyDescent="0.2">
      <c r="U6486" s="17"/>
    </row>
    <row r="6487" spans="21:21" ht="14.25" x14ac:dyDescent="0.2">
      <c r="U6487" s="17"/>
    </row>
    <row r="6488" spans="21:21" ht="14.25" x14ac:dyDescent="0.2">
      <c r="U6488" s="17"/>
    </row>
    <row r="6489" spans="21:21" ht="14.25" x14ac:dyDescent="0.2">
      <c r="U6489" s="17"/>
    </row>
    <row r="6490" spans="21:21" ht="14.25" x14ac:dyDescent="0.2">
      <c r="U6490" s="17"/>
    </row>
    <row r="6491" spans="21:21" ht="14.25" x14ac:dyDescent="0.2">
      <c r="U6491" s="17"/>
    </row>
    <row r="6492" spans="21:21" ht="14.25" x14ac:dyDescent="0.2">
      <c r="U6492" s="17"/>
    </row>
    <row r="6493" spans="21:21" ht="14.25" x14ac:dyDescent="0.2">
      <c r="U6493" s="17"/>
    </row>
    <row r="6494" spans="21:21" ht="14.25" x14ac:dyDescent="0.2">
      <c r="U6494" s="17"/>
    </row>
    <row r="6495" spans="21:21" ht="14.25" x14ac:dyDescent="0.2">
      <c r="U6495" s="17"/>
    </row>
    <row r="6496" spans="21:21" ht="14.25" x14ac:dyDescent="0.2">
      <c r="U6496" s="17"/>
    </row>
    <row r="6497" spans="21:21" ht="14.25" x14ac:dyDescent="0.2">
      <c r="U6497" s="17"/>
    </row>
    <row r="6498" spans="21:21" ht="14.25" x14ac:dyDescent="0.2">
      <c r="U6498" s="17"/>
    </row>
    <row r="6499" spans="21:21" ht="14.25" x14ac:dyDescent="0.2">
      <c r="U6499" s="17"/>
    </row>
    <row r="6500" spans="21:21" ht="14.25" x14ac:dyDescent="0.2">
      <c r="U6500" s="17"/>
    </row>
    <row r="6501" spans="21:21" ht="14.25" x14ac:dyDescent="0.2">
      <c r="U6501" s="17"/>
    </row>
    <row r="6502" spans="21:21" ht="14.25" x14ac:dyDescent="0.2">
      <c r="U6502" s="17"/>
    </row>
    <row r="6503" spans="21:21" ht="14.25" x14ac:dyDescent="0.2">
      <c r="U6503" s="17"/>
    </row>
    <row r="6504" spans="21:21" ht="14.25" x14ac:dyDescent="0.2">
      <c r="U6504" s="17"/>
    </row>
    <row r="6505" spans="21:21" ht="14.25" x14ac:dyDescent="0.2">
      <c r="U6505" s="17"/>
    </row>
    <row r="6506" spans="21:21" ht="14.25" x14ac:dyDescent="0.2">
      <c r="U6506" s="17"/>
    </row>
    <row r="6507" spans="21:21" ht="14.25" x14ac:dyDescent="0.2">
      <c r="U6507" s="17"/>
    </row>
    <row r="6508" spans="21:21" ht="14.25" x14ac:dyDescent="0.2">
      <c r="U6508" s="17"/>
    </row>
    <row r="6509" spans="21:21" ht="14.25" x14ac:dyDescent="0.2">
      <c r="U6509" s="17"/>
    </row>
    <row r="6510" spans="21:21" ht="14.25" x14ac:dyDescent="0.2">
      <c r="U6510" s="17"/>
    </row>
    <row r="6511" spans="21:21" ht="14.25" x14ac:dyDescent="0.2">
      <c r="U6511" s="17"/>
    </row>
    <row r="6512" spans="21:21" ht="14.25" x14ac:dyDescent="0.2">
      <c r="U6512" s="17"/>
    </row>
    <row r="6513" spans="21:21" ht="14.25" x14ac:dyDescent="0.2">
      <c r="U6513" s="17"/>
    </row>
    <row r="6514" spans="21:21" ht="14.25" x14ac:dyDescent="0.2">
      <c r="U6514" s="17"/>
    </row>
    <row r="6515" spans="21:21" ht="14.25" x14ac:dyDescent="0.2">
      <c r="U6515" s="17"/>
    </row>
    <row r="6516" spans="21:21" ht="14.25" x14ac:dyDescent="0.2">
      <c r="U6516" s="17"/>
    </row>
    <row r="6517" spans="21:21" ht="14.25" x14ac:dyDescent="0.2">
      <c r="U6517" s="17"/>
    </row>
    <row r="6518" spans="21:21" ht="14.25" x14ac:dyDescent="0.2">
      <c r="U6518" s="17"/>
    </row>
    <row r="6519" spans="21:21" ht="14.25" x14ac:dyDescent="0.2">
      <c r="U6519" s="17"/>
    </row>
    <row r="6520" spans="21:21" ht="14.25" x14ac:dyDescent="0.2">
      <c r="U6520" s="17"/>
    </row>
    <row r="6521" spans="21:21" ht="14.25" x14ac:dyDescent="0.2">
      <c r="U6521" s="17"/>
    </row>
    <row r="6522" spans="21:21" ht="14.25" x14ac:dyDescent="0.2">
      <c r="U6522" s="17"/>
    </row>
    <row r="6523" spans="21:21" ht="14.25" x14ac:dyDescent="0.2">
      <c r="U6523" s="17"/>
    </row>
    <row r="6524" spans="21:21" ht="14.25" x14ac:dyDescent="0.2">
      <c r="U6524" s="17"/>
    </row>
    <row r="6525" spans="21:21" ht="14.25" x14ac:dyDescent="0.2">
      <c r="U6525" s="17"/>
    </row>
    <row r="6526" spans="21:21" ht="14.25" x14ac:dyDescent="0.2">
      <c r="U6526" s="17"/>
    </row>
    <row r="6527" spans="21:21" ht="14.25" x14ac:dyDescent="0.2">
      <c r="U6527" s="17"/>
    </row>
    <row r="6528" spans="21:21" ht="14.25" x14ac:dyDescent="0.2">
      <c r="U6528" s="17"/>
    </row>
    <row r="6529" spans="21:21" ht="14.25" x14ac:dyDescent="0.2">
      <c r="U6529" s="17"/>
    </row>
    <row r="6530" spans="21:21" ht="14.25" x14ac:dyDescent="0.2">
      <c r="U6530" s="17"/>
    </row>
    <row r="6531" spans="21:21" ht="14.25" x14ac:dyDescent="0.2">
      <c r="U6531" s="17"/>
    </row>
    <row r="6532" spans="21:21" ht="14.25" x14ac:dyDescent="0.2">
      <c r="U6532" s="17"/>
    </row>
    <row r="6533" spans="21:21" ht="14.25" x14ac:dyDescent="0.2">
      <c r="U6533" s="17"/>
    </row>
    <row r="6534" spans="21:21" ht="14.25" x14ac:dyDescent="0.2">
      <c r="U6534" s="17"/>
    </row>
    <row r="6535" spans="21:21" ht="14.25" x14ac:dyDescent="0.2">
      <c r="U6535" s="17"/>
    </row>
    <row r="6536" spans="21:21" ht="14.25" x14ac:dyDescent="0.2">
      <c r="U6536" s="17"/>
    </row>
    <row r="6537" spans="21:21" ht="14.25" x14ac:dyDescent="0.2">
      <c r="U6537" s="17"/>
    </row>
    <row r="6538" spans="21:21" ht="14.25" x14ac:dyDescent="0.2">
      <c r="U6538" s="17"/>
    </row>
    <row r="6539" spans="21:21" ht="14.25" x14ac:dyDescent="0.2">
      <c r="U6539" s="17"/>
    </row>
    <row r="6540" spans="21:21" ht="14.25" x14ac:dyDescent="0.2">
      <c r="U6540" s="17"/>
    </row>
    <row r="6541" spans="21:21" ht="14.25" x14ac:dyDescent="0.2">
      <c r="U6541" s="17"/>
    </row>
    <row r="6542" spans="21:21" ht="14.25" x14ac:dyDescent="0.2">
      <c r="U6542" s="17"/>
    </row>
    <row r="6543" spans="21:21" ht="14.25" x14ac:dyDescent="0.2">
      <c r="U6543" s="17"/>
    </row>
    <row r="6544" spans="21:21" ht="14.25" x14ac:dyDescent="0.2">
      <c r="U6544" s="17"/>
    </row>
    <row r="6545" spans="21:21" ht="14.25" x14ac:dyDescent="0.2">
      <c r="U6545" s="17"/>
    </row>
    <row r="6546" spans="21:21" ht="14.25" x14ac:dyDescent="0.2">
      <c r="U6546" s="17"/>
    </row>
    <row r="6547" spans="21:21" ht="14.25" x14ac:dyDescent="0.2">
      <c r="U6547" s="17"/>
    </row>
    <row r="6548" spans="21:21" ht="14.25" x14ac:dyDescent="0.2">
      <c r="U6548" s="17"/>
    </row>
    <row r="6549" spans="21:21" ht="14.25" x14ac:dyDescent="0.2">
      <c r="U6549" s="17"/>
    </row>
    <row r="6550" spans="21:21" ht="14.25" x14ac:dyDescent="0.2">
      <c r="U6550" s="17"/>
    </row>
    <row r="6551" spans="21:21" ht="14.25" x14ac:dyDescent="0.2">
      <c r="U6551" s="17"/>
    </row>
    <row r="6552" spans="21:21" ht="14.25" x14ac:dyDescent="0.2">
      <c r="U6552" s="17"/>
    </row>
    <row r="6553" spans="21:21" ht="14.25" x14ac:dyDescent="0.2">
      <c r="U6553" s="17"/>
    </row>
    <row r="6554" spans="21:21" ht="14.25" x14ac:dyDescent="0.2">
      <c r="U6554" s="17"/>
    </row>
    <row r="6555" spans="21:21" ht="14.25" x14ac:dyDescent="0.2">
      <c r="U6555" s="17"/>
    </row>
    <row r="6556" spans="21:21" ht="14.25" x14ac:dyDescent="0.2">
      <c r="U6556" s="17"/>
    </row>
    <row r="6557" spans="21:21" ht="14.25" x14ac:dyDescent="0.2">
      <c r="U6557" s="17"/>
    </row>
    <row r="6558" spans="21:21" ht="14.25" x14ac:dyDescent="0.2">
      <c r="U6558" s="17"/>
    </row>
    <row r="6559" spans="21:21" ht="14.25" x14ac:dyDescent="0.2">
      <c r="U6559" s="17"/>
    </row>
    <row r="6560" spans="21:21" ht="14.25" x14ac:dyDescent="0.2">
      <c r="U6560" s="17"/>
    </row>
    <row r="6561" spans="21:21" ht="14.25" x14ac:dyDescent="0.2">
      <c r="U6561" s="17"/>
    </row>
    <row r="6562" spans="21:21" ht="14.25" x14ac:dyDescent="0.2">
      <c r="U6562" s="17"/>
    </row>
    <row r="6563" spans="21:21" ht="14.25" x14ac:dyDescent="0.2">
      <c r="U6563" s="17"/>
    </row>
    <row r="6564" spans="21:21" ht="14.25" x14ac:dyDescent="0.2">
      <c r="U6564" s="17"/>
    </row>
    <row r="6565" spans="21:21" ht="14.25" x14ac:dyDescent="0.2">
      <c r="U6565" s="17"/>
    </row>
    <row r="6566" spans="21:21" ht="14.25" x14ac:dyDescent="0.2">
      <c r="U6566" s="17"/>
    </row>
    <row r="6567" spans="21:21" ht="14.25" x14ac:dyDescent="0.2">
      <c r="U6567" s="17"/>
    </row>
    <row r="6568" spans="21:21" ht="14.25" x14ac:dyDescent="0.2">
      <c r="U6568" s="17"/>
    </row>
    <row r="6569" spans="21:21" ht="14.25" x14ac:dyDescent="0.2">
      <c r="U6569" s="17"/>
    </row>
    <row r="6570" spans="21:21" ht="14.25" x14ac:dyDescent="0.2">
      <c r="U6570" s="17"/>
    </row>
    <row r="6571" spans="21:21" ht="14.25" x14ac:dyDescent="0.2">
      <c r="U6571" s="17"/>
    </row>
    <row r="6572" spans="21:21" ht="14.25" x14ac:dyDescent="0.2">
      <c r="U6572" s="17"/>
    </row>
    <row r="6573" spans="21:21" ht="14.25" x14ac:dyDescent="0.2">
      <c r="U6573" s="17"/>
    </row>
    <row r="6574" spans="21:21" ht="14.25" x14ac:dyDescent="0.2">
      <c r="U6574" s="17"/>
    </row>
    <row r="6575" spans="21:21" ht="14.25" x14ac:dyDescent="0.2">
      <c r="U6575" s="17"/>
    </row>
    <row r="6576" spans="21:21" ht="14.25" x14ac:dyDescent="0.2">
      <c r="U6576" s="17"/>
    </row>
    <row r="6577" spans="21:21" ht="14.25" x14ac:dyDescent="0.2">
      <c r="U6577" s="17"/>
    </row>
    <row r="6578" spans="21:21" ht="14.25" x14ac:dyDescent="0.2">
      <c r="U6578" s="17"/>
    </row>
    <row r="6579" spans="21:21" ht="14.25" x14ac:dyDescent="0.2">
      <c r="U6579" s="17"/>
    </row>
    <row r="6580" spans="21:21" ht="14.25" x14ac:dyDescent="0.2">
      <c r="U6580" s="17"/>
    </row>
    <row r="6581" spans="21:21" ht="14.25" x14ac:dyDescent="0.2">
      <c r="U6581" s="17"/>
    </row>
    <row r="6582" spans="21:21" ht="14.25" x14ac:dyDescent="0.2">
      <c r="U6582" s="17"/>
    </row>
    <row r="6583" spans="21:21" ht="14.25" x14ac:dyDescent="0.2">
      <c r="U6583" s="17"/>
    </row>
    <row r="6584" spans="21:21" ht="14.25" x14ac:dyDescent="0.2">
      <c r="U6584" s="17"/>
    </row>
    <row r="6585" spans="21:21" ht="14.25" x14ac:dyDescent="0.2">
      <c r="U6585" s="17"/>
    </row>
    <row r="6586" spans="21:21" ht="14.25" x14ac:dyDescent="0.2">
      <c r="U6586" s="17"/>
    </row>
    <row r="6587" spans="21:21" ht="14.25" x14ac:dyDescent="0.2">
      <c r="U6587" s="17"/>
    </row>
    <row r="6588" spans="21:21" ht="14.25" x14ac:dyDescent="0.2">
      <c r="U6588" s="17"/>
    </row>
    <row r="6589" spans="21:21" ht="14.25" x14ac:dyDescent="0.2">
      <c r="U6589" s="17"/>
    </row>
    <row r="6590" spans="21:21" ht="14.25" x14ac:dyDescent="0.2">
      <c r="U6590" s="17"/>
    </row>
    <row r="6591" spans="21:21" ht="14.25" x14ac:dyDescent="0.2">
      <c r="U6591" s="17"/>
    </row>
    <row r="6592" spans="21:21" ht="14.25" x14ac:dyDescent="0.2">
      <c r="U6592" s="17"/>
    </row>
    <row r="6593" spans="21:21" ht="14.25" x14ac:dyDescent="0.2">
      <c r="U6593" s="17"/>
    </row>
    <row r="6594" spans="21:21" ht="14.25" x14ac:dyDescent="0.2">
      <c r="U6594" s="17"/>
    </row>
    <row r="6595" spans="21:21" ht="14.25" x14ac:dyDescent="0.2">
      <c r="U6595" s="17"/>
    </row>
    <row r="6596" spans="21:21" ht="14.25" x14ac:dyDescent="0.2">
      <c r="U6596" s="17"/>
    </row>
    <row r="6597" spans="21:21" ht="14.25" x14ac:dyDescent="0.2">
      <c r="U6597" s="17"/>
    </row>
    <row r="6598" spans="21:21" ht="14.25" x14ac:dyDescent="0.2">
      <c r="U6598" s="17"/>
    </row>
    <row r="6599" spans="21:21" ht="14.25" x14ac:dyDescent="0.2">
      <c r="U6599" s="17"/>
    </row>
    <row r="6600" spans="21:21" ht="14.25" x14ac:dyDescent="0.2">
      <c r="U6600" s="17"/>
    </row>
    <row r="6601" spans="21:21" ht="14.25" x14ac:dyDescent="0.2">
      <c r="U6601" s="17"/>
    </row>
    <row r="6602" spans="21:21" ht="14.25" x14ac:dyDescent="0.2">
      <c r="U6602" s="17"/>
    </row>
    <row r="6603" spans="21:21" ht="14.25" x14ac:dyDescent="0.2">
      <c r="U6603" s="17"/>
    </row>
    <row r="6604" spans="21:21" ht="14.25" x14ac:dyDescent="0.2">
      <c r="U6604" s="17"/>
    </row>
    <row r="6605" spans="21:21" ht="14.25" x14ac:dyDescent="0.2">
      <c r="U6605" s="17"/>
    </row>
    <row r="6606" spans="21:21" ht="14.25" x14ac:dyDescent="0.2">
      <c r="U6606" s="17"/>
    </row>
    <row r="6607" spans="21:21" ht="14.25" x14ac:dyDescent="0.2">
      <c r="U6607" s="17"/>
    </row>
    <row r="6608" spans="21:21" ht="14.25" x14ac:dyDescent="0.2">
      <c r="U6608" s="17"/>
    </row>
    <row r="6609" spans="21:21" ht="14.25" x14ac:dyDescent="0.2">
      <c r="U6609" s="17"/>
    </row>
    <row r="6610" spans="21:21" ht="14.25" x14ac:dyDescent="0.2">
      <c r="U6610" s="17"/>
    </row>
    <row r="6611" spans="21:21" ht="14.25" x14ac:dyDescent="0.2">
      <c r="U6611" s="17"/>
    </row>
    <row r="6612" spans="21:21" ht="14.25" x14ac:dyDescent="0.2">
      <c r="U6612" s="17"/>
    </row>
    <row r="6613" spans="21:21" ht="14.25" x14ac:dyDescent="0.2">
      <c r="U6613" s="17"/>
    </row>
    <row r="6614" spans="21:21" ht="14.25" x14ac:dyDescent="0.2">
      <c r="U6614" s="17"/>
    </row>
    <row r="6615" spans="21:21" ht="14.25" x14ac:dyDescent="0.2">
      <c r="U6615" s="17"/>
    </row>
    <row r="6616" spans="21:21" ht="14.25" x14ac:dyDescent="0.2">
      <c r="U6616" s="17"/>
    </row>
    <row r="6617" spans="21:21" ht="14.25" x14ac:dyDescent="0.2">
      <c r="U6617" s="17"/>
    </row>
    <row r="6618" spans="21:21" ht="14.25" x14ac:dyDescent="0.2">
      <c r="U6618" s="17"/>
    </row>
    <row r="6619" spans="21:21" ht="14.25" x14ac:dyDescent="0.2">
      <c r="U6619" s="17"/>
    </row>
    <row r="6620" spans="21:21" ht="14.25" x14ac:dyDescent="0.2">
      <c r="U6620" s="17"/>
    </row>
    <row r="6621" spans="21:21" ht="14.25" x14ac:dyDescent="0.2">
      <c r="U6621" s="17"/>
    </row>
    <row r="6622" spans="21:21" ht="14.25" x14ac:dyDescent="0.2">
      <c r="U6622" s="17"/>
    </row>
    <row r="6623" spans="21:21" ht="14.25" x14ac:dyDescent="0.2">
      <c r="U6623" s="17"/>
    </row>
    <row r="6624" spans="21:21" ht="14.25" x14ac:dyDescent="0.2">
      <c r="U6624" s="17"/>
    </row>
    <row r="6625" spans="21:21" ht="14.25" x14ac:dyDescent="0.2">
      <c r="U6625" s="17"/>
    </row>
    <row r="6626" spans="21:21" ht="14.25" x14ac:dyDescent="0.2">
      <c r="U6626" s="17"/>
    </row>
    <row r="6627" spans="21:21" ht="14.25" x14ac:dyDescent="0.2">
      <c r="U6627" s="17"/>
    </row>
    <row r="6628" spans="21:21" ht="14.25" x14ac:dyDescent="0.2">
      <c r="U6628" s="17"/>
    </row>
    <row r="6629" spans="21:21" ht="14.25" x14ac:dyDescent="0.2">
      <c r="U6629" s="17"/>
    </row>
    <row r="6630" spans="21:21" ht="14.25" x14ac:dyDescent="0.2">
      <c r="U6630" s="17"/>
    </row>
    <row r="6631" spans="21:21" ht="14.25" x14ac:dyDescent="0.2">
      <c r="U6631" s="17"/>
    </row>
    <row r="6632" spans="21:21" ht="14.25" x14ac:dyDescent="0.2">
      <c r="U6632" s="17"/>
    </row>
    <row r="6633" spans="21:21" ht="14.25" x14ac:dyDescent="0.2">
      <c r="U6633" s="17"/>
    </row>
    <row r="6634" spans="21:21" ht="14.25" x14ac:dyDescent="0.2">
      <c r="U6634" s="17"/>
    </row>
    <row r="6635" spans="21:21" ht="14.25" x14ac:dyDescent="0.2">
      <c r="U6635" s="17"/>
    </row>
    <row r="6636" spans="21:21" ht="14.25" x14ac:dyDescent="0.2">
      <c r="U6636" s="17"/>
    </row>
    <row r="6637" spans="21:21" ht="14.25" x14ac:dyDescent="0.2">
      <c r="U6637" s="17"/>
    </row>
    <row r="6638" spans="21:21" ht="14.25" x14ac:dyDescent="0.2">
      <c r="U6638" s="17"/>
    </row>
    <row r="6639" spans="21:21" ht="14.25" x14ac:dyDescent="0.2">
      <c r="U6639" s="17"/>
    </row>
    <row r="6640" spans="21:21" ht="14.25" x14ac:dyDescent="0.2">
      <c r="U6640" s="17"/>
    </row>
    <row r="6641" spans="21:21" ht="14.25" x14ac:dyDescent="0.2">
      <c r="U6641" s="17"/>
    </row>
    <row r="6642" spans="21:21" ht="14.25" x14ac:dyDescent="0.2">
      <c r="U6642" s="17"/>
    </row>
    <row r="6643" spans="21:21" ht="14.25" x14ac:dyDescent="0.2">
      <c r="U6643" s="17"/>
    </row>
    <row r="6644" spans="21:21" ht="14.25" x14ac:dyDescent="0.2">
      <c r="U6644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1" workbookViewId="0">
      <selection activeCell="G22" sqref="G22:I52"/>
    </sheetView>
  </sheetViews>
  <sheetFormatPr defaultRowHeight="13.5" x14ac:dyDescent="0.15"/>
  <cols>
    <col min="1" max="1" width="10.5" bestFit="1" customWidth="1"/>
    <col min="5" max="5" width="10.5" bestFit="1" customWidth="1"/>
  </cols>
  <sheetData>
    <row r="1" spans="1:15" x14ac:dyDescent="0.15">
      <c r="A1" s="27">
        <v>43132</v>
      </c>
      <c r="B1" s="20" t="s">
        <v>14</v>
      </c>
      <c r="C1" s="20">
        <v>13</v>
      </c>
      <c r="E1" s="52"/>
      <c r="F1" s="62" t="s">
        <v>54</v>
      </c>
      <c r="G1" s="62"/>
      <c r="H1" s="62"/>
      <c r="I1" s="62"/>
      <c r="J1" s="62"/>
      <c r="K1" s="62" t="s">
        <v>55</v>
      </c>
      <c r="L1" s="62"/>
      <c r="M1" s="62"/>
      <c r="N1" s="62"/>
      <c r="O1" s="62"/>
    </row>
    <row r="2" spans="1:15" x14ac:dyDescent="0.15">
      <c r="B2" s="20" t="s">
        <v>24</v>
      </c>
      <c r="C2" s="20">
        <v>21</v>
      </c>
      <c r="E2" s="53">
        <v>43132</v>
      </c>
      <c r="F2" s="54" t="s">
        <v>56</v>
      </c>
      <c r="G2" s="54" t="s">
        <v>57</v>
      </c>
      <c r="H2" s="54" t="s">
        <v>58</v>
      </c>
      <c r="I2" s="54" t="s">
        <v>59</v>
      </c>
      <c r="J2" s="54" t="s">
        <v>60</v>
      </c>
      <c r="K2" s="54" t="s">
        <v>61</v>
      </c>
      <c r="L2" s="54" t="s">
        <v>62</v>
      </c>
      <c r="M2" s="54" t="s">
        <v>63</v>
      </c>
      <c r="N2" s="54" t="s">
        <v>64</v>
      </c>
      <c r="O2" s="54" t="s">
        <v>65</v>
      </c>
    </row>
    <row r="3" spans="1:15" x14ac:dyDescent="0.15">
      <c r="B3" s="20" t="s">
        <v>16</v>
      </c>
      <c r="C3" s="20">
        <v>6</v>
      </c>
      <c r="E3" s="53">
        <v>43133</v>
      </c>
      <c r="F3" s="54" t="s">
        <v>56</v>
      </c>
      <c r="G3" s="54" t="s">
        <v>57</v>
      </c>
      <c r="H3" s="54" t="s">
        <v>58</v>
      </c>
      <c r="I3" s="54" t="s">
        <v>59</v>
      </c>
      <c r="J3" s="54" t="s">
        <v>60</v>
      </c>
      <c r="K3" s="54" t="s">
        <v>61</v>
      </c>
      <c r="L3" s="54" t="s">
        <v>62</v>
      </c>
      <c r="M3" s="54" t="s">
        <v>63</v>
      </c>
      <c r="N3" s="54" t="s">
        <v>64</v>
      </c>
      <c r="O3" s="54" t="s">
        <v>65</v>
      </c>
    </row>
    <row r="4" spans="1:15" x14ac:dyDescent="0.15">
      <c r="B4" s="20" t="s">
        <v>25</v>
      </c>
      <c r="C4" s="20">
        <v>10</v>
      </c>
      <c r="E4" s="53">
        <v>43136</v>
      </c>
      <c r="F4" s="54" t="s">
        <v>67</v>
      </c>
      <c r="G4" s="54" t="s">
        <v>57</v>
      </c>
      <c r="H4" s="54" t="s">
        <v>68</v>
      </c>
      <c r="I4" s="54" t="s">
        <v>66</v>
      </c>
      <c r="J4" s="54" t="s">
        <v>69</v>
      </c>
      <c r="K4" s="54" t="s">
        <v>70</v>
      </c>
      <c r="L4" s="54" t="s">
        <v>71</v>
      </c>
      <c r="M4" s="54" t="s">
        <v>72</v>
      </c>
      <c r="N4" s="54" t="s">
        <v>73</v>
      </c>
      <c r="O4" s="54" t="s">
        <v>74</v>
      </c>
    </row>
    <row r="5" spans="1:15" x14ac:dyDescent="0.15">
      <c r="B5" s="1" t="s">
        <v>18</v>
      </c>
      <c r="C5" s="1">
        <v>5</v>
      </c>
      <c r="E5" s="53">
        <v>43137</v>
      </c>
      <c r="F5" s="54" t="s">
        <v>75</v>
      </c>
      <c r="G5" s="54" t="s">
        <v>76</v>
      </c>
      <c r="H5" s="54" t="s">
        <v>77</v>
      </c>
      <c r="I5" s="54" t="s">
        <v>78</v>
      </c>
      <c r="J5" s="54" t="s">
        <v>69</v>
      </c>
      <c r="K5" s="54" t="s">
        <v>70</v>
      </c>
      <c r="L5" s="54" t="s">
        <v>79</v>
      </c>
      <c r="M5" s="54" t="s">
        <v>80</v>
      </c>
      <c r="N5" s="54" t="s">
        <v>81</v>
      </c>
      <c r="O5" s="54" t="s">
        <v>74</v>
      </c>
    </row>
    <row r="6" spans="1:15" x14ac:dyDescent="0.15">
      <c r="B6" s="20" t="s">
        <v>19</v>
      </c>
      <c r="C6" s="20">
        <v>-2</v>
      </c>
      <c r="E6" s="53">
        <v>43138</v>
      </c>
      <c r="F6" s="54" t="s">
        <v>75</v>
      </c>
      <c r="G6" s="54" t="s">
        <v>76</v>
      </c>
      <c r="H6" s="54" t="s">
        <v>77</v>
      </c>
      <c r="I6" s="54" t="s">
        <v>78</v>
      </c>
      <c r="J6" s="54" t="s">
        <v>69</v>
      </c>
      <c r="K6" s="54" t="s">
        <v>70</v>
      </c>
      <c r="L6" s="54" t="s">
        <v>79</v>
      </c>
      <c r="M6" s="54" t="s">
        <v>80</v>
      </c>
      <c r="N6" s="54" t="s">
        <v>81</v>
      </c>
      <c r="O6" s="54" t="s">
        <v>74</v>
      </c>
    </row>
    <row r="7" spans="1:15" x14ac:dyDescent="0.15">
      <c r="B7" s="20" t="s">
        <v>20</v>
      </c>
      <c r="C7" s="20">
        <v>-9</v>
      </c>
      <c r="E7" s="53">
        <v>43139</v>
      </c>
      <c r="F7" s="54" t="s">
        <v>82</v>
      </c>
      <c r="G7" s="54" t="s">
        <v>57</v>
      </c>
      <c r="H7" s="54" t="s">
        <v>68</v>
      </c>
      <c r="I7" s="54" t="s">
        <v>59</v>
      </c>
      <c r="J7" s="54" t="s">
        <v>69</v>
      </c>
      <c r="K7" s="54" t="s">
        <v>61</v>
      </c>
      <c r="L7" s="54" t="s">
        <v>62</v>
      </c>
      <c r="M7" s="54" t="s">
        <v>83</v>
      </c>
      <c r="N7" s="54" t="s">
        <v>84</v>
      </c>
      <c r="O7" s="54" t="s">
        <v>74</v>
      </c>
    </row>
    <row r="8" spans="1:15" x14ac:dyDescent="0.15">
      <c r="B8" s="20" t="s">
        <v>21</v>
      </c>
      <c r="C8" s="20">
        <v>-6</v>
      </c>
      <c r="E8" s="53">
        <v>43140</v>
      </c>
      <c r="F8" s="54" t="s">
        <v>82</v>
      </c>
      <c r="G8" s="54" t="s">
        <v>85</v>
      </c>
      <c r="H8" s="54" t="s">
        <v>86</v>
      </c>
      <c r="I8" s="54" t="s">
        <v>59</v>
      </c>
      <c r="J8" s="54" t="s">
        <v>69</v>
      </c>
      <c r="K8" s="54" t="s">
        <v>70</v>
      </c>
      <c r="L8" s="54" t="s">
        <v>87</v>
      </c>
      <c r="M8" s="54" t="s">
        <v>88</v>
      </c>
      <c r="N8" s="54" t="s">
        <v>89</v>
      </c>
      <c r="O8" s="54" t="s">
        <v>74</v>
      </c>
    </row>
    <row r="9" spans="1:15" x14ac:dyDescent="0.15">
      <c r="B9" s="20" t="s">
        <v>22</v>
      </c>
      <c r="C9" s="20">
        <v>-13</v>
      </c>
      <c r="E9" s="53">
        <v>43143</v>
      </c>
      <c r="F9" s="54" t="s">
        <v>82</v>
      </c>
      <c r="G9" s="54" t="s">
        <v>85</v>
      </c>
      <c r="H9" s="54" t="s">
        <v>68</v>
      </c>
      <c r="I9" s="54" t="s">
        <v>59</v>
      </c>
      <c r="J9" s="54" t="s">
        <v>69</v>
      </c>
      <c r="K9" s="54" t="s">
        <v>70</v>
      </c>
      <c r="L9" s="54" t="s">
        <v>90</v>
      </c>
      <c r="M9" s="54" t="s">
        <v>88</v>
      </c>
      <c r="N9" s="54" t="s">
        <v>91</v>
      </c>
      <c r="O9" s="54" t="s">
        <v>74</v>
      </c>
    </row>
    <row r="10" spans="1:15" x14ac:dyDescent="0.15">
      <c r="A10" s="28"/>
      <c r="B10" s="24" t="s">
        <v>23</v>
      </c>
      <c r="C10" s="24">
        <v>-5</v>
      </c>
      <c r="E10" s="53">
        <v>43144</v>
      </c>
      <c r="F10" s="54" t="s">
        <v>82</v>
      </c>
      <c r="G10" s="54" t="s">
        <v>85</v>
      </c>
      <c r="H10" s="54" t="s">
        <v>68</v>
      </c>
      <c r="I10" s="54" t="s">
        <v>59</v>
      </c>
      <c r="J10" s="54" t="s">
        <v>69</v>
      </c>
      <c r="K10" s="54" t="s">
        <v>70</v>
      </c>
      <c r="L10" s="54" t="s">
        <v>90</v>
      </c>
      <c r="M10" s="54" t="s">
        <v>88</v>
      </c>
      <c r="N10" s="54" t="s">
        <v>91</v>
      </c>
      <c r="O10" s="54" t="s">
        <v>74</v>
      </c>
    </row>
    <row r="11" spans="1:15" x14ac:dyDescent="0.15">
      <c r="A11" s="27">
        <v>43136</v>
      </c>
      <c r="B11" s="29" t="s">
        <v>14</v>
      </c>
      <c r="C11" s="29">
        <v>7</v>
      </c>
      <c r="E11" s="53">
        <v>43145</v>
      </c>
      <c r="F11" s="54" t="s">
        <v>82</v>
      </c>
      <c r="G11" s="54" t="s">
        <v>85</v>
      </c>
      <c r="H11" s="54" t="s">
        <v>68</v>
      </c>
      <c r="I11" s="54" t="s">
        <v>59</v>
      </c>
      <c r="J11" s="54" t="s">
        <v>69</v>
      </c>
      <c r="K11" s="54" t="s">
        <v>70</v>
      </c>
      <c r="L11" s="54" t="s">
        <v>90</v>
      </c>
      <c r="M11" s="54" t="s">
        <v>88</v>
      </c>
      <c r="N11" s="54" t="s">
        <v>91</v>
      </c>
      <c r="O11" s="54" t="s">
        <v>74</v>
      </c>
    </row>
    <row r="12" spans="1:15" x14ac:dyDescent="0.15">
      <c r="B12" s="29" t="s">
        <v>24</v>
      </c>
      <c r="C12" s="29">
        <v>21</v>
      </c>
    </row>
    <row r="13" spans="1:15" x14ac:dyDescent="0.15">
      <c r="B13" s="29" t="s">
        <v>16</v>
      </c>
      <c r="C13" s="29">
        <v>11</v>
      </c>
    </row>
    <row r="14" spans="1:15" x14ac:dyDescent="0.15">
      <c r="B14" s="29" t="s">
        <v>25</v>
      </c>
      <c r="C14" s="29">
        <v>11</v>
      </c>
    </row>
    <row r="15" spans="1:15" x14ac:dyDescent="0.15">
      <c r="B15" s="29" t="s">
        <v>18</v>
      </c>
      <c r="C15" s="29">
        <v>1</v>
      </c>
    </row>
    <row r="16" spans="1:15" x14ac:dyDescent="0.15">
      <c r="B16" s="29" t="s">
        <v>19</v>
      </c>
      <c r="C16" s="29">
        <v>-1</v>
      </c>
    </row>
    <row r="17" spans="1:3" x14ac:dyDescent="0.15">
      <c r="B17" s="29" t="s">
        <v>20</v>
      </c>
      <c r="C17" s="29">
        <v>-12</v>
      </c>
    </row>
    <row r="18" spans="1:3" x14ac:dyDescent="0.15">
      <c r="B18" s="29" t="s">
        <v>21</v>
      </c>
      <c r="C18" s="29">
        <v>-8</v>
      </c>
    </row>
    <row r="19" spans="1:3" x14ac:dyDescent="0.15">
      <c r="B19" s="29" t="s">
        <v>22</v>
      </c>
      <c r="C19" s="29">
        <v>-16</v>
      </c>
    </row>
    <row r="20" spans="1:3" x14ac:dyDescent="0.15">
      <c r="A20" s="28"/>
      <c r="B20" s="16" t="s">
        <v>23</v>
      </c>
      <c r="C20" s="16">
        <v>-3</v>
      </c>
    </row>
    <row r="21" spans="1:3" x14ac:dyDescent="0.15">
      <c r="A21" s="27">
        <v>43137</v>
      </c>
      <c r="B21" s="29" t="s">
        <v>14</v>
      </c>
      <c r="C21" s="29">
        <v>12</v>
      </c>
    </row>
    <row r="22" spans="1:3" x14ac:dyDescent="0.15">
      <c r="B22" s="29" t="s">
        <v>24</v>
      </c>
      <c r="C22" s="29">
        <v>18</v>
      </c>
    </row>
    <row r="23" spans="1:3" x14ac:dyDescent="0.15">
      <c r="B23" s="29" t="s">
        <v>16</v>
      </c>
      <c r="C23" s="29">
        <v>10</v>
      </c>
    </row>
    <row r="24" spans="1:3" x14ac:dyDescent="0.15">
      <c r="B24" s="29" t="s">
        <v>25</v>
      </c>
      <c r="C24" s="29">
        <v>9</v>
      </c>
    </row>
    <row r="25" spans="1:3" x14ac:dyDescent="0.15">
      <c r="B25" s="29" t="s">
        <v>18</v>
      </c>
      <c r="C25" s="29">
        <v>1</v>
      </c>
    </row>
    <row r="26" spans="1:3" x14ac:dyDescent="0.15">
      <c r="B26" s="29" t="s">
        <v>19</v>
      </c>
      <c r="C26" s="29">
        <v>-1</v>
      </c>
    </row>
    <row r="27" spans="1:3" x14ac:dyDescent="0.15">
      <c r="B27" s="29" t="s">
        <v>20</v>
      </c>
      <c r="C27" s="29">
        <v>-7</v>
      </c>
    </row>
    <row r="28" spans="1:3" x14ac:dyDescent="0.15">
      <c r="B28" s="29" t="s">
        <v>21</v>
      </c>
      <c r="C28" s="29">
        <v>-9</v>
      </c>
    </row>
    <row r="29" spans="1:3" x14ac:dyDescent="0.15">
      <c r="B29" s="29" t="s">
        <v>22</v>
      </c>
      <c r="C29" s="29">
        <v>-18</v>
      </c>
    </row>
    <row r="30" spans="1:3" x14ac:dyDescent="0.15">
      <c r="B30" s="16" t="s">
        <v>23</v>
      </c>
      <c r="C30" s="16">
        <v>-3</v>
      </c>
    </row>
    <row r="31" spans="1:3" x14ac:dyDescent="0.15">
      <c r="A31" s="27">
        <v>43139</v>
      </c>
      <c r="B31" s="29" t="s">
        <v>14</v>
      </c>
      <c r="C31" s="29">
        <v>6</v>
      </c>
    </row>
    <row r="32" spans="1:3" x14ac:dyDescent="0.15">
      <c r="B32" s="29" t="s">
        <v>24</v>
      </c>
      <c r="C32" s="29">
        <v>21</v>
      </c>
    </row>
    <row r="33" spans="1:3" x14ac:dyDescent="0.15">
      <c r="B33" s="29" t="s">
        <v>16</v>
      </c>
      <c r="C33" s="29">
        <v>11</v>
      </c>
    </row>
    <row r="34" spans="1:3" x14ac:dyDescent="0.15">
      <c r="B34" s="29" t="s">
        <v>25</v>
      </c>
      <c r="C34" s="29">
        <v>10</v>
      </c>
    </row>
    <row r="35" spans="1:3" x14ac:dyDescent="0.15">
      <c r="B35" s="29" t="s">
        <v>18</v>
      </c>
      <c r="C35" s="29">
        <v>1</v>
      </c>
    </row>
    <row r="36" spans="1:3" x14ac:dyDescent="0.15">
      <c r="B36" s="29" t="s">
        <v>19</v>
      </c>
      <c r="C36" s="29">
        <v>-2</v>
      </c>
    </row>
    <row r="37" spans="1:3" x14ac:dyDescent="0.15">
      <c r="B37" s="29" t="s">
        <v>20</v>
      </c>
      <c r="C37" s="29">
        <v>-9</v>
      </c>
    </row>
    <row r="38" spans="1:3" x14ac:dyDescent="0.15">
      <c r="B38" s="29" t="s">
        <v>47</v>
      </c>
      <c r="C38" s="29">
        <v>-13</v>
      </c>
    </row>
    <row r="39" spans="1:3" x14ac:dyDescent="0.15">
      <c r="B39" s="29" t="s">
        <v>48</v>
      </c>
      <c r="C39" s="29">
        <v>-7</v>
      </c>
    </row>
    <row r="40" spans="1:3" x14ac:dyDescent="0.15">
      <c r="B40" s="16" t="s">
        <v>23</v>
      </c>
      <c r="C40" s="16">
        <v>-3</v>
      </c>
    </row>
    <row r="41" spans="1:3" x14ac:dyDescent="0.15">
      <c r="A41" s="27">
        <v>43140</v>
      </c>
      <c r="B41" s="29" t="s">
        <v>14</v>
      </c>
      <c r="C41" s="29">
        <v>6</v>
      </c>
    </row>
    <row r="42" spans="1:3" x14ac:dyDescent="0.15">
      <c r="B42" s="29" t="s">
        <v>24</v>
      </c>
      <c r="C42" s="29">
        <v>19</v>
      </c>
    </row>
    <row r="43" spans="1:3" x14ac:dyDescent="0.15">
      <c r="B43" s="29" t="s">
        <v>16</v>
      </c>
      <c r="C43" s="29">
        <v>11</v>
      </c>
    </row>
    <row r="44" spans="1:3" x14ac:dyDescent="0.15">
      <c r="B44" s="29" t="s">
        <v>25</v>
      </c>
      <c r="C44" s="29">
        <v>10</v>
      </c>
    </row>
    <row r="45" spans="1:3" x14ac:dyDescent="0.15">
      <c r="B45" s="29" t="s">
        <v>18</v>
      </c>
      <c r="C45" s="29">
        <v>1</v>
      </c>
    </row>
    <row r="46" spans="1:3" x14ac:dyDescent="0.15">
      <c r="B46" s="29" t="s">
        <v>19</v>
      </c>
      <c r="C46" s="29">
        <v>-1</v>
      </c>
    </row>
    <row r="47" spans="1:3" x14ac:dyDescent="0.15">
      <c r="B47" s="29" t="s">
        <v>20</v>
      </c>
      <c r="C47" s="29">
        <v>-8</v>
      </c>
    </row>
    <row r="48" spans="1:3" x14ac:dyDescent="0.15">
      <c r="B48" s="29" t="s">
        <v>47</v>
      </c>
      <c r="C48" s="29">
        <v>-11</v>
      </c>
    </row>
    <row r="49" spans="1:3" x14ac:dyDescent="0.15">
      <c r="B49" s="29" t="s">
        <v>51</v>
      </c>
      <c r="C49" s="29">
        <v>-10</v>
      </c>
    </row>
    <row r="50" spans="1:3" x14ac:dyDescent="0.15">
      <c r="B50" s="16" t="s">
        <v>23</v>
      </c>
      <c r="C50" s="16">
        <v>-3</v>
      </c>
    </row>
    <row r="51" spans="1:3" x14ac:dyDescent="0.15">
      <c r="A51" s="27">
        <v>43143</v>
      </c>
      <c r="B51" s="29" t="s">
        <v>14</v>
      </c>
      <c r="C51" s="29">
        <v>6</v>
      </c>
    </row>
    <row r="52" spans="1:3" x14ac:dyDescent="0.15">
      <c r="B52" s="29" t="s">
        <v>24</v>
      </c>
      <c r="C52" s="29">
        <v>19</v>
      </c>
    </row>
    <row r="53" spans="1:3" x14ac:dyDescent="0.15">
      <c r="B53" s="29" t="s">
        <v>16</v>
      </c>
      <c r="C53" s="29">
        <v>11</v>
      </c>
    </row>
    <row r="54" spans="1:3" x14ac:dyDescent="0.15">
      <c r="B54" s="29" t="s">
        <v>25</v>
      </c>
      <c r="C54" s="29">
        <v>10</v>
      </c>
    </row>
    <row r="55" spans="1:3" x14ac:dyDescent="0.15">
      <c r="B55" s="29" t="s">
        <v>18</v>
      </c>
      <c r="C55" s="29">
        <v>1</v>
      </c>
    </row>
    <row r="56" spans="1:3" x14ac:dyDescent="0.15">
      <c r="B56" s="29" t="s">
        <v>19</v>
      </c>
      <c r="C56" s="29">
        <v>-1</v>
      </c>
    </row>
    <row r="57" spans="1:3" x14ac:dyDescent="0.15">
      <c r="B57" s="29" t="s">
        <v>20</v>
      </c>
      <c r="C57" s="29">
        <v>-15</v>
      </c>
    </row>
    <row r="58" spans="1:3" x14ac:dyDescent="0.15">
      <c r="B58" s="29" t="s">
        <v>47</v>
      </c>
      <c r="C58" s="29">
        <v>-11</v>
      </c>
    </row>
    <row r="59" spans="1:3" x14ac:dyDescent="0.15">
      <c r="B59" s="29" t="s">
        <v>48</v>
      </c>
      <c r="C59" s="29">
        <v>-6</v>
      </c>
    </row>
    <row r="60" spans="1:3" x14ac:dyDescent="0.15">
      <c r="B60" s="16" t="s">
        <v>23</v>
      </c>
      <c r="C60" s="16">
        <v>-3</v>
      </c>
    </row>
  </sheetData>
  <mergeCells count="2">
    <mergeCell ref="F1:J1"/>
    <mergeCell ref="K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净值</vt:lpstr>
      <vt:lpstr>成交记录</vt:lpstr>
      <vt:lpstr>持仓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2018-03-07T08:57:06Z</dcterms:modified>
</cp:coreProperties>
</file>