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"/>
    </mc:Choice>
  </mc:AlternateContent>
  <bookViews>
    <workbookView xWindow="600" yWindow="375" windowWidth="27795" windowHeight="11565"/>
  </bookViews>
  <sheets>
    <sheet name="Sheet1" sheetId="1" r:id="rId1"/>
    <sheet name="Sheet3" sheetId="3" r:id="rId2"/>
  </sheets>
  <calcPr calcId="152511" calcCompleted="0"/>
</workbook>
</file>

<file path=xl/calcChain.xml><?xml version="1.0" encoding="utf-8"?>
<calcChain xmlns="http://schemas.openxmlformats.org/spreadsheetml/2006/main">
  <c r="E5" i="1" l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4" i="1"/>
  <c r="F4" i="1" s="1"/>
  <c r="P3" i="1" l="1"/>
  <c r="O3" i="1"/>
  <c r="N3" i="1"/>
  <c r="M3" i="1"/>
  <c r="H16" i="1" l="1"/>
  <c r="H32" i="1"/>
  <c r="H24" i="1"/>
  <c r="H8" i="1"/>
  <c r="H23" i="1"/>
  <c r="H7" i="1"/>
  <c r="H11" i="1"/>
  <c r="H30" i="1"/>
  <c r="H22" i="1"/>
  <c r="H14" i="1"/>
  <c r="H6" i="1"/>
  <c r="H28" i="1"/>
  <c r="H12" i="1"/>
  <c r="H31" i="1"/>
  <c r="H27" i="1"/>
  <c r="H20" i="1"/>
  <c r="H33" i="1"/>
  <c r="H25" i="1"/>
  <c r="H17" i="1"/>
  <c r="H9" i="1"/>
  <c r="H19" i="1"/>
  <c r="H15" i="1"/>
  <c r="H29" i="1"/>
  <c r="H21" i="1"/>
  <c r="H13" i="1"/>
  <c r="H5" i="1"/>
  <c r="H10" i="1"/>
  <c r="H18" i="1"/>
  <c r="H4" i="1"/>
  <c r="H26" i="1"/>
  <c r="L10" i="1" l="1"/>
  <c r="L18" i="1"/>
  <c r="L26" i="1"/>
  <c r="L4" i="1"/>
  <c r="L13" i="1"/>
  <c r="L22" i="1"/>
  <c r="L9" i="1"/>
  <c r="L33" i="1"/>
  <c r="L11" i="1"/>
  <c r="L19" i="1"/>
  <c r="L27" i="1"/>
  <c r="L21" i="1"/>
  <c r="L6" i="1"/>
  <c r="L17" i="1"/>
  <c r="L12" i="1"/>
  <c r="L20" i="1"/>
  <c r="L28" i="1"/>
  <c r="L5" i="1"/>
  <c r="L29" i="1"/>
  <c r="L14" i="1"/>
  <c r="L30" i="1"/>
  <c r="L25" i="1"/>
  <c r="L7" i="1"/>
  <c r="L15" i="1"/>
  <c r="L23" i="1"/>
  <c r="L31" i="1"/>
  <c r="L8" i="1"/>
  <c r="L16" i="1"/>
  <c r="L24" i="1"/>
  <c r="L32" i="1"/>
  <c r="M22" i="1" l="1"/>
  <c r="N22" i="1"/>
  <c r="O22" i="1"/>
  <c r="P22" i="1"/>
  <c r="N23" i="1"/>
  <c r="O23" i="1"/>
  <c r="P23" i="1"/>
  <c r="M23" i="1"/>
  <c r="N15" i="1"/>
  <c r="O15" i="1"/>
  <c r="M15" i="1"/>
  <c r="P15" i="1"/>
  <c r="M20" i="1"/>
  <c r="N20" i="1"/>
  <c r="O20" i="1"/>
  <c r="P20" i="1"/>
  <c r="N33" i="1"/>
  <c r="O33" i="1"/>
  <c r="P33" i="1"/>
  <c r="M33" i="1"/>
  <c r="N7" i="1"/>
  <c r="O7" i="1"/>
  <c r="P7" i="1"/>
  <c r="M7" i="1"/>
  <c r="N12" i="1"/>
  <c r="M12" i="1"/>
  <c r="O12" i="1"/>
  <c r="P12" i="1"/>
  <c r="N9" i="1"/>
  <c r="O9" i="1"/>
  <c r="P9" i="1"/>
  <c r="M9" i="1"/>
  <c r="N25" i="1"/>
  <c r="O25" i="1"/>
  <c r="P25" i="1"/>
  <c r="M25" i="1"/>
  <c r="N30" i="1"/>
  <c r="M30" i="1"/>
  <c r="O30" i="1"/>
  <c r="P30" i="1"/>
  <c r="N13" i="1"/>
  <c r="O13" i="1"/>
  <c r="P13" i="1"/>
  <c r="M13" i="1"/>
  <c r="M16" i="1"/>
  <c r="N16" i="1"/>
  <c r="O16" i="1"/>
  <c r="P16" i="1"/>
  <c r="O4" i="1"/>
  <c r="P4" i="1"/>
  <c r="N4" i="1"/>
  <c r="M4" i="1"/>
  <c r="M8" i="1"/>
  <c r="N8" i="1"/>
  <c r="O8" i="1"/>
  <c r="P8" i="1"/>
  <c r="N29" i="1"/>
  <c r="O29" i="1"/>
  <c r="P29" i="1"/>
  <c r="M29" i="1"/>
  <c r="N27" i="1"/>
  <c r="M27" i="1"/>
  <c r="O27" i="1"/>
  <c r="P27" i="1"/>
  <c r="M26" i="1"/>
  <c r="N26" i="1"/>
  <c r="O26" i="1"/>
  <c r="P26" i="1"/>
  <c r="N17" i="1"/>
  <c r="O17" i="1"/>
  <c r="P17" i="1"/>
  <c r="M17" i="1"/>
  <c r="M6" i="1"/>
  <c r="N6" i="1"/>
  <c r="O6" i="1"/>
  <c r="P6" i="1"/>
  <c r="M14" i="1"/>
  <c r="N14" i="1"/>
  <c r="O14" i="1"/>
  <c r="P14" i="1"/>
  <c r="N21" i="1"/>
  <c r="O21" i="1"/>
  <c r="M21" i="1"/>
  <c r="P21" i="1"/>
  <c r="N31" i="1"/>
  <c r="O31" i="1"/>
  <c r="M31" i="1"/>
  <c r="P31" i="1"/>
  <c r="N5" i="1"/>
  <c r="O5" i="1"/>
  <c r="P5" i="1"/>
  <c r="M5" i="1"/>
  <c r="N19" i="1"/>
  <c r="O19" i="1"/>
  <c r="P19" i="1"/>
  <c r="M19" i="1"/>
  <c r="N18" i="1"/>
  <c r="M18" i="1"/>
  <c r="O18" i="1"/>
  <c r="P18" i="1"/>
  <c r="M32" i="1"/>
  <c r="N32" i="1"/>
  <c r="O32" i="1"/>
  <c r="P32" i="1"/>
  <c r="N24" i="1"/>
  <c r="M24" i="1"/>
  <c r="O24" i="1"/>
  <c r="P24" i="1"/>
  <c r="M28" i="1"/>
  <c r="N28" i="1"/>
  <c r="O28" i="1"/>
  <c r="P28" i="1"/>
  <c r="N11" i="1"/>
  <c r="O11" i="1"/>
  <c r="P11" i="1"/>
  <c r="M11" i="1"/>
  <c r="M10" i="1"/>
  <c r="N10" i="1"/>
  <c r="O10" i="1"/>
  <c r="P10" i="1"/>
</calcChain>
</file>

<file path=xl/sharedStrings.xml><?xml version="1.0" encoding="utf-8"?>
<sst xmlns="http://schemas.openxmlformats.org/spreadsheetml/2006/main" count="67" uniqueCount="67">
  <si>
    <t>美元指数</t>
  </si>
  <si>
    <t>欧元兑美元</t>
  </si>
  <si>
    <t>标普500</t>
  </si>
  <si>
    <t>道指</t>
  </si>
  <si>
    <t>纳指</t>
  </si>
  <si>
    <t>德DAX</t>
  </si>
  <si>
    <t>富时100</t>
  </si>
  <si>
    <t>日经225</t>
  </si>
  <si>
    <t>恒指</t>
  </si>
  <si>
    <t>CRB指数</t>
  </si>
  <si>
    <t>LME电铜</t>
  </si>
  <si>
    <t>LME电镍</t>
  </si>
  <si>
    <t>LME电铝</t>
  </si>
  <si>
    <t>LME电锌</t>
  </si>
  <si>
    <t>EURUSD.FX</t>
    <phoneticPr fontId="2" type="noConversion"/>
  </si>
  <si>
    <t>USDX.FX</t>
  </si>
  <si>
    <t>USDJPY.FX</t>
    <phoneticPr fontId="2" type="noConversion"/>
  </si>
  <si>
    <t>AUDUSD.FX</t>
    <phoneticPr fontId="2" type="noConversion"/>
  </si>
  <si>
    <t>SPX.GI</t>
  </si>
  <si>
    <t>CA03ME.LME</t>
  </si>
  <si>
    <t>NI03ME.LME</t>
  </si>
  <si>
    <t>AH03ME.LME</t>
  </si>
  <si>
    <t>ZS03ME.LME</t>
  </si>
  <si>
    <t>SBH17E.NYB</t>
    <phoneticPr fontId="2" type="noConversion"/>
  </si>
  <si>
    <t>CTH17E.NYB</t>
    <phoneticPr fontId="2" type="noConversion"/>
  </si>
  <si>
    <t>SH17E.CBT</t>
    <phoneticPr fontId="2" type="noConversion"/>
  </si>
  <si>
    <t>SMH17E.CBT</t>
    <phoneticPr fontId="2" type="noConversion"/>
  </si>
  <si>
    <t>BOH17E.CBT</t>
    <phoneticPr fontId="2" type="noConversion"/>
  </si>
  <si>
    <t>CH17E.CBT</t>
    <phoneticPr fontId="2" type="noConversion"/>
  </si>
  <si>
    <t>IXIC.GI</t>
  </si>
  <si>
    <t>DJI.GI</t>
  </si>
  <si>
    <t>FTSE.GI</t>
  </si>
  <si>
    <t>HIS.HI</t>
  </si>
  <si>
    <t>GDAXI.GI</t>
  </si>
  <si>
    <t>FCHI.GI</t>
  </si>
  <si>
    <t>N225.GI</t>
  </si>
  <si>
    <t>GC.CMX</t>
    <phoneticPr fontId="2" type="noConversion"/>
  </si>
  <si>
    <t>SI.CMX</t>
    <phoneticPr fontId="2" type="noConversion"/>
  </si>
  <si>
    <t>WH</t>
    <phoneticPr fontId="2" type="noConversion"/>
  </si>
  <si>
    <t>WH 日橡胶指数</t>
    <phoneticPr fontId="2" type="noConversion"/>
  </si>
  <si>
    <t>WH 马来西亚</t>
    <phoneticPr fontId="2" type="noConversion"/>
  </si>
  <si>
    <t>富远</t>
    <phoneticPr fontId="2" type="noConversion"/>
  </si>
  <si>
    <t>B.IPE</t>
    <phoneticPr fontId="2" type="noConversion"/>
  </si>
  <si>
    <t>涨跌</t>
    <phoneticPr fontId="2" type="noConversion"/>
  </si>
  <si>
    <t>涨跌幅</t>
    <phoneticPr fontId="2" type="noConversion"/>
  </si>
  <si>
    <t>USDCNH.FX</t>
    <phoneticPr fontId="2" type="noConversion"/>
  </si>
  <si>
    <t>离岸人民币</t>
    <phoneticPr fontId="2" type="noConversion"/>
  </si>
  <si>
    <t>澳元兑美元</t>
    <phoneticPr fontId="2" type="noConversion"/>
  </si>
  <si>
    <t>美元兑日元</t>
    <phoneticPr fontId="2" type="noConversion"/>
  </si>
  <si>
    <t>标的</t>
    <phoneticPr fontId="2" type="noConversion"/>
  </si>
  <si>
    <t>2018年清明假期国际市场涨跌统计</t>
    <phoneticPr fontId="2" type="noConversion"/>
  </si>
  <si>
    <t>4.4 15:00价格</t>
    <phoneticPr fontId="2" type="noConversion"/>
  </si>
  <si>
    <t>美原油05</t>
    <phoneticPr fontId="2" type="noConversion"/>
  </si>
  <si>
    <t>美豆05</t>
    <phoneticPr fontId="2" type="noConversion"/>
  </si>
  <si>
    <t>美豆粕05</t>
    <phoneticPr fontId="2" type="noConversion"/>
  </si>
  <si>
    <t>美豆油05</t>
    <phoneticPr fontId="2" type="noConversion"/>
  </si>
  <si>
    <t>美玉米05</t>
    <phoneticPr fontId="2" type="noConversion"/>
  </si>
  <si>
    <t>马棕油06</t>
    <phoneticPr fontId="2" type="noConversion"/>
  </si>
  <si>
    <t>原糖05</t>
    <phoneticPr fontId="2" type="noConversion"/>
  </si>
  <si>
    <t>美棉05</t>
    <phoneticPr fontId="2" type="noConversion"/>
  </si>
  <si>
    <t>日橡胶09</t>
    <phoneticPr fontId="2" type="noConversion"/>
  </si>
  <si>
    <t>COMEX金</t>
    <phoneticPr fontId="2" type="noConversion"/>
  </si>
  <si>
    <t>COMEX银</t>
    <phoneticPr fontId="2" type="noConversion"/>
  </si>
  <si>
    <t>美10年期国债收益率</t>
    <phoneticPr fontId="2" type="noConversion"/>
  </si>
  <si>
    <t>布油06</t>
    <phoneticPr fontId="2" type="noConversion"/>
  </si>
  <si>
    <t>4.6 收盘价</t>
    <phoneticPr fontId="2" type="noConversion"/>
  </si>
  <si>
    <t>数据来源：富远行情、Wind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</si>
</sst>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6" formatCode="yyyy\-mm\-dd"/>
    <numFmt numFmtId="177" formatCode="0.0%"/>
    <numFmt numFmtId="178" formatCode="#,##0.0000"/>
    <numFmt numFmtId="179" formatCode="0.000_ "/>
    <numFmt numFmtId="180" formatCode="0.00_);[Red]\(0.00\)"/>
    <numFmt numFmtId="181" formatCode="0.0000_);[Red]\(0.0000\)"/>
  </numFmts>
  <fonts count="1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b/>
      <sz val="16"/>
      <color theme="0"/>
      <name val="华文楷体"/>
      <family val="3"/>
      <charset val="134"/>
    </font>
    <font>
      <sz val="10"/>
      <color theme="1"/>
      <name val="微软雅黑"/>
      <family val="2"/>
      <charset val="134"/>
    </font>
    <font>
      <sz val="11"/>
      <color rgb="FF007434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176" fontId="3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4" fillId="4" borderId="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7" fontId="0" fillId="0" borderId="0" xfId="1" applyNumberFormat="1" applyFont="1">
      <alignment vertical="center"/>
    </xf>
    <xf numFmtId="178" fontId="0" fillId="3" borderId="0" xfId="0" applyNumberFormat="1" applyFill="1">
      <alignment vertical="center"/>
    </xf>
    <xf numFmtId="179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2" borderId="0" xfId="0" applyFont="1" applyFill="1">
      <alignment vertical="center"/>
    </xf>
    <xf numFmtId="0" fontId="9" fillId="0" borderId="0" xfId="0" applyFo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0" fontId="10" fillId="0" borderId="2" xfId="1" applyNumberFormat="1" applyFont="1" applyBorder="1" applyAlignment="1">
      <alignment horizontal="center" vertical="center"/>
    </xf>
    <xf numFmtId="10" fontId="10" fillId="0" borderId="1" xfId="1" applyNumberFormat="1" applyFont="1" applyBorder="1" applyAlignment="1">
      <alignment horizontal="center" vertical="center"/>
    </xf>
    <xf numFmtId="10" fontId="7" fillId="0" borderId="1" xfId="1" applyNumberFormat="1" applyFont="1" applyBorder="1" applyAlignment="1">
      <alignment horizontal="center" vertical="center"/>
    </xf>
    <xf numFmtId="10" fontId="0" fillId="0" borderId="0" xfId="0" applyNumberFormat="1">
      <alignment vertical="center"/>
    </xf>
    <xf numFmtId="10" fontId="0" fillId="3" borderId="0" xfId="0" applyNumberFormat="1" applyFill="1">
      <alignment vertical="center"/>
    </xf>
    <xf numFmtId="180" fontId="10" fillId="0" borderId="2" xfId="2" applyNumberFormat="1" applyFont="1" applyBorder="1" applyAlignment="1">
      <alignment horizontal="center" vertical="center"/>
    </xf>
    <xf numFmtId="180" fontId="10" fillId="0" borderId="2" xfId="0" applyNumberFormat="1" applyFont="1" applyBorder="1" applyAlignment="1">
      <alignment horizontal="center" vertical="center"/>
    </xf>
    <xf numFmtId="180" fontId="10" fillId="0" borderId="1" xfId="2" applyNumberFormat="1" applyFont="1" applyBorder="1" applyAlignment="1">
      <alignment horizontal="center" vertical="center"/>
    </xf>
    <xf numFmtId="180" fontId="10" fillId="0" borderId="1" xfId="0" applyNumberFormat="1" applyFont="1" applyBorder="1" applyAlignment="1">
      <alignment horizontal="center" vertical="center"/>
    </xf>
    <xf numFmtId="180" fontId="10" fillId="0" borderId="1" xfId="1" applyNumberFormat="1" applyFont="1" applyBorder="1" applyAlignment="1">
      <alignment horizontal="center" vertical="center"/>
    </xf>
    <xf numFmtId="180" fontId="7" fillId="0" borderId="1" xfId="2" applyNumberFormat="1" applyFont="1" applyBorder="1" applyAlignment="1">
      <alignment horizontal="center" vertical="center"/>
    </xf>
    <xf numFmtId="181" fontId="10" fillId="0" borderId="1" xfId="2" applyNumberFormat="1" applyFont="1" applyBorder="1" applyAlignment="1">
      <alignment horizontal="center" vertical="center"/>
    </xf>
    <xf numFmtId="181" fontId="10" fillId="0" borderId="1" xfId="0" applyNumberFormat="1" applyFont="1" applyBorder="1" applyAlignment="1">
      <alignment horizontal="center" vertical="center"/>
    </xf>
    <xf numFmtId="181" fontId="7" fillId="0" borderId="1" xfId="2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</cellXfs>
  <cellStyles count="3">
    <cellStyle name="百分比" xfId="1" builtinId="5"/>
    <cellStyle name="常规" xfId="0" builtinId="0"/>
    <cellStyle name="千位分隔" xfId="2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74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590550</xdr:colOff>
      <xdr:row>4</xdr:row>
      <xdr:rowOff>123825</xdr:rowOff>
    </xdr:from>
    <xdr:to>
      <xdr:col>39</xdr:col>
      <xdr:colOff>76200</xdr:colOff>
      <xdr:row>22</xdr:row>
      <xdr:rowOff>19050</xdr:rowOff>
    </xdr:to>
    <xdr:pic>
      <xdr:nvPicPr>
        <xdr:cNvPr id="2" name="图片 1" descr="C:\Users\Administrator\Documents\Tencent Files\995372899\Image\Group\Image1\`%5OOL7MFA]B01@1C4]OB7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69800" y="638175"/>
          <a:ext cx="4972050" cy="3667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666750</xdr:colOff>
      <xdr:row>1</xdr:row>
      <xdr:rowOff>142875</xdr:rowOff>
    </xdr:from>
    <xdr:to>
      <xdr:col>30</xdr:col>
      <xdr:colOff>19050</xdr:colOff>
      <xdr:row>60</xdr:row>
      <xdr:rowOff>44926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07300" y="314325"/>
          <a:ext cx="4838700" cy="11370151"/>
        </a:xfrm>
        <a:prstGeom prst="rect">
          <a:avLst/>
        </a:prstGeom>
      </xdr:spPr>
    </xdr:pic>
    <xdr:clientData/>
  </xdr:twoCellAnchor>
  <xdr:oneCellAnchor>
    <xdr:from>
      <xdr:col>11</xdr:col>
      <xdr:colOff>1053153</xdr:colOff>
      <xdr:row>15</xdr:row>
      <xdr:rowOff>17930</xdr:rowOff>
    </xdr:from>
    <xdr:ext cx="5551502" cy="767854"/>
    <xdr:sp macro="" textlink="">
      <xdr:nvSpPr>
        <xdr:cNvPr id="5" name="矩形 4"/>
        <xdr:cNvSpPr/>
      </xdr:nvSpPr>
      <xdr:spPr>
        <a:xfrm rot="20339142">
          <a:off x="12406953" y="3218330"/>
          <a:ext cx="5551502" cy="767854"/>
        </a:xfrm>
        <a:prstGeom prst="rect">
          <a:avLst/>
        </a:prstGeom>
        <a:noFill/>
        <a:effectLst>
          <a:outerShdw blurRad="1270000" dist="50800" dir="21540000" sx="200000" sy="200000" algn="ctr" rotWithShape="0">
            <a:srgbClr val="000000">
              <a:alpha val="0"/>
            </a:srgbClr>
          </a:outerShdw>
        </a:effectLst>
      </xdr:spPr>
      <xdr:txBody>
        <a:bodyPr wrap="square" lIns="91440" tIns="45720" rIns="91440" bIns="45720">
          <a:noAutofit/>
          <a:scene3d>
            <a:camera prst="orthographicFront">
              <a:rot lat="0" lon="0" rev="0"/>
            </a:camera>
            <a:lightRig rig="threePt" dir="t"/>
          </a:scene3d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zh-CN" altLang="en-US" sz="4400" b="1" i="0" u="none" strike="noStrike" kern="0" cap="none" spc="0" normalizeH="0" baseline="0" noProof="0">
              <a:ln w="10541" cmpd="sng">
                <a:noFill/>
                <a:prstDash val="solid"/>
              </a:ln>
              <a:solidFill>
                <a:sysClr val="windowText" lastClr="000000">
                  <a:alpha val="15000"/>
                </a:sysClr>
              </a:solidFill>
              <a:effectLst/>
              <a:uLnTx/>
              <a:uFillTx/>
            </a:rPr>
            <a:t>浙商期货研究中心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4"/>
  <sheetViews>
    <sheetView tabSelected="1" topLeftCell="E8" workbookViewId="0">
      <selection activeCell="L2" sqref="L2:P34"/>
    </sheetView>
  </sheetViews>
  <sheetFormatPr defaultRowHeight="13.5" x14ac:dyDescent="0.15"/>
  <cols>
    <col min="1" max="1" width="18" style="2" customWidth="1"/>
    <col min="2" max="2" width="32.125" bestFit="1" customWidth="1"/>
    <col min="3" max="3" width="15.375" customWidth="1"/>
    <col min="4" max="4" width="14.625" customWidth="1"/>
    <col min="5" max="5" width="11.625" bestFit="1" customWidth="1"/>
    <col min="6" max="6" width="12.25" customWidth="1"/>
    <col min="12" max="12" width="21.125" customWidth="1"/>
    <col min="13" max="16" width="18.625" customWidth="1"/>
  </cols>
  <sheetData>
    <row r="2" spans="1:16" ht="21.75" x14ac:dyDescent="0.15">
      <c r="L2" s="30" t="s">
        <v>50</v>
      </c>
      <c r="M2" s="30"/>
      <c r="N2" s="30"/>
      <c r="O2" s="30"/>
      <c r="P2" s="30"/>
    </row>
    <row r="3" spans="1:16" ht="18.75" customHeight="1" x14ac:dyDescent="0.15">
      <c r="C3" t="s">
        <v>65</v>
      </c>
      <c r="D3" t="s">
        <v>51</v>
      </c>
      <c r="E3" t="s">
        <v>43</v>
      </c>
      <c r="F3" t="s">
        <v>44</v>
      </c>
      <c r="L3" s="5" t="s">
        <v>49</v>
      </c>
      <c r="M3" s="5" t="str">
        <f>C3</f>
        <v>4.6 收盘价</v>
      </c>
      <c r="N3" s="5" t="str">
        <f>D3</f>
        <v>4.4 15:00价格</v>
      </c>
      <c r="O3" s="5" t="str">
        <f>E3</f>
        <v>涨跌</v>
      </c>
      <c r="P3" s="5" t="str">
        <f>F3</f>
        <v>涨跌幅</v>
      </c>
    </row>
    <row r="4" spans="1:16" ht="16.5" x14ac:dyDescent="0.15">
      <c r="A4" s="2" t="s">
        <v>15</v>
      </c>
      <c r="B4" s="10" t="s">
        <v>0</v>
      </c>
      <c r="C4">
        <v>90.135599999999997</v>
      </c>
      <c r="D4" s="3">
        <v>90.21</v>
      </c>
      <c r="E4" s="9">
        <f>C4-D4</f>
        <v>-7.4399999999997135E-2</v>
      </c>
      <c r="F4" s="7">
        <f>E4/D4</f>
        <v>-8.2474226804120539E-4</v>
      </c>
      <c r="H4">
        <f>RANK(F4,$F$4:$F$33)</f>
        <v>14</v>
      </c>
      <c r="I4">
        <v>1</v>
      </c>
      <c r="L4" s="14" t="str">
        <f>INDEX($B$4:$B$33,MATCH(I4,$H$4:$H$33,0))</f>
        <v>LME电铝</v>
      </c>
      <c r="M4" s="20">
        <f t="shared" ref="M4:M33" si="0">VLOOKUP($L4,$B$3:$F$33,2,0)</f>
        <v>2054</v>
      </c>
      <c r="N4" s="20">
        <f t="shared" ref="N4:N33" si="1">VLOOKUP($L4,$B$3:$F$33,3,0)</f>
        <v>1991.5</v>
      </c>
      <c r="O4" s="21">
        <f t="shared" ref="O4:O33" si="2">VLOOKUP($L4,$B$3:$F$33,4,0)</f>
        <v>62.5</v>
      </c>
      <c r="P4" s="15">
        <f t="shared" ref="P4:P33" si="3">VLOOKUP($L4,$B$3:$F$33,5,0)</f>
        <v>3.1383379362289729E-2</v>
      </c>
    </row>
    <row r="5" spans="1:16" ht="16.5" x14ac:dyDescent="0.15">
      <c r="A5" s="1" t="s">
        <v>14</v>
      </c>
      <c r="B5" s="10" t="s">
        <v>1</v>
      </c>
      <c r="C5">
        <v>1.2282</v>
      </c>
      <c r="D5" s="4">
        <v>1.2259</v>
      </c>
      <c r="E5" s="9">
        <f t="shared" ref="E5:E33" si="4">C5-D5</f>
        <v>2.2999999999999687E-3</v>
      </c>
      <c r="F5" s="7">
        <f t="shared" ref="F5:F33" si="5">E5/D5</f>
        <v>1.8761726078798994E-3</v>
      </c>
      <c r="H5">
        <f t="shared" ref="H5:H33" si="6">RANK(F5,$F$4:$F$33)</f>
        <v>12</v>
      </c>
      <c r="I5">
        <v>2</v>
      </c>
      <c r="L5" s="13" t="str">
        <f t="shared" ref="L5:L33" si="7">INDEX($B$4:$B$33,MATCH(I5,$H$4:$H$33,0))</f>
        <v>马棕油06</v>
      </c>
      <c r="M5" s="22">
        <f t="shared" si="0"/>
        <v>2504</v>
      </c>
      <c r="N5" s="22">
        <f t="shared" si="1"/>
        <v>2440</v>
      </c>
      <c r="O5" s="23">
        <f t="shared" si="2"/>
        <v>64</v>
      </c>
      <c r="P5" s="16">
        <f t="shared" si="3"/>
        <v>2.6229508196721311E-2</v>
      </c>
    </row>
    <row r="6" spans="1:16" ht="16.5" x14ac:dyDescent="0.15">
      <c r="A6" s="2" t="s">
        <v>16</v>
      </c>
      <c r="B6" s="10" t="s">
        <v>48</v>
      </c>
      <c r="C6">
        <v>106.925</v>
      </c>
      <c r="D6" s="4">
        <v>106.51</v>
      </c>
      <c r="E6" s="9">
        <f t="shared" si="4"/>
        <v>0.41499999999999204</v>
      </c>
      <c r="F6" s="7">
        <f t="shared" si="5"/>
        <v>3.8963477607735614E-3</v>
      </c>
      <c r="H6">
        <f t="shared" si="6"/>
        <v>10</v>
      </c>
      <c r="I6">
        <v>3</v>
      </c>
      <c r="L6" s="13" t="str">
        <f t="shared" si="7"/>
        <v>富时100</v>
      </c>
      <c r="M6" s="22">
        <f t="shared" si="0"/>
        <v>7183.64</v>
      </c>
      <c r="N6" s="22">
        <f t="shared" si="1"/>
        <v>7027.13</v>
      </c>
      <c r="O6" s="23">
        <f t="shared" si="2"/>
        <v>156.51000000000022</v>
      </c>
      <c r="P6" s="16">
        <f t="shared" si="3"/>
        <v>2.2272250548943908E-2</v>
      </c>
    </row>
    <row r="7" spans="1:16" ht="16.5" x14ac:dyDescent="0.15">
      <c r="A7" s="2" t="s">
        <v>45</v>
      </c>
      <c r="B7" s="10" t="s">
        <v>46</v>
      </c>
      <c r="C7">
        <v>6.3133999999999997</v>
      </c>
      <c r="D7" s="8">
        <v>6.29</v>
      </c>
      <c r="E7" s="9">
        <f t="shared" si="4"/>
        <v>2.3399999999999643E-2</v>
      </c>
      <c r="F7" s="7">
        <f t="shared" si="5"/>
        <v>3.7201907790142515E-3</v>
      </c>
      <c r="H7">
        <f t="shared" si="6"/>
        <v>11</v>
      </c>
      <c r="I7">
        <v>4</v>
      </c>
      <c r="L7" s="13" t="str">
        <f t="shared" si="7"/>
        <v>德DAX</v>
      </c>
      <c r="M7" s="22">
        <f t="shared" si="0"/>
        <v>12241.27</v>
      </c>
      <c r="N7" s="22">
        <f t="shared" si="1"/>
        <v>11975.26</v>
      </c>
      <c r="O7" s="23">
        <f t="shared" si="2"/>
        <v>266.01000000000022</v>
      </c>
      <c r="P7" s="16">
        <f t="shared" si="3"/>
        <v>2.2213296412771016E-2</v>
      </c>
    </row>
    <row r="8" spans="1:16" ht="16.5" x14ac:dyDescent="0.15">
      <c r="A8" s="2" t="s">
        <v>17</v>
      </c>
      <c r="B8" s="10" t="s">
        <v>47</v>
      </c>
      <c r="C8">
        <v>0.76759999999999995</v>
      </c>
      <c r="D8" s="4">
        <v>0.76929999999999998</v>
      </c>
      <c r="E8" s="9">
        <f t="shared" si="4"/>
        <v>-1.7000000000000348E-3</v>
      </c>
      <c r="F8" s="7">
        <f t="shared" si="5"/>
        <v>-2.2098011178994345E-3</v>
      </c>
      <c r="H8">
        <f t="shared" si="6"/>
        <v>17</v>
      </c>
      <c r="I8">
        <v>5</v>
      </c>
      <c r="L8" s="13" t="str">
        <f t="shared" si="7"/>
        <v>美豆粕05</v>
      </c>
      <c r="M8" s="22">
        <f t="shared" si="0"/>
        <v>386.5</v>
      </c>
      <c r="N8" s="22">
        <f t="shared" si="1"/>
        <v>380.5</v>
      </c>
      <c r="O8" s="23">
        <f t="shared" si="2"/>
        <v>6</v>
      </c>
      <c r="P8" s="16">
        <f t="shared" si="3"/>
        <v>1.5768725361366621E-2</v>
      </c>
    </row>
    <row r="9" spans="1:16" ht="16.5" x14ac:dyDescent="0.15">
      <c r="A9" s="2" t="s">
        <v>18</v>
      </c>
      <c r="B9" s="10" t="s">
        <v>2</v>
      </c>
      <c r="C9">
        <v>2604.4699999999998</v>
      </c>
      <c r="D9" s="4">
        <v>2614.4499999999998</v>
      </c>
      <c r="E9" s="9">
        <f t="shared" si="4"/>
        <v>-9.9800000000000182</v>
      </c>
      <c r="F9" s="7">
        <f t="shared" si="5"/>
        <v>-3.8172464571898561E-3</v>
      </c>
      <c r="H9">
        <f t="shared" si="6"/>
        <v>20</v>
      </c>
      <c r="I9">
        <v>6</v>
      </c>
      <c r="L9" s="13" t="str">
        <f t="shared" si="7"/>
        <v>日经225</v>
      </c>
      <c r="M9" s="22">
        <f t="shared" si="0"/>
        <v>21567.52</v>
      </c>
      <c r="N9" s="22">
        <f t="shared" si="1"/>
        <v>21319.55</v>
      </c>
      <c r="O9" s="23">
        <f t="shared" si="2"/>
        <v>247.97000000000116</v>
      </c>
      <c r="P9" s="16">
        <f t="shared" si="3"/>
        <v>1.1631108536531079E-2</v>
      </c>
    </row>
    <row r="10" spans="1:16" ht="16.5" x14ac:dyDescent="0.15">
      <c r="A10" s="2" t="s">
        <v>30</v>
      </c>
      <c r="B10" s="10" t="s">
        <v>3</v>
      </c>
      <c r="C10">
        <v>23932.76</v>
      </c>
      <c r="D10" s="4">
        <v>24033.360000000001</v>
      </c>
      <c r="E10" s="9">
        <f t="shared" si="4"/>
        <v>-100.60000000000218</v>
      </c>
      <c r="F10" s="7">
        <f t="shared" si="5"/>
        <v>-4.1858483374776637E-3</v>
      </c>
      <c r="H10">
        <f t="shared" si="6"/>
        <v>21</v>
      </c>
      <c r="I10">
        <v>7</v>
      </c>
      <c r="L10" s="13" t="str">
        <f t="shared" si="7"/>
        <v>美棉05</v>
      </c>
      <c r="M10" s="22">
        <f t="shared" si="0"/>
        <v>82.69</v>
      </c>
      <c r="N10" s="22">
        <f t="shared" si="1"/>
        <v>82.13</v>
      </c>
      <c r="O10" s="23">
        <f t="shared" si="2"/>
        <v>0.56000000000000227</v>
      </c>
      <c r="P10" s="16">
        <f t="shared" si="3"/>
        <v>6.8184585413369331E-3</v>
      </c>
    </row>
    <row r="11" spans="1:16" ht="16.5" x14ac:dyDescent="0.15">
      <c r="A11" s="2" t="s">
        <v>29</v>
      </c>
      <c r="B11" s="10" t="s">
        <v>4</v>
      </c>
      <c r="C11">
        <v>6915.11</v>
      </c>
      <c r="D11" s="4">
        <v>6941.28</v>
      </c>
      <c r="E11" s="9">
        <f t="shared" si="4"/>
        <v>-26.170000000000073</v>
      </c>
      <c r="F11" s="7">
        <f t="shared" si="5"/>
        <v>-3.7701980038263943E-3</v>
      </c>
      <c r="H11">
        <f t="shared" si="6"/>
        <v>19</v>
      </c>
      <c r="I11">
        <v>8</v>
      </c>
      <c r="L11" s="13" t="str">
        <f t="shared" si="7"/>
        <v>恒指</v>
      </c>
      <c r="M11" s="22">
        <f t="shared" si="0"/>
        <v>29844.94</v>
      </c>
      <c r="N11" s="22">
        <f t="shared" si="1"/>
        <v>29686.76</v>
      </c>
      <c r="O11" s="23">
        <f t="shared" si="2"/>
        <v>158.18000000000029</v>
      </c>
      <c r="P11" s="16">
        <f t="shared" si="3"/>
        <v>5.3283012359718711E-3</v>
      </c>
    </row>
    <row r="12" spans="1:16" ht="16.5" x14ac:dyDescent="0.15">
      <c r="A12" s="2" t="s">
        <v>33</v>
      </c>
      <c r="B12" s="10" t="s">
        <v>5</v>
      </c>
      <c r="C12">
        <v>12241.27</v>
      </c>
      <c r="D12" s="4">
        <v>11975.26</v>
      </c>
      <c r="E12" s="9">
        <f t="shared" si="4"/>
        <v>266.01000000000022</v>
      </c>
      <c r="F12" s="7">
        <f t="shared" si="5"/>
        <v>2.2213296412771016E-2</v>
      </c>
      <c r="H12">
        <f t="shared" si="6"/>
        <v>4</v>
      </c>
      <c r="I12">
        <v>9</v>
      </c>
      <c r="L12" s="13" t="str">
        <f t="shared" si="7"/>
        <v>日橡胶09</v>
      </c>
      <c r="M12" s="24">
        <f t="shared" si="0"/>
        <v>179.4</v>
      </c>
      <c r="N12" s="24">
        <f t="shared" si="1"/>
        <v>178.6</v>
      </c>
      <c r="O12" s="24">
        <f t="shared" si="2"/>
        <v>0.80000000000001137</v>
      </c>
      <c r="P12" s="16">
        <f t="shared" si="3"/>
        <v>4.4792833146697171E-3</v>
      </c>
    </row>
    <row r="13" spans="1:16" ht="16.5" x14ac:dyDescent="0.15">
      <c r="A13" s="2" t="s">
        <v>31</v>
      </c>
      <c r="B13" s="10" t="s">
        <v>6</v>
      </c>
      <c r="C13">
        <v>7183.64</v>
      </c>
      <c r="D13" s="4">
        <v>7027.13</v>
      </c>
      <c r="E13" s="9">
        <f t="shared" si="4"/>
        <v>156.51000000000022</v>
      </c>
      <c r="F13" s="7">
        <f t="shared" si="5"/>
        <v>2.2272250548943908E-2</v>
      </c>
      <c r="H13">
        <f t="shared" si="6"/>
        <v>3</v>
      </c>
      <c r="I13">
        <v>10</v>
      </c>
      <c r="L13" s="13" t="str">
        <f t="shared" si="7"/>
        <v>美元兑日元</v>
      </c>
      <c r="M13" s="22">
        <f t="shared" si="0"/>
        <v>106.925</v>
      </c>
      <c r="N13" s="22">
        <f t="shared" si="1"/>
        <v>106.51</v>
      </c>
      <c r="O13" s="23">
        <f t="shared" si="2"/>
        <v>0.41499999999999204</v>
      </c>
      <c r="P13" s="16">
        <f t="shared" si="3"/>
        <v>3.8963477607735614E-3</v>
      </c>
    </row>
    <row r="14" spans="1:16" ht="16.5" x14ac:dyDescent="0.15">
      <c r="A14" s="2" t="s">
        <v>35</v>
      </c>
      <c r="B14" s="10" t="s">
        <v>7</v>
      </c>
      <c r="C14">
        <v>21567.52</v>
      </c>
      <c r="D14" s="4">
        <v>21319.55</v>
      </c>
      <c r="E14" s="9">
        <f t="shared" si="4"/>
        <v>247.97000000000116</v>
      </c>
      <c r="F14" s="7">
        <f t="shared" si="5"/>
        <v>1.1631108536531079E-2</v>
      </c>
      <c r="H14">
        <f t="shared" si="6"/>
        <v>6</v>
      </c>
      <c r="I14">
        <v>11</v>
      </c>
      <c r="L14" s="13" t="str">
        <f t="shared" si="7"/>
        <v>离岸人民币</v>
      </c>
      <c r="M14" s="26">
        <f t="shared" si="0"/>
        <v>6.3133999999999997</v>
      </c>
      <c r="N14" s="26">
        <f t="shared" si="1"/>
        <v>6.29</v>
      </c>
      <c r="O14" s="27">
        <f t="shared" si="2"/>
        <v>2.3399999999999643E-2</v>
      </c>
      <c r="P14" s="16">
        <f t="shared" si="3"/>
        <v>3.7201907790142515E-3</v>
      </c>
    </row>
    <row r="15" spans="1:16" ht="16.5" x14ac:dyDescent="0.15">
      <c r="A15" s="2" t="s">
        <v>32</v>
      </c>
      <c r="B15" s="10" t="s">
        <v>8</v>
      </c>
      <c r="C15">
        <v>29844.94</v>
      </c>
      <c r="D15" s="4">
        <v>29686.76</v>
      </c>
      <c r="E15" s="9">
        <f t="shared" si="4"/>
        <v>158.18000000000029</v>
      </c>
      <c r="F15" s="7">
        <f t="shared" si="5"/>
        <v>5.3283012359718711E-3</v>
      </c>
      <c r="H15">
        <f t="shared" si="6"/>
        <v>8</v>
      </c>
      <c r="I15">
        <v>12</v>
      </c>
      <c r="L15" s="13" t="str">
        <f t="shared" si="7"/>
        <v>欧元兑美元</v>
      </c>
      <c r="M15" s="26">
        <f t="shared" si="0"/>
        <v>1.2282</v>
      </c>
      <c r="N15" s="26">
        <f t="shared" si="1"/>
        <v>1.2259</v>
      </c>
      <c r="O15" s="27">
        <f t="shared" si="2"/>
        <v>2.2999999999999687E-3</v>
      </c>
      <c r="P15" s="16">
        <f t="shared" si="3"/>
        <v>1.8761726078798994E-3</v>
      </c>
    </row>
    <row r="16" spans="1:16" ht="16.5" x14ac:dyDescent="0.15">
      <c r="A16" s="2" t="s">
        <v>41</v>
      </c>
      <c r="B16" s="11" t="s">
        <v>9</v>
      </c>
      <c r="C16">
        <v>192.25</v>
      </c>
      <c r="D16" s="4">
        <v>193.21</v>
      </c>
      <c r="E16" s="9">
        <f t="shared" si="4"/>
        <v>-0.96000000000000796</v>
      </c>
      <c r="F16" s="7">
        <f t="shared" si="5"/>
        <v>-4.9686869209668643E-3</v>
      </c>
      <c r="H16">
        <f t="shared" si="6"/>
        <v>24</v>
      </c>
      <c r="I16">
        <v>13</v>
      </c>
      <c r="L16" s="13" t="str">
        <f t="shared" si="7"/>
        <v>美玉米05</v>
      </c>
      <c r="M16" s="22">
        <f t="shared" si="0"/>
        <v>388.7</v>
      </c>
      <c r="N16" s="22">
        <f t="shared" si="1"/>
        <v>388.2</v>
      </c>
      <c r="O16" s="23">
        <f t="shared" si="2"/>
        <v>0.5</v>
      </c>
      <c r="P16" s="16">
        <f t="shared" si="3"/>
        <v>1.2879958784131891E-3</v>
      </c>
    </row>
    <row r="17" spans="1:16" ht="16.5" x14ac:dyDescent="0.15">
      <c r="A17" s="2" t="s">
        <v>36</v>
      </c>
      <c r="B17" s="10" t="s">
        <v>61</v>
      </c>
      <c r="C17">
        <v>1337.3</v>
      </c>
      <c r="D17" s="4">
        <v>1339.8</v>
      </c>
      <c r="E17" s="9">
        <f t="shared" si="4"/>
        <v>-2.5</v>
      </c>
      <c r="F17" s="7">
        <f t="shared" si="5"/>
        <v>-1.8659501418122107E-3</v>
      </c>
      <c r="H17">
        <f t="shared" si="6"/>
        <v>16</v>
      </c>
      <c r="I17">
        <v>14</v>
      </c>
      <c r="L17" s="6" t="str">
        <f t="shared" si="7"/>
        <v>美元指数</v>
      </c>
      <c r="M17" s="28">
        <f t="shared" si="0"/>
        <v>90.135599999999997</v>
      </c>
      <c r="N17" s="28">
        <f t="shared" si="1"/>
        <v>90.21</v>
      </c>
      <c r="O17" s="29">
        <f t="shared" si="2"/>
        <v>-7.4399999999997135E-2</v>
      </c>
      <c r="P17" s="17">
        <f t="shared" si="3"/>
        <v>-8.2474226804120539E-4</v>
      </c>
    </row>
    <row r="18" spans="1:16" ht="16.5" x14ac:dyDescent="0.15">
      <c r="A18" s="2" t="s">
        <v>37</v>
      </c>
      <c r="B18" s="12" t="s">
        <v>62</v>
      </c>
      <c r="C18">
        <v>16.364999999999998</v>
      </c>
      <c r="D18" s="4">
        <v>16.420000000000002</v>
      </c>
      <c r="E18" s="9">
        <f t="shared" si="4"/>
        <v>-5.5000000000003268E-2</v>
      </c>
      <c r="F18" s="7">
        <f t="shared" si="5"/>
        <v>-3.3495736906213923E-3</v>
      </c>
      <c r="H18">
        <f t="shared" si="6"/>
        <v>18</v>
      </c>
      <c r="I18">
        <v>15</v>
      </c>
      <c r="L18" s="6" t="str">
        <f t="shared" si="7"/>
        <v>LME电铜</v>
      </c>
      <c r="M18" s="25">
        <f t="shared" si="0"/>
        <v>6754.5</v>
      </c>
      <c r="N18" s="25">
        <f t="shared" si="1"/>
        <v>6764</v>
      </c>
      <c r="O18" s="29">
        <f t="shared" si="2"/>
        <v>-9.5</v>
      </c>
      <c r="P18" s="17">
        <f t="shared" si="3"/>
        <v>-1.4044943820224719E-3</v>
      </c>
    </row>
    <row r="19" spans="1:16" ht="16.5" x14ac:dyDescent="0.15">
      <c r="A19" s="2" t="s">
        <v>38</v>
      </c>
      <c r="B19" s="11" t="s">
        <v>52</v>
      </c>
      <c r="C19">
        <v>61.88</v>
      </c>
      <c r="D19" s="4">
        <v>63.25</v>
      </c>
      <c r="E19" s="9">
        <f t="shared" si="4"/>
        <v>-1.3699999999999974</v>
      </c>
      <c r="F19" s="7">
        <f t="shared" si="5"/>
        <v>-2.1660079051383358E-2</v>
      </c>
      <c r="H19">
        <f t="shared" si="6"/>
        <v>29</v>
      </c>
      <c r="I19">
        <v>16</v>
      </c>
      <c r="L19" s="6" t="str">
        <f t="shared" si="7"/>
        <v>COMEX金</v>
      </c>
      <c r="M19" s="25">
        <f t="shared" si="0"/>
        <v>1337.3</v>
      </c>
      <c r="N19" s="25">
        <f t="shared" si="1"/>
        <v>1339.8</v>
      </c>
      <c r="O19" s="29">
        <f t="shared" si="2"/>
        <v>-2.5</v>
      </c>
      <c r="P19" s="17">
        <f t="shared" si="3"/>
        <v>-1.8659501418122107E-3</v>
      </c>
    </row>
    <row r="20" spans="1:16" ht="16.5" x14ac:dyDescent="0.15">
      <c r="A20" s="2" t="s">
        <v>25</v>
      </c>
      <c r="B20" s="10" t="s">
        <v>53</v>
      </c>
      <c r="C20">
        <v>1034.7</v>
      </c>
      <c r="D20" s="4">
        <v>1039.5</v>
      </c>
      <c r="E20" s="9">
        <f t="shared" si="4"/>
        <v>-4.7999999999999545</v>
      </c>
      <c r="F20" s="7">
        <f t="shared" si="5"/>
        <v>-4.6176046176045742E-3</v>
      </c>
      <c r="H20">
        <f t="shared" si="6"/>
        <v>22</v>
      </c>
      <c r="I20">
        <v>17</v>
      </c>
      <c r="L20" s="6" t="str">
        <f t="shared" si="7"/>
        <v>澳元兑美元</v>
      </c>
      <c r="M20" s="28">
        <f t="shared" si="0"/>
        <v>0.76759999999999995</v>
      </c>
      <c r="N20" s="28">
        <f t="shared" si="1"/>
        <v>0.76929999999999998</v>
      </c>
      <c r="O20" s="29">
        <f t="shared" si="2"/>
        <v>-1.7000000000000348E-3</v>
      </c>
      <c r="P20" s="17">
        <f t="shared" si="3"/>
        <v>-2.2098011178994345E-3</v>
      </c>
    </row>
    <row r="21" spans="1:16" ht="16.5" x14ac:dyDescent="0.15">
      <c r="A21" s="2" t="s">
        <v>26</v>
      </c>
      <c r="B21" s="10" t="s">
        <v>54</v>
      </c>
      <c r="C21">
        <v>386.5</v>
      </c>
      <c r="D21" s="4">
        <v>380.5</v>
      </c>
      <c r="E21" s="9">
        <f t="shared" si="4"/>
        <v>6</v>
      </c>
      <c r="F21" s="7">
        <f t="shared" si="5"/>
        <v>1.5768725361366621E-2</v>
      </c>
      <c r="H21">
        <f t="shared" si="6"/>
        <v>5</v>
      </c>
      <c r="I21">
        <v>18</v>
      </c>
      <c r="L21" s="6" t="str">
        <f t="shared" si="7"/>
        <v>COMEX银</v>
      </c>
      <c r="M21" s="25">
        <f t="shared" si="0"/>
        <v>16.364999999999998</v>
      </c>
      <c r="N21" s="25">
        <f t="shared" si="1"/>
        <v>16.420000000000002</v>
      </c>
      <c r="O21" s="29">
        <f t="shared" si="2"/>
        <v>-5.5000000000003268E-2</v>
      </c>
      <c r="P21" s="17">
        <f t="shared" si="3"/>
        <v>-3.3495736906213923E-3</v>
      </c>
    </row>
    <row r="22" spans="1:16" ht="16.5" x14ac:dyDescent="0.15">
      <c r="A22" s="2" t="s">
        <v>27</v>
      </c>
      <c r="B22" s="10" t="s">
        <v>55</v>
      </c>
      <c r="C22">
        <v>31.57</v>
      </c>
      <c r="D22" s="4">
        <v>32.32</v>
      </c>
      <c r="E22" s="9">
        <f t="shared" si="4"/>
        <v>-0.75</v>
      </c>
      <c r="F22" s="7">
        <f t="shared" si="5"/>
        <v>-2.3205445544554455E-2</v>
      </c>
      <c r="H22">
        <f t="shared" si="6"/>
        <v>30</v>
      </c>
      <c r="I22">
        <v>19</v>
      </c>
      <c r="L22" s="6" t="str">
        <f t="shared" si="7"/>
        <v>纳指</v>
      </c>
      <c r="M22" s="25">
        <f t="shared" si="0"/>
        <v>6915.11</v>
      </c>
      <c r="N22" s="25">
        <f t="shared" si="1"/>
        <v>6941.28</v>
      </c>
      <c r="O22" s="29">
        <f t="shared" si="2"/>
        <v>-26.170000000000073</v>
      </c>
      <c r="P22" s="17">
        <f t="shared" si="3"/>
        <v>-3.7701980038263943E-3</v>
      </c>
    </row>
    <row r="23" spans="1:16" ht="16.5" x14ac:dyDescent="0.15">
      <c r="A23" s="2" t="s">
        <v>28</v>
      </c>
      <c r="B23" s="10" t="s">
        <v>56</v>
      </c>
      <c r="C23">
        <v>388.7</v>
      </c>
      <c r="D23" s="4">
        <v>388.2</v>
      </c>
      <c r="E23" s="9">
        <f t="shared" si="4"/>
        <v>0.5</v>
      </c>
      <c r="F23" s="7">
        <f t="shared" si="5"/>
        <v>1.2879958784131891E-3</v>
      </c>
      <c r="H23">
        <f t="shared" si="6"/>
        <v>13</v>
      </c>
      <c r="I23">
        <v>20</v>
      </c>
      <c r="L23" s="6" t="str">
        <f t="shared" si="7"/>
        <v>标普500</v>
      </c>
      <c r="M23" s="25">
        <f t="shared" si="0"/>
        <v>2604.4699999999998</v>
      </c>
      <c r="N23" s="25">
        <f t="shared" si="1"/>
        <v>2614.4499999999998</v>
      </c>
      <c r="O23" s="29">
        <f t="shared" si="2"/>
        <v>-9.9800000000000182</v>
      </c>
      <c r="P23" s="17">
        <f t="shared" si="3"/>
        <v>-3.8172464571898561E-3</v>
      </c>
    </row>
    <row r="24" spans="1:16" ht="16.5" x14ac:dyDescent="0.15">
      <c r="A24" s="2" t="s">
        <v>40</v>
      </c>
      <c r="B24" s="11" t="s">
        <v>57</v>
      </c>
      <c r="C24">
        <v>2504</v>
      </c>
      <c r="D24" s="4">
        <v>2440</v>
      </c>
      <c r="E24" s="9">
        <f t="shared" si="4"/>
        <v>64</v>
      </c>
      <c r="F24" s="7">
        <f t="shared" si="5"/>
        <v>2.6229508196721311E-2</v>
      </c>
      <c r="H24">
        <f t="shared" si="6"/>
        <v>2</v>
      </c>
      <c r="I24">
        <v>21</v>
      </c>
      <c r="L24" s="6" t="str">
        <f t="shared" si="7"/>
        <v>道指</v>
      </c>
      <c r="M24" s="25">
        <f t="shared" si="0"/>
        <v>23932.76</v>
      </c>
      <c r="N24" s="25">
        <f t="shared" si="1"/>
        <v>24033.360000000001</v>
      </c>
      <c r="O24" s="29">
        <f t="shared" si="2"/>
        <v>-100.60000000000218</v>
      </c>
      <c r="P24" s="17">
        <f t="shared" si="3"/>
        <v>-4.1858483374776637E-3</v>
      </c>
    </row>
    <row r="25" spans="1:16" ht="16.5" x14ac:dyDescent="0.15">
      <c r="A25" s="2" t="s">
        <v>23</v>
      </c>
      <c r="B25" s="10" t="s">
        <v>58</v>
      </c>
      <c r="C25">
        <v>12.33</v>
      </c>
      <c r="D25" s="4">
        <v>12.39</v>
      </c>
      <c r="E25" s="9">
        <f t="shared" si="4"/>
        <v>-6.0000000000000497E-2</v>
      </c>
      <c r="F25" s="7">
        <f t="shared" si="5"/>
        <v>-4.8426150121065777E-3</v>
      </c>
      <c r="H25">
        <f t="shared" si="6"/>
        <v>23</v>
      </c>
      <c r="I25">
        <v>22</v>
      </c>
      <c r="L25" s="6" t="str">
        <f t="shared" si="7"/>
        <v>美豆05</v>
      </c>
      <c r="M25" s="25">
        <f t="shared" si="0"/>
        <v>1034.7</v>
      </c>
      <c r="N25" s="25">
        <f t="shared" si="1"/>
        <v>1039.5</v>
      </c>
      <c r="O25" s="29">
        <f t="shared" si="2"/>
        <v>-4.7999999999999545</v>
      </c>
      <c r="P25" s="17">
        <f t="shared" si="3"/>
        <v>-4.6176046176045742E-3</v>
      </c>
    </row>
    <row r="26" spans="1:16" ht="16.5" x14ac:dyDescent="0.15">
      <c r="A26" s="2" t="s">
        <v>24</v>
      </c>
      <c r="B26" s="10" t="s">
        <v>59</v>
      </c>
      <c r="C26">
        <v>82.69</v>
      </c>
      <c r="D26" s="4">
        <v>82.13</v>
      </c>
      <c r="E26" s="9">
        <f t="shared" si="4"/>
        <v>0.56000000000000227</v>
      </c>
      <c r="F26" s="7">
        <f t="shared" si="5"/>
        <v>6.8184585413369331E-3</v>
      </c>
      <c r="H26">
        <f t="shared" si="6"/>
        <v>7</v>
      </c>
      <c r="I26">
        <v>23</v>
      </c>
      <c r="L26" s="6" t="str">
        <f t="shared" si="7"/>
        <v>原糖05</v>
      </c>
      <c r="M26" s="25">
        <f t="shared" si="0"/>
        <v>12.33</v>
      </c>
      <c r="N26" s="25">
        <f t="shared" si="1"/>
        <v>12.39</v>
      </c>
      <c r="O26" s="29">
        <f t="shared" si="2"/>
        <v>-6.0000000000000497E-2</v>
      </c>
      <c r="P26" s="17">
        <f t="shared" si="3"/>
        <v>-4.8426150121065777E-3</v>
      </c>
    </row>
    <row r="27" spans="1:16" ht="16.5" x14ac:dyDescent="0.15">
      <c r="A27" s="2" t="s">
        <v>19</v>
      </c>
      <c r="B27" s="10" t="s">
        <v>10</v>
      </c>
      <c r="C27">
        <v>6754.5</v>
      </c>
      <c r="D27" s="4">
        <v>6764</v>
      </c>
      <c r="E27" s="9">
        <f t="shared" si="4"/>
        <v>-9.5</v>
      </c>
      <c r="F27" s="7">
        <f t="shared" si="5"/>
        <v>-1.4044943820224719E-3</v>
      </c>
      <c r="H27">
        <f t="shared" si="6"/>
        <v>15</v>
      </c>
      <c r="I27">
        <v>24</v>
      </c>
      <c r="L27" s="6" t="str">
        <f t="shared" si="7"/>
        <v>CRB指数</v>
      </c>
      <c r="M27" s="25">
        <f t="shared" si="0"/>
        <v>192.25</v>
      </c>
      <c r="N27" s="25">
        <f t="shared" si="1"/>
        <v>193.21</v>
      </c>
      <c r="O27" s="29">
        <f t="shared" si="2"/>
        <v>-0.96000000000000796</v>
      </c>
      <c r="P27" s="17">
        <f t="shared" si="3"/>
        <v>-4.9686869209668643E-3</v>
      </c>
    </row>
    <row r="28" spans="1:16" ht="16.5" x14ac:dyDescent="0.15">
      <c r="A28" s="2" t="s">
        <v>20</v>
      </c>
      <c r="B28" s="10" t="s">
        <v>11</v>
      </c>
      <c r="C28">
        <v>13265</v>
      </c>
      <c r="D28" s="4">
        <v>13435</v>
      </c>
      <c r="E28" s="9">
        <f t="shared" si="4"/>
        <v>-170</v>
      </c>
      <c r="F28" s="7">
        <f t="shared" si="5"/>
        <v>-1.2653516933382954E-2</v>
      </c>
      <c r="H28">
        <f t="shared" si="6"/>
        <v>28</v>
      </c>
      <c r="I28">
        <v>25</v>
      </c>
      <c r="L28" s="6" t="str">
        <f t="shared" si="7"/>
        <v>LME电锌</v>
      </c>
      <c r="M28" s="25">
        <f t="shared" si="0"/>
        <v>3241.4</v>
      </c>
      <c r="N28" s="25">
        <f t="shared" si="1"/>
        <v>3260.9</v>
      </c>
      <c r="O28" s="29">
        <f t="shared" si="2"/>
        <v>-19.5</v>
      </c>
      <c r="P28" s="17">
        <f t="shared" si="3"/>
        <v>-5.9799441871875858E-3</v>
      </c>
    </row>
    <row r="29" spans="1:16" ht="16.5" x14ac:dyDescent="0.15">
      <c r="A29" s="2" t="s">
        <v>21</v>
      </c>
      <c r="B29" s="10" t="s">
        <v>12</v>
      </c>
      <c r="C29">
        <v>2054</v>
      </c>
      <c r="D29" s="4">
        <v>1991.5</v>
      </c>
      <c r="E29" s="9">
        <f t="shared" si="4"/>
        <v>62.5</v>
      </c>
      <c r="F29" s="7">
        <f t="shared" si="5"/>
        <v>3.1383379362289729E-2</v>
      </c>
      <c r="H29">
        <f t="shared" si="6"/>
        <v>1</v>
      </c>
      <c r="I29">
        <v>26</v>
      </c>
      <c r="L29" s="6" t="str">
        <f t="shared" si="7"/>
        <v>美10年期国债收益率</v>
      </c>
      <c r="M29" s="17">
        <f t="shared" si="0"/>
        <v>2.7699999999999999E-2</v>
      </c>
      <c r="N29" s="17">
        <f t="shared" si="1"/>
        <v>2.7900000000000001E-2</v>
      </c>
      <c r="O29" s="17">
        <f t="shared" si="2"/>
        <v>-2.0000000000000226E-4</v>
      </c>
      <c r="P29" s="17">
        <f t="shared" si="3"/>
        <v>-7.1684587813620878E-3</v>
      </c>
    </row>
    <row r="30" spans="1:16" ht="16.5" x14ac:dyDescent="0.15">
      <c r="A30" s="2" t="s">
        <v>22</v>
      </c>
      <c r="B30" s="10" t="s">
        <v>13</v>
      </c>
      <c r="C30">
        <v>3241.4</v>
      </c>
      <c r="D30" s="4">
        <v>3260.9</v>
      </c>
      <c r="E30" s="9">
        <f t="shared" si="4"/>
        <v>-19.5</v>
      </c>
      <c r="F30" s="7">
        <f t="shared" si="5"/>
        <v>-5.9799441871875858E-3</v>
      </c>
      <c r="H30">
        <f t="shared" si="6"/>
        <v>25</v>
      </c>
      <c r="I30">
        <v>27</v>
      </c>
      <c r="L30" s="6" t="str">
        <f t="shared" si="7"/>
        <v>布油06</v>
      </c>
      <c r="M30" s="25">
        <f t="shared" si="0"/>
        <v>67.03</v>
      </c>
      <c r="N30" s="25">
        <f t="shared" si="1"/>
        <v>67.86</v>
      </c>
      <c r="O30" s="29">
        <f t="shared" si="2"/>
        <v>-0.82999999999999829</v>
      </c>
      <c r="P30" s="17">
        <f t="shared" si="3"/>
        <v>-1.2231063955201861E-2</v>
      </c>
    </row>
    <row r="31" spans="1:16" ht="16.5" x14ac:dyDescent="0.15">
      <c r="A31" s="2" t="s">
        <v>39</v>
      </c>
      <c r="B31" s="11" t="s">
        <v>60</v>
      </c>
      <c r="C31">
        <v>179.4</v>
      </c>
      <c r="D31" s="4">
        <v>178.6</v>
      </c>
      <c r="E31" s="9">
        <f t="shared" si="4"/>
        <v>0.80000000000001137</v>
      </c>
      <c r="F31" s="7">
        <f t="shared" si="5"/>
        <v>4.4792833146697171E-3</v>
      </c>
      <c r="H31">
        <f t="shared" si="6"/>
        <v>9</v>
      </c>
      <c r="I31">
        <v>28</v>
      </c>
      <c r="L31" s="6" t="str">
        <f t="shared" si="7"/>
        <v>LME电镍</v>
      </c>
      <c r="M31" s="25">
        <f t="shared" si="0"/>
        <v>13265</v>
      </c>
      <c r="N31" s="25">
        <f t="shared" si="1"/>
        <v>13435</v>
      </c>
      <c r="O31" s="29">
        <f t="shared" si="2"/>
        <v>-170</v>
      </c>
      <c r="P31" s="17">
        <f t="shared" si="3"/>
        <v>-1.2653516933382954E-2</v>
      </c>
    </row>
    <row r="32" spans="1:16" ht="16.5" x14ac:dyDescent="0.15">
      <c r="A32" s="2" t="s">
        <v>34</v>
      </c>
      <c r="B32" s="10" t="s">
        <v>63</v>
      </c>
      <c r="C32" s="18">
        <v>2.7699999999999999E-2</v>
      </c>
      <c r="D32" s="19">
        <v>2.7900000000000001E-2</v>
      </c>
      <c r="E32" s="9">
        <f t="shared" si="4"/>
        <v>-2.0000000000000226E-4</v>
      </c>
      <c r="F32" s="7">
        <f t="shared" si="5"/>
        <v>-7.1684587813620878E-3</v>
      </c>
      <c r="H32">
        <f t="shared" si="6"/>
        <v>26</v>
      </c>
      <c r="I32">
        <v>29</v>
      </c>
      <c r="L32" s="6" t="str">
        <f t="shared" si="7"/>
        <v>美原油05</v>
      </c>
      <c r="M32" s="25">
        <f t="shared" si="0"/>
        <v>61.88</v>
      </c>
      <c r="N32" s="25">
        <f t="shared" si="1"/>
        <v>63.25</v>
      </c>
      <c r="O32" s="29">
        <f t="shared" si="2"/>
        <v>-1.3699999999999974</v>
      </c>
      <c r="P32" s="17">
        <f t="shared" si="3"/>
        <v>-2.1660079051383358E-2</v>
      </c>
    </row>
    <row r="33" spans="1:16" ht="16.5" x14ac:dyDescent="0.15">
      <c r="A33" s="2" t="s">
        <v>42</v>
      </c>
      <c r="B33" s="10" t="s">
        <v>64</v>
      </c>
      <c r="C33">
        <v>67.03</v>
      </c>
      <c r="D33" s="4">
        <v>67.86</v>
      </c>
      <c r="E33" s="9">
        <f t="shared" si="4"/>
        <v>-0.82999999999999829</v>
      </c>
      <c r="F33" s="7">
        <f t="shared" si="5"/>
        <v>-1.2231063955201861E-2</v>
      </c>
      <c r="H33">
        <f t="shared" si="6"/>
        <v>27</v>
      </c>
      <c r="I33">
        <v>30</v>
      </c>
      <c r="L33" s="6" t="str">
        <f t="shared" si="7"/>
        <v>美豆油05</v>
      </c>
      <c r="M33" s="25">
        <f t="shared" si="0"/>
        <v>31.57</v>
      </c>
      <c r="N33" s="25">
        <f t="shared" si="1"/>
        <v>32.32</v>
      </c>
      <c r="O33" s="29">
        <f t="shared" si="2"/>
        <v>-0.75</v>
      </c>
      <c r="P33" s="17">
        <f t="shared" si="3"/>
        <v>-2.3205445544554455E-2</v>
      </c>
    </row>
    <row r="34" spans="1:16" ht="16.5" x14ac:dyDescent="0.15">
      <c r="L34" s="31" t="s">
        <v>66</v>
      </c>
      <c r="M34" s="31"/>
      <c r="N34" s="31"/>
      <c r="O34" s="31"/>
      <c r="P34" s="31"/>
    </row>
  </sheetData>
  <mergeCells count="2">
    <mergeCell ref="L2:P2"/>
    <mergeCell ref="L34:P34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3" sqref="B43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2017-02-02T07:30:13Z</dcterms:created>
  <dcterms:modified xsi:type="dcterms:W3CDTF">2018-04-08T04:09:36Z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3e3dd4d1-d7a1-4b90-bebb-8b44b63552ea</vt:lpwstr>
  </property>
</Properties>
</file>