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K292" i="2" l="1"/>
  <c r="K293" i="2"/>
  <c r="K294" i="2"/>
  <c r="K295" i="2"/>
  <c r="K291" i="2"/>
  <c r="K287" i="2"/>
  <c r="K288" i="2"/>
  <c r="K289" i="2"/>
  <c r="K290" i="2"/>
  <c r="K286" i="2"/>
  <c r="J295" i="2"/>
  <c r="J294" i="2"/>
  <c r="J293" i="2"/>
  <c r="J292" i="2"/>
  <c r="J291" i="2"/>
  <c r="J290" i="2"/>
  <c r="J289" i="2"/>
  <c r="J288" i="2"/>
  <c r="J287" i="2"/>
  <c r="J286" i="2"/>
  <c r="W292" i="2"/>
  <c r="W290" i="2"/>
  <c r="W295" i="2"/>
  <c r="W294" i="2"/>
  <c r="W293" i="2"/>
  <c r="W291" i="2"/>
  <c r="W289" i="2"/>
  <c r="W288" i="2"/>
  <c r="W287" i="2"/>
  <c r="W286" i="2"/>
  <c r="L290" i="2" l="1"/>
  <c r="M290" i="2" s="1"/>
  <c r="N290" i="2" s="1"/>
  <c r="L294" i="2"/>
  <c r="M294" i="2" s="1"/>
  <c r="N294" i="2" s="1"/>
  <c r="L286" i="2"/>
  <c r="M286" i="2" s="1"/>
  <c r="N286" i="2" s="1"/>
  <c r="L295" i="2"/>
  <c r="M295" i="2" s="1"/>
  <c r="N295" i="2" s="1"/>
  <c r="L291" i="2"/>
  <c r="M291" i="2" s="1"/>
  <c r="N291" i="2" s="1"/>
  <c r="L287" i="2"/>
  <c r="M287" i="2" s="1"/>
  <c r="N287" i="2" s="1"/>
  <c r="L292" i="2"/>
  <c r="M292" i="2" s="1"/>
  <c r="N292" i="2" s="1"/>
  <c r="L288" i="2"/>
  <c r="M288" i="2" s="1"/>
  <c r="N288" i="2" s="1"/>
  <c r="L293" i="2"/>
  <c r="M293" i="2" s="1"/>
  <c r="N293" i="2" s="1"/>
  <c r="L289" i="2"/>
  <c r="M289" i="2" s="1"/>
  <c r="N289" i="2" s="1"/>
  <c r="C53" i="1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52" i="1" l="1"/>
  <c r="C51" i="1" l="1"/>
  <c r="C50" i="1" l="1"/>
  <c r="J285" i="2" l="1"/>
  <c r="J284" i="2"/>
  <c r="J283" i="2"/>
  <c r="J282" i="2"/>
  <c r="J281" i="2"/>
  <c r="J280" i="2"/>
  <c r="J279" i="2"/>
  <c r="J278" i="2"/>
  <c r="J277" i="2"/>
  <c r="J276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K272" i="2"/>
  <c r="L272" i="2" s="1"/>
  <c r="M272" i="2" s="1"/>
  <c r="N272" i="2" s="1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<sst xmlns="http://schemas.openxmlformats.org/spreadsheetml/2006/main" count="1007" uniqueCount="169">
  <si>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</si>
  <si>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</si>
  <si>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</si>
  <si>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</si>
  <si>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</si>
  <si>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</si>
  <si>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</si>
  <si>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</si>
  <si>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</si>
  <si>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</si>
  <si>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</si>
  <si>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</si>
  <si>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</si>
  <si>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</si>
  <si>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</si>
  <si>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</si>
  <si>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</si>
  <si>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</si>
  <si>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</si>
  <si>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</si>
  <si>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</si>
  <si>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</si>
  <si>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</si>
  <si>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</si>
  <si>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</si>
  <si>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</si>
  <si>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</si>
  <si>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</si>
  <si>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</si>
  <si>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</si>
  <si>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</si>
  <si>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</si>
  <si>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</si>
  <si>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</si>
  <si>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</si>
  <si>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</si>
  <si>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</si>
  <si>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</si>
  <si>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</si>
  <si>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</si>
  <si>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</si>
  <si>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</si>
  <si>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</si>
  <si>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</si>
  <si>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</si>
  <si>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</si>
  <si>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</si>
  <si>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</si>
  <si>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</si>
  <si>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</si>
  <si>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</si>
  <si>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</si>
  <si>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</si>
  <si>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</si>
  <si>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</si>
  <si>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</si>
  <si>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</si>
  <si>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</si>
  <si>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</si>
  <si>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</si>
  <si>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</si>
  <si>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</si>
  <si>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</si>
  <si>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</si>
  <si>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</si>
  <si>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</si>
  <si>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</si>
  <si>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</si>
  <si>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</si>
  <si>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</si>
  <si>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</si>
  <si>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</si>
  <si>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</si>
  <si>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</si>
  <si>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</si>
  <si>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</si>
  <si>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</si>
  <si>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</si>
  <si>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</si>
  <si>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</si>
  <si>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</si>
  <si>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</si>
  <si>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</si>
  <si>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</si>
  <si>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</si>
  <si>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</si>
  <si>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</si>
  <si>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</si>
  <si>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</si>
  <si>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</si>
  <si>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</si>
  <si>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</si>
  <si>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</si>
  <si>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</si>
  <si>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</si>
  <si>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</si>
  <si>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</si>
  <si>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</si>
  <si>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</si>
  <si>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</si>
  <si>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</si>
  <si>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</si>
  <si>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</si>
  <si>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</si>
  <si>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</si>
  <si>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</si>
  <si>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</si>
  <si>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</si>
  <si>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</si>
  <si>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</si>
  <si>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</si>
  <si>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</si>
  <si>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</si>
  <si>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</si>
  <si>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</si>
  <si>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</si>
  <si>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</si>
  <si>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</si>
  <si>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</si>
  <si>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</si>
  <si>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</si>
  <si>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</si>
  <si>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</si>
  <si>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</si>
  <si>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</si>
  <si>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</si>
  <si>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</si>
  <si>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</si>
  <si>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</si>
  <si>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</si>
  <si>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</si>
  <si>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</si>
  <si>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</si>
  <si>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</si>
  <si>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</si>
  <si>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</si>
  <si>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</si>
  <si>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</si>
  <si>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</si>
  <si>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</si>
  <si>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</si>
  <si>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</si>
  <si>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</si>
  <si>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</si>
  <si>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</si>
  <si>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</si>
  <si>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</si>
  <si>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</si>
  <si>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</si>
  <si>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</si>
  <si>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</si>
  <si>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</si>
  <si>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</si>
  <si>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</si>
  <si>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</si>
  <si>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</si>
  <si>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</si>
  <si>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</si>
  <si>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</si>
  <si>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</si>
  <si>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</si>
  <si>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</si>
  <si>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</si>
  <si>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</si>
  <si>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</si>
  <si>
    <t>L</t>
    <phoneticPr fontId="2" type="noConversion"/>
  </si>
  <si>
    <t>L</t>
    <phoneticPr fontId="2" type="noConversion"/>
  </si>
  <si>
    <t>MA805</t>
    <phoneticPr fontId="2" type="noConversion"/>
  </si>
  <si>
    <t>ZC805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</si>
</sst>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净值!$A$5:$A$53</c:f>
              <c:numCache>
                <c:formatCode>m/d/yyyy</c:formatCode>
                <c:ptCount val="49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</c:numCache>
            </c:numRef>
          </c:cat>
          <c:val>
            <c:numRef>
              <c:f>净值!$C$5:$C$53</c:f>
              <c:numCache>
                <c:formatCode>0.0000</c:formatCode>
                <c:ptCount val="49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  <c:pt idx="46">
                  <c:v>1.0134306230195358</c:v>
                </c:pt>
                <c:pt idx="47">
                  <c:v>1.0069232719610608</c:v>
                </c:pt>
                <c:pt idx="48">
                  <c:v>0.9986619515879489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31536"/>
        <c:axId val="498429408"/>
      </c:lineChart>
      <c:dateAx>
        <c:axId val="496431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29408"/>
        <c:crosses val="autoZero"/>
        <c:auto val="1"/>
        <c:lblOffset val="100"/>
        <c:baseTimeUnit val="days"/>
      </c:dateAx>
      <c:valAx>
        <c:axId val="4984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opLeftCell="A4" workbookViewId="0">
      <selection activeCell="L31" sqref="L31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3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  <row r="51" spans="1:3" x14ac:dyDescent="0.15">
      <c r="A51" s="3">
        <v>43207</v>
      </c>
      <c r="B51" s="4">
        <v>5679702</v>
      </c>
      <c r="C51" s="51">
        <f t="shared" si="0"/>
        <v>1.0134306230195358</v>
      </c>
    </row>
    <row r="52" spans="1:3" x14ac:dyDescent="0.15">
      <c r="A52" s="3">
        <v>43208</v>
      </c>
      <c r="B52" s="4">
        <v>5643232</v>
      </c>
      <c r="C52" s="51">
        <f t="shared" si="0"/>
        <v>1.0069232719610608</v>
      </c>
    </row>
    <row r="53" spans="1:3" x14ac:dyDescent="0.15">
      <c r="A53" s="3">
        <v>43209</v>
      </c>
      <c r="B53" s="4">
        <v>5596932</v>
      </c>
      <c r="C53" s="51">
        <f t="shared" si="0"/>
        <v>0.9986619515879489</v>
      </c>
    </row>
    <row r="54" spans="1:3" x14ac:dyDescent="0.15">
      <c r="A54" s="14">
        <v>43210</v>
      </c>
    </row>
    <row r="55" spans="1:3" x14ac:dyDescent="0.15">
      <c r="A55" s="3">
        <v>43213</v>
      </c>
    </row>
    <row r="56" spans="1:3" x14ac:dyDescent="0.15">
      <c r="A56" s="3">
        <v>43214</v>
      </c>
    </row>
    <row r="57" spans="1:3" x14ac:dyDescent="0.15">
      <c r="A57" s="3">
        <v>43215</v>
      </c>
    </row>
    <row r="58" spans="1:3" x14ac:dyDescent="0.15">
      <c r="A58" s="3">
        <v>43216</v>
      </c>
    </row>
    <row r="59" spans="1:3" x14ac:dyDescent="0.15">
      <c r="A59" s="14">
        <v>43217</v>
      </c>
    </row>
    <row r="60" spans="1:3" x14ac:dyDescent="0.15">
      <c r="A60" s="3">
        <v>43222</v>
      </c>
    </row>
    <row r="61" spans="1:3" x14ac:dyDescent="0.15">
      <c r="A61" s="3"/>
    </row>
    <row r="62" spans="1:3" x14ac:dyDescent="0.15">
      <c r="A62" s="3"/>
    </row>
    <row r="63" spans="1:3" x14ac:dyDescent="0.15">
      <c r="A63" s="3"/>
    </row>
    <row r="64" spans="1:3" x14ac:dyDescent="0.15">
      <c r="A64" s="3"/>
    </row>
    <row r="65" spans="1:1" x14ac:dyDescent="0.15">
      <c r="A65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tabSelected="1" workbookViewId="0">
      <pane ySplit="1" topLeftCell="A266" activePane="bottomLeft" state="frozen"/>
      <selection pane="bottomLeft" activeCell="B293" sqref="B293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91" si="117">ROUND(L282,0)</f>
        <v>-25</v>
      </c>
      <c r="N282" s="57">
        <f t="shared" ref="N282:N291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-43.081617086193745</v>
      </c>
      <c r="M285" s="6">
        <f t="shared" si="117"/>
        <v>-43</v>
      </c>
      <c r="N285" s="6">
        <f t="shared" si="118"/>
        <v>2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5648000</v>
      </c>
    </row>
    <row r="286" spans="1:24" ht="14.25" x14ac:dyDescent="0.2">
      <c r="A286" s="27">
        <v>43210</v>
      </c>
      <c r="B286" s="1" t="s">
        <v>130</v>
      </c>
      <c r="C286" s="1" t="s">
        <v>32</v>
      </c>
      <c r="D286" s="1">
        <v>87</v>
      </c>
      <c r="E286" s="36">
        <v>0.04</v>
      </c>
      <c r="F286" s="36">
        <v>0.04</v>
      </c>
      <c r="G286" s="64">
        <v>1769</v>
      </c>
      <c r="I286" s="1" t="s">
        <v>31</v>
      </c>
      <c r="J286" s="42">
        <f t="shared" ref="J286:J295" si="119">IF(I286="N",1,IF(C286=I286,2,0.5))</f>
        <v>1</v>
      </c>
      <c r="K286" s="47">
        <f>SUM($F$286:$F$290)/SUM($J$286:$J$290)*J286</f>
        <v>3.3333333333333333E-2</v>
      </c>
      <c r="L286" s="59">
        <f>(X286*K286)/(W286*G286*0.15)</f>
        <v>70.950329753156211</v>
      </c>
      <c r="M286" s="57">
        <f t="shared" si="117"/>
        <v>71</v>
      </c>
      <c r="N286" s="57">
        <f t="shared" si="118"/>
        <v>-16</v>
      </c>
      <c r="T286" s="9"/>
      <c r="U286" s="17"/>
      <c r="W286" s="18">
        <f>[1]!WSD($B286,"contractmultiplier",$A$2,$A$2,"TradingCalendar=SSE","rptType=1","ShowCodes=N","ShowDates=N","ShowParams=Y","cols=1;rows=1")</f>
        <v>10</v>
      </c>
      <c r="X286" s="1">
        <v>5648001</v>
      </c>
    </row>
    <row r="287" spans="1:24" ht="14.25" x14ac:dyDescent="0.2">
      <c r="B287" s="1" t="s">
        <v>140</v>
      </c>
      <c r="C287" s="1" t="s">
        <v>32</v>
      </c>
      <c r="D287" s="1">
        <v>27</v>
      </c>
      <c r="E287" s="36">
        <v>0.04</v>
      </c>
      <c r="F287" s="36">
        <v>0.04</v>
      </c>
      <c r="G287" s="64">
        <v>1429</v>
      </c>
      <c r="I287" s="1" t="s">
        <v>30</v>
      </c>
      <c r="J287" s="63">
        <f t="shared" si="119"/>
        <v>0.5</v>
      </c>
      <c r="K287" s="47">
        <f t="shared" ref="K287:K290" si="120">SUM($F$286:$F$290)/SUM($J$286:$J$290)*J287</f>
        <v>1.6666666666666666E-2</v>
      </c>
      <c r="L287" s="59">
        <f>(X287*K287)/(W287*G287*0.15)</f>
        <v>21.957864862763394</v>
      </c>
      <c r="M287" s="57">
        <f t="shared" si="117"/>
        <v>22</v>
      </c>
      <c r="N287" s="57">
        <f t="shared" si="118"/>
        <v>-5</v>
      </c>
      <c r="T287" s="9" t="str">
        <f>IF(Q287="","",D285*(Q287-G287)*W287)</f>
        <v/>
      </c>
      <c r="U287" s="17"/>
      <c r="W287" s="18">
        <f>[1]!WSD($B287,"contractmultiplier",$A$2,$A$2,"TradingCalendar=SSE","rptType=1","ShowCodes=N","ShowDates=N","ShowParams=Y","cols=1;rows=1")</f>
        <v>20</v>
      </c>
      <c r="X287" s="1">
        <v>5648002</v>
      </c>
    </row>
    <row r="288" spans="1:24" ht="14.25" x14ac:dyDescent="0.2">
      <c r="B288" s="1" t="s">
        <v>131</v>
      </c>
      <c r="C288" s="1" t="s">
        <v>32</v>
      </c>
      <c r="D288" s="1">
        <v>7</v>
      </c>
      <c r="E288" s="36">
        <v>0.04</v>
      </c>
      <c r="F288" s="36">
        <v>0.04</v>
      </c>
      <c r="G288" s="64">
        <v>11365</v>
      </c>
      <c r="I288" s="1" t="s">
        <v>30</v>
      </c>
      <c r="J288" s="63">
        <f t="shared" si="119"/>
        <v>0.5</v>
      </c>
      <c r="K288" s="47">
        <f t="shared" si="120"/>
        <v>1.6666666666666666E-2</v>
      </c>
      <c r="L288" s="59">
        <f>(X288*K288)/(W288*G288*0.15)</f>
        <v>5.5218292027178961</v>
      </c>
      <c r="M288" s="57">
        <f t="shared" si="117"/>
        <v>6</v>
      </c>
      <c r="N288" s="57">
        <f t="shared" si="118"/>
        <v>-1</v>
      </c>
      <c r="T288" s="9" t="str">
        <f>IF(Q288="","",D286*(Q288-G288)*W288)</f>
        <v/>
      </c>
      <c r="U288" s="17"/>
      <c r="W288" s="18">
        <f>[1]!WSD($B288,"contractmultiplier",$A$2,$A$2,"TradingCalendar=SSE","rptType=1","ShowCodes=N","ShowDates=N","ShowParams=Y","cols=1;rows=1")</f>
        <v>10</v>
      </c>
      <c r="X288" s="1">
        <v>5648003</v>
      </c>
    </row>
    <row r="289" spans="1:24" ht="14.25" x14ac:dyDescent="0.2">
      <c r="B289" s="1" t="s">
        <v>132</v>
      </c>
      <c r="C289" s="1" t="s">
        <v>32</v>
      </c>
      <c r="D289" s="1">
        <v>56</v>
      </c>
      <c r="E289" s="36">
        <v>0.04</v>
      </c>
      <c r="F289" s="36">
        <v>0.04</v>
      </c>
      <c r="G289" s="64">
        <v>5610</v>
      </c>
      <c r="I289" s="1" t="s">
        <v>165</v>
      </c>
      <c r="J289" s="42">
        <f t="shared" si="119"/>
        <v>2</v>
      </c>
      <c r="K289" s="47">
        <f t="shared" si="120"/>
        <v>6.6666666666666666E-2</v>
      </c>
      <c r="L289" s="59">
        <f>(X289*K289)/(W289*G289*0.15)</f>
        <v>89.491051693404629</v>
      </c>
      <c r="M289" s="57">
        <f t="shared" si="117"/>
        <v>89</v>
      </c>
      <c r="N289" s="57">
        <f t="shared" si="118"/>
        <v>33</v>
      </c>
      <c r="T289" s="9" t="str">
        <f>IF(Q289="","",D287*(Q289-G289)*W289)</f>
        <v/>
      </c>
      <c r="U289" s="17"/>
      <c r="W289" s="18">
        <f>[1]!WSD($B289,"contractmultiplier",$A$2,$A$2,"TradingCalendar=SSE","rptType=1","ShowCodes=N","ShowDates=N","ShowParams=Y","cols=1;rows=1")</f>
        <v>5</v>
      </c>
      <c r="X289" s="1">
        <v>5648004</v>
      </c>
    </row>
    <row r="290" spans="1:24" ht="14.25" x14ac:dyDescent="0.2">
      <c r="B290" s="1" t="s">
        <v>167</v>
      </c>
      <c r="C290" s="1" t="s">
        <v>32</v>
      </c>
      <c r="D290" s="1">
        <v>0</v>
      </c>
      <c r="E290" s="36">
        <v>0.04</v>
      </c>
      <c r="F290" s="36">
        <v>0.04</v>
      </c>
      <c r="G290" s="64">
        <v>2710</v>
      </c>
      <c r="I290" s="1" t="s">
        <v>32</v>
      </c>
      <c r="J290" s="42">
        <f t="shared" si="119"/>
        <v>2</v>
      </c>
      <c r="K290" s="47">
        <f t="shared" si="120"/>
        <v>6.6666666666666666E-2</v>
      </c>
      <c r="L290" s="59">
        <f>(X290*K290)/(W290*G290*0.15)</f>
        <v>92.628208282082824</v>
      </c>
      <c r="M290" s="57">
        <f t="shared" si="117"/>
        <v>93</v>
      </c>
      <c r="N290" s="57">
        <f t="shared" si="118"/>
        <v>93</v>
      </c>
      <c r="T290" s="9" t="str">
        <f>IF(Q290="","",D288*(Q290-G290)*W290)</f>
        <v/>
      </c>
      <c r="U290" s="17"/>
      <c r="W290" s="18">
        <f>[1]!WSD($B290,"contractmultiplier",$A$2,$A$2,"TradingCalendar=SSE","rptType=1","ShowCodes=N","ShowDates=N","ShowParams=Y","cols=1;rows=1")</f>
        <v>10</v>
      </c>
      <c r="X290" s="1">
        <v>5648005</v>
      </c>
    </row>
    <row r="291" spans="1:24" ht="14.25" x14ac:dyDescent="0.2">
      <c r="B291" s="1" t="s">
        <v>23</v>
      </c>
      <c r="C291" s="1" t="s">
        <v>30</v>
      </c>
      <c r="D291" s="1">
        <v>-25</v>
      </c>
      <c r="E291" s="36">
        <v>0.04</v>
      </c>
      <c r="F291" s="36">
        <v>0.04</v>
      </c>
      <c r="G291" s="64">
        <v>1275</v>
      </c>
      <c r="I291" s="1" t="s">
        <v>30</v>
      </c>
      <c r="J291" s="42">
        <f t="shared" si="119"/>
        <v>2</v>
      </c>
      <c r="K291" s="47">
        <f>SUM($F$291:$F$295)/SUM($J$291:$J$295)*J291</f>
        <v>6.6666666666666666E-2</v>
      </c>
      <c r="L291" s="59">
        <f>-(X291*K291)/(W291*G291*0.15)</f>
        <v>-32.813397240377633</v>
      </c>
      <c r="M291" s="57">
        <f t="shared" si="117"/>
        <v>-33</v>
      </c>
      <c r="N291" s="57">
        <f t="shared" si="118"/>
        <v>-8</v>
      </c>
      <c r="T291" s="9" t="str">
        <f>IF(Q291="","",D289*(Q291-G291)*W291)</f>
        <v/>
      </c>
      <c r="U291" s="17"/>
      <c r="W291" s="18">
        <f>[1]!WSD($B291,"contractmultiplier",$A$2,$A$2,"TradingCalendar=SSE","rptType=1","ShowCodes=N","ShowDates=N","ShowParams=Y","cols=1;rows=1")</f>
        <v>60</v>
      </c>
      <c r="X291" s="1">
        <v>5648006</v>
      </c>
    </row>
    <row r="292" spans="1:24" ht="14.25" x14ac:dyDescent="0.2">
      <c r="B292" s="1" t="s">
        <v>168</v>
      </c>
      <c r="C292" s="1" t="s">
        <v>30</v>
      </c>
      <c r="D292" s="1">
        <v>0</v>
      </c>
      <c r="E292" s="36">
        <v>0.04</v>
      </c>
      <c r="F292" s="36">
        <v>0.04</v>
      </c>
      <c r="G292" s="64">
        <v>591.6</v>
      </c>
      <c r="I292" s="1" t="s">
        <v>30</v>
      </c>
      <c r="J292" s="42">
        <f t="shared" si="119"/>
        <v>2</v>
      </c>
      <c r="K292" s="47">
        <f t="shared" ref="K292:K295" si="121">SUM($F$291:$F$295)/SUM($J$291:$J$295)*J292</f>
        <v>6.6666666666666666E-2</v>
      </c>
      <c r="L292" s="59">
        <f>-(X292*K292)/(W292*G292*0.15)</f>
        <v>-42.431124633761549</v>
      </c>
      <c r="M292" s="57">
        <f t="shared" ref="M292:M295" si="122">ROUND(L292,0)</f>
        <v>-42</v>
      </c>
      <c r="N292" s="57">
        <f t="shared" ref="N292:N295" si="123">M292-D292</f>
        <v>-42</v>
      </c>
      <c r="T292" s="9" t="str">
        <f>IF(Q292="","",D290*(Q292-G292)*W292)</f>
        <v/>
      </c>
      <c r="U292" s="17"/>
      <c r="W292" s="18">
        <f>[1]!WSD($B292,"contractmultiplier",$A$2,$A$2,"TradingCalendar=SSE","rptType=1","ShowCodes=N","ShowDates=N","ShowParams=Y","cols=1;rows=1")</f>
        <v>100</v>
      </c>
      <c r="X292" s="1">
        <v>5648007</v>
      </c>
    </row>
    <row r="293" spans="1:24" ht="14.25" x14ac:dyDescent="0.2">
      <c r="B293" s="1" t="s">
        <v>136</v>
      </c>
      <c r="C293" s="1" t="s">
        <v>30</v>
      </c>
      <c r="D293" s="1">
        <v>-26</v>
      </c>
      <c r="E293" s="36">
        <v>0.04</v>
      </c>
      <c r="F293" s="36">
        <v>0.04</v>
      </c>
      <c r="G293" s="64">
        <v>3779</v>
      </c>
      <c r="I293" s="1" t="s">
        <v>32</v>
      </c>
      <c r="J293" s="42">
        <f t="shared" si="119"/>
        <v>0.5</v>
      </c>
      <c r="K293" s="47">
        <f t="shared" si="121"/>
        <v>1.6666666666666666E-2</v>
      </c>
      <c r="L293" s="59">
        <f>-(X293*K293)/(W293*G293*0.15)</f>
        <v>-16.60641557143277</v>
      </c>
      <c r="M293" s="57">
        <f t="shared" si="122"/>
        <v>-17</v>
      </c>
      <c r="N293" s="57">
        <f t="shared" si="123"/>
        <v>9</v>
      </c>
      <c r="T293" s="9" t="str">
        <f>IF(Q293="","",D291*(Q293-G293)*W293)</f>
        <v/>
      </c>
      <c r="U293" s="17"/>
      <c r="W293" s="18">
        <f>[1]!WSD($B293,"contractmultiplier",$A$2,$A$2,"TradingCalendar=SSE","rptType=1","ShowCodes=N","ShowDates=N","ShowParams=Y","cols=1;rows=1")</f>
        <v>10</v>
      </c>
      <c r="X293" s="1">
        <v>5648008</v>
      </c>
    </row>
    <row r="294" spans="1:24" ht="14.25" x14ac:dyDescent="0.2">
      <c r="B294" s="1" t="s">
        <v>19</v>
      </c>
      <c r="C294" s="1" t="s">
        <v>30</v>
      </c>
      <c r="D294" s="1">
        <v>-11</v>
      </c>
      <c r="E294" s="36">
        <v>0.04</v>
      </c>
      <c r="F294" s="36">
        <v>0.04</v>
      </c>
      <c r="G294" s="64">
        <v>1831.5</v>
      </c>
      <c r="I294" s="1" t="s">
        <v>166</v>
      </c>
      <c r="J294" s="42">
        <f t="shared" si="119"/>
        <v>0.5</v>
      </c>
      <c r="K294" s="47">
        <f t="shared" si="121"/>
        <v>1.6666666666666666E-2</v>
      </c>
      <c r="L294" s="59">
        <f>-(X294*K294)/(W294*G294*0.15)</f>
        <v>-3.4264622197955532</v>
      </c>
      <c r="M294" s="57">
        <f t="shared" si="122"/>
        <v>-3</v>
      </c>
      <c r="N294" s="57">
        <f t="shared" si="123"/>
        <v>8</v>
      </c>
      <c r="T294" s="9" t="str">
        <f>IF(Q294="","",D292*(Q294-G294)*W294)</f>
        <v/>
      </c>
      <c r="U294" s="17"/>
      <c r="W294" s="18">
        <f>[1]!WSD($B294,"contractmultiplier",$A$2,$A$2,"TradingCalendar=SSE","rptType=1","ShowCodes=N","ShowDates=N","ShowParams=Y","cols=1;rows=1")</f>
        <v>100</v>
      </c>
      <c r="X294" s="1">
        <v>5648009</v>
      </c>
    </row>
    <row r="295" spans="1:24" ht="14.25" x14ac:dyDescent="0.2">
      <c r="A295" s="28"/>
      <c r="B295" s="6" t="s">
        <v>48</v>
      </c>
      <c r="C295" s="6" t="s">
        <v>30</v>
      </c>
      <c r="D295" s="6">
        <v>-43</v>
      </c>
      <c r="E295" s="35">
        <v>0.04</v>
      </c>
      <c r="F295" s="35">
        <v>0.04</v>
      </c>
      <c r="G295" s="65">
        <v>459.5</v>
      </c>
      <c r="H295" s="6"/>
      <c r="I295" s="6" t="s">
        <v>31</v>
      </c>
      <c r="J295" s="41">
        <f t="shared" si="119"/>
        <v>1</v>
      </c>
      <c r="K295" s="58">
        <f t="shared" si="121"/>
        <v>3.3333333333333333E-2</v>
      </c>
      <c r="L295" s="56">
        <f>-(X295*K295)/(W295*G295*0.15)</f>
        <v>-27.314762422923469</v>
      </c>
      <c r="M295" s="6">
        <f t="shared" si="122"/>
        <v>-27</v>
      </c>
      <c r="N295" s="6">
        <f t="shared" si="123"/>
        <v>16</v>
      </c>
      <c r="O295" s="58"/>
      <c r="P295" s="58"/>
      <c r="T295" s="9" t="str">
        <f>IF(Q295="","",D293*(Q295-G295)*W295)</f>
        <v/>
      </c>
      <c r="U295" s="17"/>
      <c r="W295" s="18">
        <f>[1]!WSD($B295,"contractmultiplier",$A$2,$A$2,"TradingCalendar=SSE","rptType=1","ShowCodes=N","ShowDates=N","ShowParams=Y","cols=1;rows=1")</f>
        <v>100</v>
      </c>
      <c r="X295" s="1">
        <v>5648010</v>
      </c>
    </row>
    <row r="296" spans="1:24" ht="14.25" x14ac:dyDescent="0.2">
      <c r="T296" s="9" t="str">
        <f>IF(Q296="","",D294*(Q296-G296)*W296)</f>
        <v/>
      </c>
      <c r="U296" s="17"/>
    </row>
    <row r="297" spans="1:24" ht="14.25" x14ac:dyDescent="0.2">
      <c r="T297" s="9" t="str">
        <f t="shared" si="110"/>
        <v/>
      </c>
      <c r="U297" s="17"/>
    </row>
    <row r="298" spans="1:24" ht="14.25" x14ac:dyDescent="0.2">
      <c r="T298" s="9" t="str">
        <f t="shared" si="110"/>
        <v/>
      </c>
      <c r="U298" s="17"/>
    </row>
    <row r="299" spans="1:24" ht="14.25" x14ac:dyDescent="0.2">
      <c r="T299" s="9" t="str">
        <f t="shared" si="110"/>
        <v/>
      </c>
      <c r="U299" s="17"/>
    </row>
    <row r="300" spans="1:24" ht="14.25" x14ac:dyDescent="0.2">
      <c r="T300" s="9" t="str">
        <f t="shared" si="110"/>
        <v/>
      </c>
      <c r="U300" s="17"/>
    </row>
    <row r="301" spans="1:24" ht="14.25" x14ac:dyDescent="0.2">
      <c r="T301" s="9" t="str">
        <f t="shared" ref="T301:T332" si="124">IF(Q301="","",D299*(Q301-G301)*W301)</f>
        <v/>
      </c>
      <c r="U301" s="17"/>
    </row>
    <row r="302" spans="1:24" ht="14.25" x14ac:dyDescent="0.2">
      <c r="T302" s="9" t="str">
        <f t="shared" si="124"/>
        <v/>
      </c>
      <c r="U302" s="17"/>
    </row>
    <row r="303" spans="1:24" ht="14.25" x14ac:dyDescent="0.2">
      <c r="T303" s="9" t="str">
        <f t="shared" si="124"/>
        <v/>
      </c>
      <c r="U303" s="17"/>
    </row>
    <row r="304" spans="1:24" ht="14.25" x14ac:dyDescent="0.2">
      <c r="T304" s="9" t="str">
        <f t="shared" si="124"/>
        <v/>
      </c>
      <c r="U304" s="17"/>
    </row>
    <row r="305" spans="20:21" ht="14.25" x14ac:dyDescent="0.2">
      <c r="T305" s="9" t="str">
        <f t="shared" si="124"/>
        <v/>
      </c>
      <c r="U305" s="17"/>
    </row>
    <row r="306" spans="20:21" ht="14.25" x14ac:dyDescent="0.2">
      <c r="T306" s="9" t="str">
        <f t="shared" si="124"/>
        <v/>
      </c>
      <c r="U306" s="17"/>
    </row>
    <row r="307" spans="20:21" ht="14.25" x14ac:dyDescent="0.2">
      <c r="T307" s="9" t="str">
        <f t="shared" si="124"/>
        <v/>
      </c>
      <c r="U307" s="17"/>
    </row>
    <row r="308" spans="20:21" ht="14.25" x14ac:dyDescent="0.2">
      <c r="T308" s="9" t="str">
        <f t="shared" si="124"/>
        <v/>
      </c>
      <c r="U308" s="17"/>
    </row>
    <row r="309" spans="20:21" ht="14.25" x14ac:dyDescent="0.2">
      <c r="T309" s="9" t="str">
        <f t="shared" si="124"/>
        <v/>
      </c>
      <c r="U309" s="17"/>
    </row>
    <row r="310" spans="20:21" ht="14.25" x14ac:dyDescent="0.2">
      <c r="T310" s="9" t="str">
        <f t="shared" si="124"/>
        <v/>
      </c>
      <c r="U310" s="17"/>
    </row>
    <row r="311" spans="20:21" ht="14.25" x14ac:dyDescent="0.2">
      <c r="T311" s="9" t="str">
        <f t="shared" si="124"/>
        <v/>
      </c>
      <c r="U311" s="17"/>
    </row>
    <row r="312" spans="20:21" ht="14.25" x14ac:dyDescent="0.2">
      <c r="T312" s="9" t="str">
        <f t="shared" si="124"/>
        <v/>
      </c>
      <c r="U312" s="17"/>
    </row>
    <row r="313" spans="20:21" ht="14.25" x14ac:dyDescent="0.2">
      <c r="T313" s="9" t="str">
        <f t="shared" si="124"/>
        <v/>
      </c>
      <c r="U313" s="17"/>
    </row>
    <row r="314" spans="20:21" ht="14.25" x14ac:dyDescent="0.2">
      <c r="T314" s="9" t="str">
        <f t="shared" si="124"/>
        <v/>
      </c>
      <c r="U314" s="17"/>
    </row>
    <row r="315" spans="20:21" ht="14.25" x14ac:dyDescent="0.2">
      <c r="T315" s="9" t="str">
        <f t="shared" si="124"/>
        <v/>
      </c>
      <c r="U315" s="17"/>
    </row>
    <row r="316" spans="20:21" ht="14.25" x14ac:dyDescent="0.2">
      <c r="T316" s="9" t="str">
        <f t="shared" si="124"/>
        <v/>
      </c>
      <c r="U316" s="17"/>
    </row>
    <row r="317" spans="20:21" ht="14.25" x14ac:dyDescent="0.2">
      <c r="T317" s="9" t="str">
        <f t="shared" si="124"/>
        <v/>
      </c>
      <c r="U317" s="17"/>
    </row>
    <row r="318" spans="20:21" ht="14.25" x14ac:dyDescent="0.2">
      <c r="T318" s="9" t="str">
        <f t="shared" si="124"/>
        <v/>
      </c>
      <c r="U318" s="17"/>
    </row>
    <row r="319" spans="20:21" ht="14.25" x14ac:dyDescent="0.2">
      <c r="T319" s="9" t="str">
        <f t="shared" si="124"/>
        <v/>
      </c>
      <c r="U319" s="17"/>
    </row>
    <row r="320" spans="20:21" ht="14.25" x14ac:dyDescent="0.2">
      <c r="T320" s="9" t="str">
        <f t="shared" si="124"/>
        <v/>
      </c>
      <c r="U320" s="17"/>
    </row>
    <row r="321" spans="20:21" ht="14.25" x14ac:dyDescent="0.2">
      <c r="T321" s="9" t="str">
        <f t="shared" si="124"/>
        <v/>
      </c>
      <c r="U321" s="17"/>
    </row>
    <row r="322" spans="20:21" ht="14.25" x14ac:dyDescent="0.2">
      <c r="T322" s="9" t="str">
        <f t="shared" si="124"/>
        <v/>
      </c>
      <c r="U322" s="17"/>
    </row>
    <row r="323" spans="20:21" ht="14.25" x14ac:dyDescent="0.2">
      <c r="T323" s="9" t="str">
        <f t="shared" si="124"/>
        <v/>
      </c>
      <c r="U323" s="17"/>
    </row>
    <row r="324" spans="20:21" ht="14.25" x14ac:dyDescent="0.2">
      <c r="T324" s="9" t="str">
        <f t="shared" si="124"/>
        <v/>
      </c>
      <c r="U324" s="17"/>
    </row>
    <row r="325" spans="20:21" ht="14.25" x14ac:dyDescent="0.2">
      <c r="T325" s="9" t="str">
        <f t="shared" si="124"/>
        <v/>
      </c>
      <c r="U325" s="17"/>
    </row>
    <row r="326" spans="20:21" ht="14.25" x14ac:dyDescent="0.2">
      <c r="T326" s="9" t="str">
        <f t="shared" si="124"/>
        <v/>
      </c>
      <c r="U326" s="17"/>
    </row>
    <row r="327" spans="20:21" ht="14.25" x14ac:dyDescent="0.2">
      <c r="T327" s="9" t="str">
        <f t="shared" si="124"/>
        <v/>
      </c>
      <c r="U327" s="17"/>
    </row>
    <row r="328" spans="20:21" ht="14.25" x14ac:dyDescent="0.2">
      <c r="T328" s="9" t="str">
        <f t="shared" si="124"/>
        <v/>
      </c>
      <c r="U328" s="17"/>
    </row>
    <row r="329" spans="20:21" ht="14.25" x14ac:dyDescent="0.2">
      <c r="T329" s="9" t="str">
        <f t="shared" si="124"/>
        <v/>
      </c>
      <c r="U329" s="17"/>
    </row>
    <row r="330" spans="20:21" ht="14.25" x14ac:dyDescent="0.2">
      <c r="T330" s="9" t="str">
        <f t="shared" si="124"/>
        <v/>
      </c>
      <c r="U330" s="17"/>
    </row>
    <row r="331" spans="20:21" ht="14.25" x14ac:dyDescent="0.2">
      <c r="T331" s="9" t="str">
        <f t="shared" si="124"/>
        <v/>
      </c>
      <c r="U331" s="17"/>
    </row>
    <row r="332" spans="20:21" ht="14.25" x14ac:dyDescent="0.2">
      <c r="T332" s="9" t="str">
        <f t="shared" si="124"/>
        <v/>
      </c>
      <c r="U332" s="17"/>
    </row>
    <row r="333" spans="20:21" ht="14.25" x14ac:dyDescent="0.2">
      <c r="T333" s="9" t="str">
        <f t="shared" ref="T333:T348" si="125">IF(Q333="","",D331*(Q333-G333)*W333)</f>
        <v/>
      </c>
      <c r="U333" s="17"/>
    </row>
    <row r="334" spans="20:21" ht="14.25" x14ac:dyDescent="0.2">
      <c r="T334" s="9" t="str">
        <f t="shared" si="125"/>
        <v/>
      </c>
      <c r="U334" s="17"/>
    </row>
    <row r="335" spans="20:21" ht="14.25" x14ac:dyDescent="0.2">
      <c r="T335" s="9" t="str">
        <f t="shared" si="125"/>
        <v/>
      </c>
      <c r="U335" s="17"/>
    </row>
    <row r="336" spans="20:21" ht="14.25" x14ac:dyDescent="0.2">
      <c r="T336" s="9" t="str">
        <f t="shared" si="125"/>
        <v/>
      </c>
      <c r="U336" s="17"/>
    </row>
    <row r="337" spans="20:21" ht="14.25" x14ac:dyDescent="0.2">
      <c r="T337" s="9" t="str">
        <f t="shared" si="125"/>
        <v/>
      </c>
      <c r="U337" s="17"/>
    </row>
    <row r="338" spans="20:21" ht="14.25" x14ac:dyDescent="0.2">
      <c r="T338" s="9" t="str">
        <f t="shared" si="125"/>
        <v/>
      </c>
      <c r="U338" s="17"/>
    </row>
    <row r="339" spans="20:21" ht="14.25" x14ac:dyDescent="0.2">
      <c r="T339" s="9" t="str">
        <f t="shared" si="125"/>
        <v/>
      </c>
      <c r="U339" s="17"/>
    </row>
    <row r="340" spans="20:21" ht="14.25" x14ac:dyDescent="0.2">
      <c r="T340" s="9" t="str">
        <f t="shared" si="125"/>
        <v/>
      </c>
      <c r="U340" s="17"/>
    </row>
    <row r="341" spans="20:21" ht="14.25" x14ac:dyDescent="0.2">
      <c r="T341" s="9" t="str">
        <f t="shared" si="125"/>
        <v/>
      </c>
      <c r="U341" s="17"/>
    </row>
    <row r="342" spans="20:21" ht="14.25" x14ac:dyDescent="0.2">
      <c r="T342" s="9" t="str">
        <f t="shared" si="125"/>
        <v/>
      </c>
      <c r="U342" s="17"/>
    </row>
    <row r="343" spans="20:21" ht="14.25" x14ac:dyDescent="0.2">
      <c r="T343" s="9" t="str">
        <f t="shared" si="125"/>
        <v/>
      </c>
      <c r="U343" s="17"/>
    </row>
    <row r="344" spans="20:21" ht="14.25" x14ac:dyDescent="0.2">
      <c r="T344" s="9" t="str">
        <f t="shared" si="125"/>
        <v/>
      </c>
      <c r="U344" s="17"/>
    </row>
    <row r="345" spans="20:21" ht="14.25" x14ac:dyDescent="0.2">
      <c r="T345" s="9" t="str">
        <f t="shared" si="125"/>
        <v/>
      </c>
      <c r="U345" s="17"/>
    </row>
    <row r="346" spans="20:21" ht="14.25" x14ac:dyDescent="0.2">
      <c r="T346" s="9" t="str">
        <f t="shared" si="125"/>
        <v/>
      </c>
      <c r="U346" s="17"/>
    </row>
    <row r="347" spans="20:21" ht="14.25" x14ac:dyDescent="0.2">
      <c r="T347" s="9" t="str">
        <f t="shared" si="125"/>
        <v/>
      </c>
      <c r="U347" s="17"/>
    </row>
    <row r="348" spans="20:21" ht="14.25" x14ac:dyDescent="0.2">
      <c r="T348" s="9" t="str">
        <f t="shared" si="125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2018-04-20T03:01:08Z</dcterms:modified>
</cp:coreProperties>
</file>