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490" windowHeight="7650" tabRatio="811"/>
  </bookViews>
  <sheets>
    <sheet name="Paso 6-Estimación (Resumen)" sheetId="1" r:id="rId1"/>
    <sheet name="Paso1-Parámetros " sheetId="6" r:id="rId2"/>
    <sheet name="Paso 2- Casos de Uso" sheetId="7" r:id="rId3"/>
    <sheet name="Paso 3-Actores" sheetId="2" r:id="rId4"/>
    <sheet name="Paso 4-Factores Técnicos" sheetId="4" r:id="rId5"/>
    <sheet name="Paso 5-Factores del Entorno" sheetId="5" r:id="rId6"/>
    <sheet name="Detalle Casos de Uso" sheetId="8" r:id="rId7"/>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D8" i="7" l="1"/>
  <c r="E8" i="7"/>
  <c r="F23" i="6" l="1"/>
  <c r="G23" i="6" s="1"/>
  <c r="F19" i="1" s="1"/>
  <c r="B14" i="6"/>
  <c r="F21" i="6"/>
  <c r="F27" i="6"/>
  <c r="G27" i="6" s="1"/>
  <c r="H27" i="6" s="1"/>
  <c r="H7" i="7" s="1"/>
  <c r="F26" i="6"/>
  <c r="G26" i="6" s="1"/>
  <c r="H26" i="6" s="1"/>
  <c r="G7" i="7" s="1"/>
  <c r="F25" i="6"/>
  <c r="F24" i="6"/>
  <c r="G24" i="6" s="1"/>
  <c r="H24" i="6" s="1"/>
  <c r="E7" i="7" s="1"/>
  <c r="H23" i="6"/>
  <c r="D7" i="7" s="1"/>
  <c r="D6" i="2" a="1"/>
  <c r="D6" i="2" s="1"/>
  <c r="D7" i="2" a="1"/>
  <c r="D7" i="2" s="1"/>
  <c r="D8" i="2" a="1"/>
  <c r="D8" i="2" s="1"/>
  <c r="D9" i="2" a="1"/>
  <c r="D9" i="2" s="1"/>
  <c r="D20" i="4"/>
  <c r="F12" i="1" s="1"/>
  <c r="D16" i="5"/>
  <c r="F13" i="1" s="1"/>
  <c r="A23" i="7"/>
  <c r="A24" i="7"/>
  <c r="A25" i="7"/>
  <c r="A26" i="7"/>
  <c r="A27" i="7"/>
  <c r="A28" i="7"/>
  <c r="A29" i="7"/>
  <c r="A30" i="7"/>
  <c r="A31" i="7"/>
  <c r="A32" i="7"/>
  <c r="A33" i="7"/>
  <c r="F21" i="1"/>
  <c r="C15" i="2"/>
  <c r="C16" i="2"/>
  <c r="C14" i="2"/>
  <c r="C13" i="2"/>
  <c r="C17" i="2"/>
  <c r="A16" i="2"/>
  <c r="A17" i="2"/>
  <c r="A18" i="2"/>
  <c r="C18" i="2"/>
  <c r="A19" i="2"/>
  <c r="C19" i="2"/>
  <c r="A20" i="2"/>
  <c r="C20" i="2"/>
  <c r="C21" i="2"/>
  <c r="C22" i="2"/>
  <c r="C23" i="2"/>
  <c r="C24" i="2"/>
  <c r="A25" i="2"/>
  <c r="C25" i="2"/>
  <c r="H8" i="7"/>
  <c r="G8" i="7"/>
  <c r="F8" i="7"/>
  <c r="D10" i="2" l="1"/>
  <c r="F15" i="1" s="1"/>
  <c r="C26" i="2"/>
  <c r="G25" i="6"/>
  <c r="H25" i="6" s="1"/>
  <c r="F7" i="7" s="1"/>
  <c r="I35" i="7"/>
  <c r="I33" i="7"/>
  <c r="I21" i="7"/>
  <c r="I17" i="7"/>
  <c r="I13" i="7"/>
  <c r="I32" i="7"/>
  <c r="I28" i="7"/>
  <c r="I24" i="7"/>
  <c r="I20" i="7"/>
  <c r="I16" i="7"/>
  <c r="I12" i="7"/>
  <c r="I25" i="7"/>
  <c r="I29" i="7"/>
  <c r="I9" i="7"/>
  <c r="I10" i="7"/>
  <c r="I14" i="7"/>
  <c r="I18" i="7"/>
  <c r="I22" i="7"/>
  <c r="I26" i="7"/>
  <c r="I30" i="7"/>
  <c r="I34" i="7"/>
  <c r="I11" i="7"/>
  <c r="I15" i="7"/>
  <c r="I19" i="7"/>
  <c r="I23" i="7"/>
  <c r="I27" i="7"/>
  <c r="I31" i="7"/>
  <c r="I36" i="7" l="1"/>
  <c r="F14" i="1" s="1"/>
  <c r="F17" i="1" s="1"/>
  <c r="F20" i="1" s="1"/>
  <c r="F22" i="1" l="1"/>
</calcChain>
</file>

<file path=xl/comments1.xml><?xml version="1.0" encoding="utf-8"?>
<comments xmlns="http://schemas.openxmlformats.org/spreadsheetml/2006/main">
  <authors>
    <author>Jorge Eduardo Diaz Villegas</author>
    <author/>
  </authors>
  <commentList>
    <comment ref="F21" authorId="0">
      <text>
        <r>
          <rPr>
            <b/>
            <sz val="9"/>
            <color indexed="81"/>
            <rFont val="Arial"/>
            <family val="2"/>
          </rPr>
          <t>Jorge Eduardo Diaz Villegas:</t>
        </r>
        <r>
          <rPr>
            <sz val="9"/>
            <color indexed="81"/>
            <rFont val="Arial"/>
            <family val="2"/>
          </rPr>
          <t xml:space="preserve">
Corresponde al % de esfuezo de construcción definido en paso 1.1, permite extrapolar el esfuerzo</t>
        </r>
      </text>
    </comment>
    <comment ref="G27" authorId="0">
      <text>
        <r>
          <rPr>
            <b/>
            <sz val="9"/>
            <color indexed="81"/>
            <rFont val="Arial"/>
            <family val="2"/>
          </rPr>
          <t>Jorge Eduardo Diaz Villegas:</t>
        </r>
        <r>
          <rPr>
            <sz val="9"/>
            <color indexed="81"/>
            <rFont val="Arial"/>
            <family val="2"/>
          </rPr>
          <t xml:space="preserve">
El mayor valo se define como la unidad de UCP para la equivalencia en horas</t>
        </r>
      </text>
    </comment>
    <comment ref="F45" authorId="1">
      <text>
        <r>
          <rPr>
            <sz val="10"/>
            <rFont val="Arial"/>
            <family val="2"/>
          </rPr>
          <t>Se debe medir, es particular para cada equipo de trabajo. Es un valor promedio y es sensible a cambios de profesionales y plataformas de desarrollo. 
Se puede usar entre 15 y 30 personas / hora , por cada punto de Caso de Uso (dependiendo el autor). Se propone ajustar de acuerdo a su productividad medida a través de registro de proyectos anteriores. Si no se tiene, aplique la siguiente propuesta:
Identificar  y cuente cuantos son  los factores de entorno entre 1 y 8 cuyo peso es menor a 3. Luego cuente y sume cuantos son los factores de entorno con peso mayor a 3. Finalmente clasifique de la siguiente forma:
20 horas-hombre por UCP si el valor es ≤2
28 horas-hombre por UCP si el valor es ≤4
36 horas-hombre por UCP si el valor es ≥5, en este caso se debería replantear el proyecto ( O NO REALIZAR)</t>
        </r>
      </text>
    </comment>
  </commentList>
</comments>
</file>

<file path=xl/sharedStrings.xml><?xml version="1.0" encoding="utf-8"?>
<sst xmlns="http://schemas.openxmlformats.org/spreadsheetml/2006/main" count="660" uniqueCount="310">
  <si>
    <t>Resumen de totales</t>
  </si>
  <si>
    <t>TCF</t>
  </si>
  <si>
    <t>Total factores técnicos</t>
  </si>
  <si>
    <t>EF</t>
  </si>
  <si>
    <t>Total factores de entorno</t>
  </si>
  <si>
    <t>Total no ajustado de puntos de casos de uso</t>
  </si>
  <si>
    <t>Total de clasificación de actores</t>
  </si>
  <si>
    <t xml:space="preserve">Total ajustado de puntos de casos uso </t>
  </si>
  <si>
    <t>UCP</t>
  </si>
  <si>
    <t>Puntos de Casos de Uso</t>
  </si>
  <si>
    <t>Estimación del esfuerzo de desarrollo</t>
  </si>
  <si>
    <t>Actor</t>
  </si>
  <si>
    <t>Peso</t>
  </si>
  <si>
    <t>Cantidad</t>
  </si>
  <si>
    <t>Descripción</t>
  </si>
  <si>
    <t>Simple</t>
  </si>
  <si>
    <t xml:space="preserve">Representa otro sistema que se comunica con una API definida. La API puede estar implementada en  DLL,  REST, SOAP, RPC. </t>
  </si>
  <si>
    <t>Medio</t>
  </si>
  <si>
    <t>Representa otro sistema que se comunica a través de un protocolo propietario sobre TCP/IP o corresponde a un usuario que se comunica a través de línea de comando</t>
  </si>
  <si>
    <t>Enumeración de Actores</t>
  </si>
  <si>
    <t>Nombre del Actor: Descripción</t>
  </si>
  <si>
    <t>Insertar nuevas Filas en caso de ser necesario (verifique el factor y la suma)</t>
  </si>
  <si>
    <t>Factor Técnico (TCF))</t>
  </si>
  <si>
    <t>Sistema Distribuido</t>
  </si>
  <si>
    <t>La arquitectura de la solución puede ser centralizada o distribuida. Puede incluir interoperabilidad de sistemas con otras arquitecturas simples o complejas.</t>
  </si>
  <si>
    <t>Tiempo de Respuesta (rendimiento)</t>
  </si>
  <si>
    <t>Eficiencia respecto al usuario</t>
  </si>
  <si>
    <t>Procesamiento complejo</t>
  </si>
  <si>
    <t>La solución considera algoritmos complejos, altos niveles de análisis y de verificación. Bases de datos complejas uso de OLAP o cubos de Datawherehouse</t>
  </si>
  <si>
    <t>Facilidad de Instalación</t>
  </si>
  <si>
    <t>La solución considera implementar herramientas para una fácil instalación por usuarios finales. Si se requiere trabajar interfaces y manuales especiales el peso es mayor, si la aplicación es instalada por el equipo de técnico es valor es menor.</t>
  </si>
  <si>
    <t>Facilidad de Uso</t>
  </si>
  <si>
    <t>La solución considera un alto nivel de usabilidad por usuarios no expertos el peso es mayor si se requiere mayor esfuerzo en hacer focus group y una fuerte validación de interfaz de usuario. En especial cuando se trabaje en sistemas con interfaces  de uso</t>
  </si>
  <si>
    <t>Portabilidad</t>
  </si>
  <si>
    <t>La solución debe funcionar en múltiples sistemas operativos y/o navegadores Web. Mientras más portabilidad y compatibilidad mayor el peso. Ejemplo: 1 navegador, valor 1, 2 navegadores el valor es 2, si todos los navegadores es valor es 5.</t>
  </si>
  <si>
    <t>Fácil de cambiar</t>
  </si>
  <si>
    <t>La solución debe permitir personalizar o cambiar en el futuro. El peso es mayor a medida que se requiere mayor facilidad de cambio y flexibilidad de los componentes de software</t>
  </si>
  <si>
    <t>Uso concurrente</t>
  </si>
  <si>
    <t>Características de seguridad</t>
  </si>
  <si>
    <t>Accesible por terceros</t>
  </si>
  <si>
    <t>Capacitación de usuarios</t>
  </si>
  <si>
    <t>Total TCF</t>
  </si>
  <si>
    <t>Factor Entorno (EF)</t>
  </si>
  <si>
    <t>Familiarizado con el dominio del proyecto</t>
  </si>
  <si>
    <t>Experiencia en la Aplicación (herramienta)</t>
  </si>
  <si>
    <t>Se refiere al nivel de experiencia y conocimiento del equipo de desarrollo con respecto a las herramientas y técnica  que se desarrolla el proyecto. En especial cuando en la solución existe y se quiere hacer mejoras (Ejemplo. .NET, JAVA, PHP, ORACLE, ETC)</t>
  </si>
  <si>
    <t>Capacidad de Análisis</t>
  </si>
  <si>
    <t>Motivación</t>
  </si>
  <si>
    <t>Madurez del proceso de desarrollo</t>
  </si>
  <si>
    <t>Profesionales Part Time</t>
  </si>
  <si>
    <t>Dificultad de la herramienta de construcción</t>
  </si>
  <si>
    <t>Total EF</t>
  </si>
  <si>
    <t>j</t>
  </si>
  <si>
    <t>Testing</t>
  </si>
  <si>
    <t>Promedio</t>
  </si>
  <si>
    <t>Proporción</t>
  </si>
  <si>
    <t xml:space="preserve">Peso </t>
  </si>
  <si>
    <t>Número</t>
  </si>
  <si>
    <t>Peso Estimado</t>
  </si>
  <si>
    <t>Detalle Esfuerzo (Procesos)</t>
  </si>
  <si>
    <t>Levantamiento Inicial</t>
  </si>
  <si>
    <t>Especificación</t>
  </si>
  <si>
    <t>Análisis</t>
  </si>
  <si>
    <t>Construcción-Implementación</t>
  </si>
  <si>
    <t>%</t>
  </si>
  <si>
    <t>Productividad:</t>
  </si>
  <si>
    <t>Artefactos</t>
  </si>
  <si>
    <t>Construcción</t>
  </si>
  <si>
    <t>% del ciclo del proyecto considerado</t>
  </si>
  <si>
    <t xml:space="preserve">Total de Horas de Esfuerzo </t>
  </si>
  <si>
    <t>Total de Horas Consideradas en Proyecto</t>
  </si>
  <si>
    <t xml:space="preserve">Definir la curva de esfuerzo de desarrollo, a partir del registro de datos históricos y el tipo de software </t>
  </si>
  <si>
    <t>(3%-5%)</t>
  </si>
  <si>
    <t>(17%-25%)</t>
  </si>
  <si>
    <t>(10%-15%)</t>
  </si>
  <si>
    <t>Arquitectura y Diseño técnico</t>
  </si>
  <si>
    <t>(20%-30%)</t>
  </si>
  <si>
    <t>(10%20%)</t>
  </si>
  <si>
    <t>Rango para sistemas Web</t>
  </si>
  <si>
    <t>Paso 1.1  "Tabla de Esfuerzo"</t>
  </si>
  <si>
    <t>Paso 1.2  "Tabla de Productividad"</t>
  </si>
  <si>
    <t>Productividad (horas Por UCP del Equipo)</t>
  </si>
  <si>
    <t>Paso 2.1  "Tabla con el Catálogo de Funciuonalidades (Backlog)"</t>
  </si>
  <si>
    <t>A partir de la plantilla de casos de uso, identifique para cada uno las funciuonalidades principales y confecciones el catálogo de funcionalidades, luego para cada funcionalidad estime y contabilice los artefactos</t>
  </si>
  <si>
    <t>Paso 3.1  "Tabla de Actores del Sistema"</t>
  </si>
  <si>
    <t xml:space="preserve">Definir a partir de los casos de uso, los actores (roles) del sistema y clasificar de acuerdo a la siguiente tabla </t>
  </si>
  <si>
    <t>Representa a un usuario que interactúa a través de una interfaz gráfica, por ejemplo a través de aplicaciones Web. Usuario Final</t>
  </si>
  <si>
    <t>Total  UCP ACTORES (UCP-A)</t>
  </si>
  <si>
    <t>Total UCP ACTORES (UCP-A)</t>
  </si>
  <si>
    <t>UCP-A</t>
  </si>
  <si>
    <t>Se refiere al nivel de experiencia y conocimiento del equipo de desarrollo con el dominio del problema y/o al conocimiento del equipo de la plataforma/solución técnica existente (cuando es una mejora o mantenimiento). Mientras mayor conocimiento y experiencia se ingresa un 5, sin experiencia y conocimiento se ingresa un 0.</t>
  </si>
  <si>
    <t>Impacto en el proyecto
(5=mucho, 0=nada)</t>
  </si>
  <si>
    <t xml:space="preserve">Complejo </t>
  </si>
  <si>
    <t>Muy Complejo</t>
  </si>
  <si>
    <t>Representa a un usuario que interactúa a través de una interfaz gráfica en área privada a través de aplicaciones Web para funciones especiales o de administración.</t>
  </si>
  <si>
    <t>Planificación Rígida</t>
  </si>
  <si>
    <t>Se refiere a proyectos que definen un cronograma  rígido, con fecha de entrega FIJA o muy corta dada la realidad del equipo de trabajo. Mientras más rígida y cortas las fechas de entrega mayor el peso de este factor (Impacto NEGATIVO → Mayor riesgo)</t>
  </si>
  <si>
    <t>Se refiere al nivel de experiencia , capacidad y conocimiento de la persona responsable. Baja capacidad de levantamiento y modelamiento de requerimientos es crítico en el proyecto (poner un peso menor), por el contrario si el jefe de proyecto es de gran capacidad y experiencia ingresa un valor alto</t>
  </si>
  <si>
    <t>Se refiere al nivel de motivación del equipo de trabajo, clima organizacional, estabilidad del equipo de trabajo. Mientras mayor consolidación del equipo, estabilidad y motivación el valor del factor es más alto</t>
  </si>
  <si>
    <t>Se refiere al grado de consolidación del proceso de desarrollo, en particular el uso correcto de buenas prácticas, técnicas, registro, control de cambios, gestión de calidad, gestión del cambio, gestión de la configuración, etc. Este procesoes maduro y reptible mayor valor del factor</t>
  </si>
  <si>
    <t xml:space="preserve">Se refiere al nivel de claridad de los requerimientos y la estabilidad en el tiempo. También permite cuantificar la calidad de las contrapartes del proyecto (clientes+usuarios). Mientras menor claridad y/o cambios en los requerimientos o una mala contraparte técnica, ingresar un valor menor del factor </t>
  </si>
  <si>
    <t>Se refiere a que si el proyecto se apoya en profesionales externos a modo de apoyo part time. Mientras mayor es el apoyo externo mayor es el valor del factor, esto representa mayor riesgo y por eso el peso es negativo.</t>
  </si>
  <si>
    <t>Se refiere a cuantificar la dificultad de la herramienta de desarrollo. Hay lenguajes que requieren mayor capacidad y experiencia , se  considera la plataforma y el famework ejemplo, JAVA tiene mayor peso que PHP. Si la plataforma de desarrollo tiene dificultad el riesgo es mayor y se ingresa un valor  mayor que cuantifica el riesgo por el peso negativo</t>
  </si>
  <si>
    <t>Paso 4.1  "Tabla de Factores de Complejidad Técnica "</t>
  </si>
  <si>
    <t>Paso 4.1  "Tabla de Factores de Entorno (RIESGO)"</t>
  </si>
  <si>
    <t xml:space="preserve">Corresponde a cuantificar el impacto de los factores ambientales  relacionados con las habilidades y experiencia del equipo de trabajo del proyecto. Si se considera que existe mucha presencia del factor se ingresa un 5 y si se considera que el factor  no esta presente se ingresa un 0 </t>
  </si>
  <si>
    <t xml:space="preserve">Corresponde a cuantificar el impacto de los factores técnicos  relacionados con las características del proyecto. Si se considera que existe mucha presencia del factor se ingresa un 5 y si se considera que el factor  no esta presente se ingresa un 0 </t>
  </si>
  <si>
    <t>La rapidez de respuesta del sistema para los usuarios, este factor es no trivial y depende de la arquitectura de la solución y la integración con la arquitectura de explotación y el nivel de concurrencia. SI requiere un bajo tiempo de respuesta se considera un mayor valor del factor</t>
  </si>
  <si>
    <t>La solución representa una optimización y mejora la eficiencia del procesamiento actual. Requiere mejora y optimización de procesamiento.</t>
  </si>
  <si>
    <t>La solución considera el uso por gran cantidad de usuarios al mismo tiempo. Mientras mayor concurrencia mayor el peso. Por ejemplo, una aplicación de uso masivo de internet tiene peso 5. Notar que no depende de la cantidad potencial de usuarios.</t>
  </si>
  <si>
    <t>La solución requiere altos niveles de seguridad, por ejemplo encriptación de datos en la transferencia segura, verificación, firma electrónica.etc. Mayor seguridad mayor el valor del factor.</t>
  </si>
  <si>
    <t>La solución considera disponer una arquitectura que permite que librerías, componentes y servicios sean utilizado por otras aplicaciones. También aplica que el código fuente, capa de APIs, o componentes sean migrados a otros desarrollos. Mientras mayor elementos de accesibilidad mayor el valor del factor</t>
  </si>
  <si>
    <t>La solución requiere capacitación de usuarios y/o acompañamiento para lograr que opere en régimen. Mayor capacitación y acompañamiento tienen un  mayor el factor.</t>
  </si>
  <si>
    <t>Influencia en el proyecto 
(5=Mucho, 0=Nada)</t>
  </si>
  <si>
    <t>No Reutilización de código fuente</t>
  </si>
  <si>
    <t>Software WEB -&gt; sobre CMS</t>
  </si>
  <si>
    <t xml:space="preserve">La solución considera la reutilización de código existente a modo de librerias o componentes. A mayor reutilización de código se ingresa un valor menor de factor. Por ejemplo: reutilización 0% el valor es 5,  80% de reutilización  es 4, si es 60%,es 3, si  es 40% es 2 , si es 20%  es 1. Si no hay reutilización es 0. </t>
  </si>
  <si>
    <t>Gestión de Archivos (preparar archivo paraimpresión,subir o bajar imágenes jpg, bajar o subir excel, etc)</t>
  </si>
  <si>
    <t>Ing 1</t>
  </si>
  <si>
    <t xml:space="preserve">Ing2 </t>
  </si>
  <si>
    <t>Ing3</t>
  </si>
  <si>
    <t>Ing4</t>
  </si>
  <si>
    <t xml:space="preserve">Definir la tabla de productividad: a partir del registro de datos históricos del equipo (Idelamente)para  el mismo tipo de software. A partir del tipo de software, framework y herramientas que se usen defina los ARTEFACTOS DE CONSTRUCCIÓN más importantes y el tiempo promedio para su contrucción a partir del registro o estimación de CADA uno de los ingenieros del equipo. Se debe considerar el artefacto "TIPO PROMEDIO" y totalmente terminado  este artefacto promedio de debe especificar para que cada ingeniero defina o estime lo mismo. Ejemplo: Pantalla TIPO PROMEDIO , es formulario deingreso con 10 campos de registro y validaciones asociadas. Si la pnatlla de cuantifficar es más grande se pondera (1.5X, 2X, 0.5X) </t>
  </si>
  <si>
    <t>Pantallas de Entrada y Salida (Ejemplo:Formularios Incluye Validaciones, resultado de búsqueda, informe)</t>
  </si>
  <si>
    <t>Reportes (confección de reportes en línea, pdf, excel, etc)</t>
  </si>
  <si>
    <t>Transacción de Datos (Acceso a la Base de datos: Ingreso y Consulta)</t>
  </si>
  <si>
    <t>Proceso de datos y Cálculo (algoritmo de computo de cualquier tipo, reglas de negocio)</t>
  </si>
  <si>
    <t>En los casos de arquitectura orientada a servicios, los WEBSERVICE o REST debe contablizar los mismos artefactos anteriores</t>
  </si>
  <si>
    <t>Uso de Frameworks</t>
  </si>
  <si>
    <t>Se refiere al nivel de experiencia y conocimiento del equipo de desarrollo en las nuevas técnicas   y  heramientas frameworks utilizadaspara la programación (proyectos guiados por casos de uso). Esto permite castigar el riesgo ante equipos que se encuentra en aprendizaje</t>
  </si>
  <si>
    <t>Contraparte de Requerimientos</t>
  </si>
  <si>
    <t>Objetivos asociados</t>
  </si>
  <si>
    <t>Requisitos asociados</t>
  </si>
  <si>
    <t>Precondición</t>
  </si>
  <si>
    <t>Secuencia Normal</t>
  </si>
  <si>
    <t>Postcondición</t>
  </si>
  <si>
    <t>Excepciones</t>
  </si>
  <si>
    <t>Rendimiento</t>
  </si>
  <si>
    <t>Frecuencia esperada</t>
  </si>
  <si>
    <t>Comentarios</t>
  </si>
  <si>
    <t>ninguno</t>
  </si>
  <si>
    <t>ninguna</t>
  </si>
  <si>
    <t>Paso</t>
  </si>
  <si>
    <t>Accion</t>
  </si>
  <si>
    <t>Bloquear Modulo</t>
  </si>
  <si>
    <t>Agregar Nuevo tipo de perfil</t>
  </si>
  <si>
    <t>Asignar modulo a usuario</t>
  </si>
  <si>
    <t>Asignar submenu a perfil</t>
  </si>
  <si>
    <t>Agregar nuevo modulo</t>
  </si>
  <si>
    <t>Agregar submenu a menu</t>
  </si>
  <si>
    <t>Agregar nuevo usuario</t>
  </si>
  <si>
    <t>SW- 01</t>
  </si>
  <si>
    <t>Gestion de modulos</t>
  </si>
  <si>
    <t>SW- 12 consulta de modulos</t>
  </si>
  <si>
    <t>El sistema debera comportarse tal como se describe en el siguiente caso de uso cuando el gestor de seguridad lo considere oportuno, para bloquear un modulo y dejarlo no accesible por los usuarios.</t>
  </si>
  <si>
    <t>El modulo a bloquear no se encuentra bloqueado</t>
  </si>
  <si>
    <t>El gestor de seguridad solicita al sistema bloquear un modulo</t>
  </si>
  <si>
    <t>El sistema solicita identificacion del modulo 
a bloquear, permitiendo seleccionar solo modulos disponibles para bloqueo</t>
  </si>
  <si>
    <t>El gestor de seguridad identifica cual es el 
modulo a bloquear y solicita al sistema que lo bloquee</t>
  </si>
  <si>
    <t>El sistema bloquea el modulo en informa 
al gestor de seguridad</t>
  </si>
  <si>
    <t>El modulo esta bloqueado para su uso</t>
  </si>
  <si>
    <t>El gestor de seguridad cancela la operacion, termina el caso de uso.</t>
  </si>
  <si>
    <t>Cota de Tiempo (en segundos)</t>
  </si>
  <si>
    <t>1 o 2 por semestre</t>
  </si>
  <si>
    <t>SW- 02</t>
  </si>
  <si>
    <t>Gestion de permisos</t>
  </si>
  <si>
    <t>El sistema debera comportarse tal como se describe en el siguiente caso de uso cuando el gestor de seguridad lo considere oportuno, para agregar un nuevo tipo de perfil en el sistema KELLUN</t>
  </si>
  <si>
    <t>El gestor de seguridad solicita al sistema ingresar un nuevo perfil</t>
  </si>
  <si>
    <t>El sistema solicita los datos para crear el 
nuevo perfil</t>
  </si>
  <si>
    <t>El gestor de seguridad ingresa los datos 
solicitados</t>
  </si>
  <si>
    <t>El sistema crea el nuevo perfil e informa 
al gestor de seguridad</t>
  </si>
  <si>
    <t>Existe un nuevo perfil para ser usado por los modulos</t>
  </si>
  <si>
    <t>1 vez al año</t>
  </si>
  <si>
    <t>SW- 03</t>
  </si>
  <si>
    <t>SW- 14 consulta de submenu 
SW- 15 consulta de perfil</t>
  </si>
  <si>
    <t>El sistema debera comportarse tal como se describe en el siguiente caso de uso cuando el gestor de seguridad lo considere oportuno, para asignar un submenu a un perfil del sistema.</t>
  </si>
  <si>
    <t>Debe existir el submenu y perfil a asociar</t>
  </si>
  <si>
    <t>El gestor de seguridad solicita al sistema asignar un menu existente a un perfil existente</t>
  </si>
  <si>
    <t>El sistema muestra los menus y perfiles 
disponibles</t>
  </si>
  <si>
    <t>El gestor de seguridad selecciona el menu y perfil a asociar</t>
  </si>
  <si>
    <t>El sistema guarda la asociacion del menu y 
perfil e informa al gestor de seguridad</t>
  </si>
  <si>
    <t>Existe un nuevo menu asignado al perfil seleccionado</t>
  </si>
  <si>
    <t>El menu ya esta asignado al perfil, 
termina el caso de uso.</t>
  </si>
  <si>
    <t>sobre 5 veces al mes</t>
  </si>
  <si>
    <t>SW- 04</t>
  </si>
  <si>
    <t>El sistema debera comportarse tal como se describe en el siguiente caso de uso cuando el gestor de seguridad lo considere oportuno, para agregar un nuevo modulo al sistema KELLUN</t>
  </si>
  <si>
    <t>El gestor de seguridad solicita al sistema agregar un nuevo modulo</t>
  </si>
  <si>
    <t>El sistema solicita el ingreso de los datos del nuevo modulo</t>
  </si>
  <si>
    <t>El sistema crea el nuevo modulo e informa 
al gestor de seguridad</t>
  </si>
  <si>
    <t>Existe un nuevo modulo en KELLUN</t>
  </si>
  <si>
    <t>2 veces por mes</t>
  </si>
  <si>
    <t>SW- 05</t>
  </si>
  <si>
    <t>SW- 12 consulta de modulos 
SW- 13 consulta de menu</t>
  </si>
  <si>
    <t>El sistema debera comportarse tal como se describe en el siguiente caso de uso cuando el gestor de seguridad lo considere oportuno, para crear un nuevo submenu a un menu.</t>
  </si>
  <si>
    <t>El gestor de seguridad solicita al sistema 
el ingreso de un nuevo submenu a un modulo</t>
  </si>
  <si>
    <t>El sistema muestra los modulos y menus 
asociados para que el gestor de seguridad 
seleccione un menu y solicita los datos del nuevo submenu</t>
  </si>
  <si>
    <t>El gestor de seguridad selecciona un modulo y menu e ingresa los datos del nuevo submenu</t>
  </si>
  <si>
    <t>El sistema crea el nuevo submenu e informa al gestor de seguridad.</t>
  </si>
  <si>
    <t>Existe un nuevo submenu en un menu de un modulo</t>
  </si>
  <si>
    <t>El gestor de seguridad cancela la accion, termina el caso de uso</t>
  </si>
  <si>
    <t>10 veces al mes</t>
  </si>
  <si>
    <t>SW- 06</t>
  </si>
  <si>
    <t>El sistema debera comportarse tal como se describe en el siguiente caso de uso cuando el gestor de seguridad lo considere oportuno, para agregar un nuevo usuario que tendra acceso al sistema KELLUN</t>
  </si>
  <si>
    <t>El gestor de seguridad solicita al sistema 
ingresar un nuevo usuario</t>
  </si>
  <si>
    <t>El sistema solicita los datos del nuevo usuario</t>
  </si>
  <si>
    <t>El gestor de seguridad ingresa los datos solicitados</t>
  </si>
  <si>
    <t>El sistema agrega el nuevo usuario al 
sistema KELLUN e informa al gestor de seguridad</t>
  </si>
  <si>
    <t>Existe un nuevo usuario en el sistema KELLUN</t>
  </si>
  <si>
    <t>5 veces al mes</t>
  </si>
  <si>
    <t>SW- 07</t>
  </si>
  <si>
    <t>Informacion de acceso a KELLUN</t>
  </si>
  <si>
    <t>Gestion de acceso a KELLUN</t>
  </si>
  <si>
    <t>SW- 12 Consulta de modulos 
SW- 13 Consulta de menu
SW- 14 Consulta de submenu
SW- 15 Consulta de perfil
SW- 16 Consulta de usuario</t>
  </si>
  <si>
    <t>El sistema debera comportarse tal como se describe en el siguiente caso de uso cuando el sistema KELLUN solicite validar acceso al sistema y a los modulos que lo componen.</t>
  </si>
  <si>
    <t>El usuario debe estar registrado en el KELLUN para validar el acceso</t>
  </si>
  <si>
    <t>Un usuario solicita ingresar al sistema 
KELLUN</t>
  </si>
  <si>
    <t>El sistema KELLUN solicita al sistema Seguridad Web la informacion de acceso de un usuario</t>
  </si>
  <si>
    <t>Seguridad Web entrega la informacion 
solicitada</t>
  </si>
  <si>
    <t>El sistema KELLUN permite el ingreso al usuario</t>
  </si>
  <si>
    <t>El usuario ingresa al sistema KELLUN</t>
  </si>
  <si>
    <t>El usuario cancela la accion, termina el 
caso de uso</t>
  </si>
  <si>
    <t>El usuario no tiene permiso, termina el caso de uso</t>
  </si>
  <si>
    <t>200 veces al dia</t>
  </si>
  <si>
    <t>SW- 08</t>
  </si>
  <si>
    <t>SW- 12 consulta de modulos  
SW- 16 consulta de usuario</t>
  </si>
  <si>
    <t>El sistema debera comportarse tal como se describe en el siguiente caso de uso cuando el gestor de seguridad lo considere oportuno, para asignar un modulo a un usuario</t>
  </si>
  <si>
    <t>El usuario debe estar registrado en el KELLUN</t>
  </si>
  <si>
    <t>El gestor de seguridad solicita asignar un modulo a un usuario</t>
  </si>
  <si>
    <t>El sistema muestra los usuarios y modulos disponibles a seleccionar y solicita al gestor de seguridad que seleccione los datos necesarios</t>
  </si>
  <si>
    <t>El gestor de seguridad selecciona un usuario y el modulo que se le asignara</t>
  </si>
  <si>
    <t>El sistema guarda la asignacion del modulo 
al usuario e informa al gestor de seguridad</t>
  </si>
  <si>
    <t>El usuario tiene un nuevo modulo asignado</t>
  </si>
  <si>
    <t>El usuario no se encuantra registrado en 
KELLUN, termina el caso de uso</t>
  </si>
  <si>
    <t>SW- 09</t>
  </si>
  <si>
    <t>Asignar perfil a usuario</t>
  </si>
  <si>
    <t>SW- 15 Consulta de perfil
SW- 16 Consulta de usuario</t>
  </si>
  <si>
    <t>El sistema debera comportarse tal como se describe en el siguiente caso de uso cuando el gestor de seguridad lo considere oportuno, para asignar un perfil a un usuario</t>
  </si>
  <si>
    <t>Debe existir el usuario y perfil en KELLUN</t>
  </si>
  <si>
    <t>El gestor de seguridad solicita asignar un nuevo perfil a un usuario</t>
  </si>
  <si>
    <t>El sistema muestra los usuarios y perfiles 
disponibles</t>
  </si>
  <si>
    <t>El gestor de seguridad selecciona el usuario y perfil que se le asignara</t>
  </si>
  <si>
    <t>El sistema guarda la asignacion del perfil al 
usuario e informa al gestor de seguridad</t>
  </si>
  <si>
    <t>El usuario tiene un nuevo perfil asignado</t>
  </si>
  <si>
    <t>SW- 10</t>
  </si>
  <si>
    <t>Agregar menu a modulo</t>
  </si>
  <si>
    <t>SW- 12 Consulta de modulos 
SW- 13 Consulta de menu</t>
  </si>
  <si>
    <t>El sistema debera comportarse tal como se describe en el siguiente caso de uso cuando el gestor de seguridad lo considere oportuno, para agregar un nuevo menu a un modulo</t>
  </si>
  <si>
    <t>El gestor de seguridad solicita al sistema agregar un nuevo menu a un modulo</t>
  </si>
  <si>
    <t>El sistema solicita los datos a ingresar</t>
  </si>
  <si>
    <t>El sistema guarda los datos del menu e 
informa al gestor de seguridad</t>
  </si>
  <si>
    <t>El modulo tiene un nuevo menu</t>
  </si>
  <si>
    <t>SW- 11</t>
  </si>
  <si>
    <t>Historial de permisos y asignaciones</t>
  </si>
  <si>
    <t>El sistema debera comportarse tal como se describe en el siguiente caso de uso cuando el gestor de seguridad lo considere oportuno, para ver el historial de permisos y modulos asignados en un periodo de tiempo</t>
  </si>
  <si>
    <t>El gestor de seguridad solicita al sistema mostrar el historial de permisos</t>
  </si>
  <si>
    <t>El sistema solicita datos de filtro para la 
busqueda</t>
  </si>
  <si>
    <t>El gestor ingresa los datos de filtro para 
la busqueda</t>
  </si>
  <si>
    <t>El sistema muestra la informacion 
solicitada y ofrece la impresión de 
documentos pdf o excel con la informacion</t>
  </si>
  <si>
    <t>Se muestra la informacion historica de los permisos y 
asignaciones</t>
  </si>
  <si>
    <t>15 veces al mes</t>
  </si>
  <si>
    <t>SW- 12</t>
  </si>
  <si>
    <t>Consulta de modulos</t>
  </si>
  <si>
    <t>El sistema debera comportarse tal como se describe en el siguiente caso de uso cuando se solicite informacion sobre algun modulo</t>
  </si>
  <si>
    <t>Debe estar identificado el modulo por el que se 
consulta</t>
  </si>
  <si>
    <t>El actor solicita informacion sobre un modulo</t>
  </si>
  <si>
    <t>El sistema solicita datos para buscar el
modulo</t>
  </si>
  <si>
    <t>El actor envia los datos solicitados</t>
  </si>
  <si>
    <t xml:space="preserve">El sistema entrega los datos del modulo </t>
  </si>
  <si>
    <t>Se obtiene los datos del modulo</t>
  </si>
  <si>
    <t>No se encuentra el modulo, termina el caso de uso</t>
  </si>
  <si>
    <t>100 veces al dia</t>
  </si>
  <si>
    <t>SW- 13</t>
  </si>
  <si>
    <t>Consulta de Menu</t>
  </si>
  <si>
    <t>El sistema debera comportarse tal como se describe en el siguiente caso de uso cuando se solicite informacion sobre algun menu</t>
  </si>
  <si>
    <t>Debe estar identificado el menu por el que se consulta</t>
  </si>
  <si>
    <t>El actor solicita informacion sobre un menu</t>
  </si>
  <si>
    <t>El sistema solicita datos para buscar el
menu</t>
  </si>
  <si>
    <t>El sistema entrega los datos del menu</t>
  </si>
  <si>
    <t>Se obtiene los datos del menu</t>
  </si>
  <si>
    <t>No se encuentra el menu, termina el caso de uso</t>
  </si>
  <si>
    <t>SW- 14</t>
  </si>
  <si>
    <t>Consulta de submenu</t>
  </si>
  <si>
    <t>El sistema debera comportarse tal como se describe en el siguiente caso de uso cuando se solicite informacion sobre algun submenu</t>
  </si>
  <si>
    <t>Debe estar identificado el submenu por el que se 
consulta</t>
  </si>
  <si>
    <t>El actor solicita informacion sobre un submenu</t>
  </si>
  <si>
    <t>El sistema solicita datos para buscar el
submenu</t>
  </si>
  <si>
    <t xml:space="preserve">El sistema entrega los datos del submenu </t>
  </si>
  <si>
    <t>Se obtiene los datos del submenu</t>
  </si>
  <si>
    <t>No se encuentra el submenu, termina el caso de uso</t>
  </si>
  <si>
    <t>SW- 15</t>
  </si>
  <si>
    <t>Consulta de perfil</t>
  </si>
  <si>
    <t>El sistema debera comportarse tal como se describe en el siguiente caso de uso cuando se solicite informacion sobre un perfil</t>
  </si>
  <si>
    <t>Debe estar identificado el perfil por el que se consulta</t>
  </si>
  <si>
    <t>El actor solicita informacion sobre un perfil</t>
  </si>
  <si>
    <t>El sistema solicita datos para buscar el
perfil</t>
  </si>
  <si>
    <t>El sistema entrega los datos del perfil</t>
  </si>
  <si>
    <t>Se obtiene los datos del perfil</t>
  </si>
  <si>
    <t>No se encuentra el perfil, termina el caso de uso</t>
  </si>
  <si>
    <t>SW- 16</t>
  </si>
  <si>
    <t>Consulta de Usuario</t>
  </si>
  <si>
    <t>El sistema debera comportarse tal como se describe en el siguiente caso de uso cuando se solicite informacion sobre un usuario</t>
  </si>
  <si>
    <t>Debe estar identificado el usuario por el que se 
conculta</t>
  </si>
  <si>
    <t>El actor solicita informacion sobre un usuario</t>
  </si>
  <si>
    <t>El sistema solicita datos para buscar el
usuario</t>
  </si>
  <si>
    <t xml:space="preserve">El sistema entrega los datos del usuario </t>
  </si>
  <si>
    <t>Se obtiene los datos del usuario</t>
  </si>
  <si>
    <t>No se encuentra el usuario, termina el caso de uso</t>
  </si>
  <si>
    <t>KELLUN</t>
  </si>
  <si>
    <t>Gestor de seguridad (usuario de un area privada)</t>
  </si>
  <si>
    <t>Usuario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</si>
</sst>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_);_(* \(#,##0\);_(* \-??_);_(@_)"/>
    <numFmt numFmtId="165" formatCode="[$$-340A]#,##0;[Red][$$-340A]&quot; -&quot;#,##0"/>
    <numFmt numFmtId="166" formatCode="[$$-340A]#,##0;[$$-340A]&quot; -&quot;#,##0"/>
    <numFmt numFmtId="167" formatCode="0.0"/>
    <numFmt numFmtId="168" formatCode="#,##0.00[$$-340A]"/>
    <numFmt numFmtId="169" formatCode="#,##0[$$-340A]_-"/>
  </numFmts>
  <fonts count="22" x14ac:knownFonts="1">
    <font>
      <sz val="10"/>
      <name val="Arial"/>
    </font>
    <font>
      <sz val="10"/>
      <name val="Arial"/>
      <family val="2"/>
    </font>
    <font>
      <sz val="12"/>
      <color indexed="9"/>
      <name val="Arial"/>
      <family val="2"/>
    </font>
    <font>
      <b/>
      <sz val="12"/>
      <name val="Arial"/>
      <family val="2"/>
    </font>
    <font>
      <b/>
      <sz val="10"/>
      <name val="Arial"/>
      <family val="2"/>
    </font>
    <font>
      <sz val="12"/>
      <name val="Arial"/>
      <family val="2"/>
    </font>
    <font>
      <b/>
      <sz val="16"/>
      <color indexed="10"/>
      <name val="Arial"/>
      <family val="2"/>
    </font>
    <font>
      <b/>
      <sz val="16"/>
      <color indexed="9"/>
      <name val="Arial"/>
      <family val="2"/>
    </font>
    <font>
      <b/>
      <sz val="14"/>
      <color indexed="16"/>
      <name val="Arial"/>
      <family val="2"/>
    </font>
    <font>
      <sz val="10"/>
      <color indexed="9"/>
      <name val="Arial"/>
      <family val="2"/>
    </font>
    <font>
      <b/>
      <sz val="14"/>
      <color indexed="9"/>
      <name val="Arial"/>
      <family val="2"/>
    </font>
    <font>
      <sz val="10"/>
      <name val="Arial"/>
      <family val="2"/>
    </font>
    <font>
      <b/>
      <u/>
      <sz val="14"/>
      <color indexed="9"/>
      <name val="Arial"/>
      <family val="2"/>
    </font>
    <font>
      <sz val="11"/>
      <color indexed="8"/>
      <name val="Calibri"/>
      <family val="2"/>
    </font>
    <font>
      <b/>
      <sz val="12"/>
      <color indexed="9"/>
      <name val="Arial"/>
      <family val="2"/>
    </font>
    <font>
      <sz val="11"/>
      <color rgb="FF000000"/>
      <name val="Calibri"/>
      <family val="2"/>
    </font>
    <font>
      <sz val="9"/>
      <color indexed="81"/>
      <name val="Arial"/>
      <family val="2"/>
    </font>
    <font>
      <b/>
      <sz val="9"/>
      <color indexed="81"/>
      <name val="Arial"/>
      <family val="2"/>
    </font>
    <font>
      <u/>
      <sz val="10"/>
      <color theme="10"/>
      <name val="Arial"/>
      <family val="2"/>
    </font>
    <font>
      <u/>
      <sz val="10"/>
      <color theme="11"/>
      <name val="Arial"/>
      <family val="2"/>
    </font>
    <font>
      <b/>
      <sz val="10"/>
      <name val="Arial"/>
      <family val="2"/>
    </font>
    <font>
      <sz val="10"/>
      <name val="Arial"/>
      <family val="2"/>
    </font>
  </fonts>
  <fills count="22">
    <fill>
      <patternFill patternType="none"/>
    </fill>
    <fill>
      <patternFill patternType="gray125"/>
    </fill>
    <fill>
      <patternFill patternType="solid">
        <fgColor indexed="43"/>
        <bgColor indexed="13"/>
      </patternFill>
    </fill>
    <fill>
      <patternFill patternType="solid">
        <fgColor indexed="30"/>
        <bgColor indexed="49"/>
      </patternFill>
    </fill>
    <fill>
      <patternFill patternType="solid">
        <fgColor indexed="16"/>
        <bgColor indexed="37"/>
      </patternFill>
    </fill>
    <fill>
      <patternFill patternType="solid">
        <fgColor indexed="23"/>
        <bgColor indexed="55"/>
      </patternFill>
    </fill>
    <fill>
      <patternFill patternType="solid">
        <fgColor indexed="22"/>
        <bgColor indexed="31"/>
      </patternFill>
    </fill>
    <fill>
      <patternFill patternType="solid">
        <fgColor indexed="29"/>
        <bgColor indexed="52"/>
      </patternFill>
    </fill>
    <fill>
      <patternFill patternType="solid">
        <fgColor indexed="9"/>
        <bgColor indexed="26"/>
      </patternFill>
    </fill>
    <fill>
      <patternFill patternType="solid">
        <fgColor rgb="FFFFFF00"/>
        <bgColor indexed="64"/>
      </patternFill>
    </fill>
    <fill>
      <patternFill patternType="solid">
        <fgColor rgb="FF9BBB59"/>
        <bgColor rgb="FFFFFF66"/>
      </patternFill>
    </fill>
    <fill>
      <patternFill patternType="solid">
        <fgColor theme="2" tint="-0.249977111117893"/>
        <bgColor indexed="37"/>
      </patternFill>
    </fill>
    <fill>
      <patternFill patternType="solid">
        <fgColor theme="9" tint="-0.249977111117893"/>
        <bgColor indexed="64"/>
      </patternFill>
    </fill>
    <fill>
      <patternFill patternType="solid">
        <fgColor theme="8" tint="0.79998168889431442"/>
        <bgColor indexed="64"/>
      </patternFill>
    </fill>
    <fill>
      <patternFill patternType="solid">
        <fgColor rgb="FFFFFF00"/>
        <bgColor rgb="FF000000"/>
      </patternFill>
    </fill>
    <fill>
      <patternFill patternType="solid">
        <fgColor rgb="FFE26B0A"/>
        <bgColor rgb="FF000000"/>
      </patternFill>
    </fill>
    <fill>
      <patternFill patternType="solid">
        <fgColor theme="0"/>
        <bgColor rgb="FFFFFF66"/>
      </patternFill>
    </fill>
    <fill>
      <patternFill patternType="solid">
        <fgColor theme="0" tint="-0.249977111117893"/>
        <bgColor indexed="64"/>
      </patternFill>
    </fill>
    <fill>
      <patternFill patternType="solid">
        <fgColor rgb="FFFFFF99"/>
        <bgColor rgb="FFFFFF66"/>
      </patternFill>
    </fill>
    <fill>
      <patternFill patternType="solid">
        <fgColor theme="0" tint="-0.249977111117893"/>
        <bgColor rgb="FFFFFF66"/>
      </patternFill>
    </fill>
    <fill>
      <patternFill patternType="solid">
        <fgColor theme="0"/>
        <bgColor indexed="64"/>
      </patternFill>
    </fill>
    <fill>
      <patternFill patternType="solid">
        <fgColor theme="3" tint="0.59999389629810485"/>
        <bgColor indexed="64"/>
      </patternFill>
    </fill>
  </fills>
  <borders count="68">
    <border>
      <left/>
      <right/>
      <top/>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hair">
        <color indexed="8"/>
      </right>
      <top/>
      <bottom style="hair">
        <color indexed="8"/>
      </bottom>
      <diagonal/>
    </border>
    <border>
      <left style="thin">
        <color indexed="8"/>
      </left>
      <right style="thin">
        <color indexed="8"/>
      </right>
      <top style="thin">
        <color indexed="8"/>
      </top>
      <bottom style="medium">
        <color indexed="8"/>
      </bottom>
      <diagonal/>
    </border>
    <border>
      <left style="hair">
        <color indexed="8"/>
      </left>
      <right/>
      <top/>
      <bottom/>
      <diagonal/>
    </border>
    <border>
      <left style="thin">
        <color indexed="8"/>
      </left>
      <right/>
      <top style="thin">
        <color indexed="8"/>
      </top>
      <bottom style="thin">
        <color indexed="8"/>
      </bottom>
      <diagonal/>
    </border>
    <border>
      <left/>
      <right style="medium">
        <color auto="1"/>
      </right>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indexed="8"/>
      </left>
      <right style="thin">
        <color indexed="8"/>
      </right>
      <top style="medium">
        <color indexed="8"/>
      </top>
      <bottom style="thin">
        <color indexed="8"/>
      </bottom>
      <diagonal/>
    </border>
    <border>
      <left style="medium">
        <color auto="1"/>
      </left>
      <right/>
      <top style="medium">
        <color auto="1"/>
      </top>
      <bottom/>
      <diagonal/>
    </border>
    <border>
      <left style="medium">
        <color auto="1"/>
      </left>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top style="medium">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hair">
        <color indexed="8"/>
      </right>
      <top/>
      <bottom/>
      <diagonal/>
    </border>
    <border>
      <left style="hair">
        <color indexed="8"/>
      </left>
      <right style="hair">
        <color indexed="8"/>
      </right>
      <top/>
      <bottom/>
      <diagonal/>
    </border>
    <border>
      <left style="hair">
        <color indexed="8"/>
      </left>
      <right style="medium">
        <color auto="1"/>
      </right>
      <top/>
      <bottom/>
      <diagonal/>
    </border>
    <border>
      <left style="hair">
        <color indexed="8"/>
      </left>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8"/>
      </right>
      <top style="thin">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rgb="FF000000"/>
      </left>
      <right style="medium">
        <color rgb="FF000000"/>
      </right>
      <top style="thin">
        <color rgb="FF000000"/>
      </top>
      <bottom style="thin">
        <color rgb="FF000000"/>
      </bottom>
      <diagonal/>
    </border>
    <border>
      <left/>
      <right style="hair">
        <color rgb="FF000000"/>
      </right>
      <top/>
      <bottom style="hair">
        <color rgb="FF000000"/>
      </bottom>
      <diagonal/>
    </border>
    <border>
      <left/>
      <right style="medium">
        <color rgb="FF000000"/>
      </right>
      <top style="medium">
        <color auto="1"/>
      </top>
      <bottom/>
      <diagonal/>
    </border>
    <border>
      <left/>
      <right style="medium">
        <color rgb="FF000000"/>
      </right>
      <top/>
      <bottom style="medium">
        <color auto="1"/>
      </bottom>
      <diagonal/>
    </border>
    <border>
      <left/>
      <right/>
      <top style="thin">
        <color indexed="8"/>
      </top>
      <bottom style="thin">
        <color indexed="8"/>
      </bottom>
      <diagonal/>
    </border>
    <border>
      <left/>
      <right style="medium">
        <color rgb="FF000000"/>
      </right>
      <top style="thin">
        <color rgb="FF000000"/>
      </top>
      <bottom style="thin">
        <color rgb="FF000000"/>
      </bottom>
      <diagonal/>
    </border>
    <border>
      <left style="thin">
        <color indexed="8"/>
      </left>
      <right/>
      <top style="thin">
        <color indexed="8"/>
      </top>
      <bottom style="thin">
        <color rgb="FF000000"/>
      </bottom>
      <diagonal/>
    </border>
    <border>
      <left/>
      <right style="medium">
        <color rgb="FF000000"/>
      </right>
      <top style="thin">
        <color indexed="8"/>
      </top>
      <bottom style="thin">
        <color rgb="FF000000"/>
      </bottom>
      <diagonal/>
    </border>
    <border>
      <left style="thin">
        <color indexed="8"/>
      </left>
      <right/>
      <top style="thin">
        <color rgb="FF000000"/>
      </top>
      <bottom style="thin">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hair">
        <color rgb="FF000000"/>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indexed="8"/>
      </left>
      <right/>
      <top style="thin">
        <color rgb="FF000000"/>
      </top>
      <bottom style="thin">
        <color indexed="8"/>
      </bottom>
      <diagonal/>
    </border>
    <border>
      <left/>
      <right style="medium">
        <color rgb="FF000000"/>
      </right>
      <top style="thin">
        <color rgb="FF000000"/>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medium">
        <color indexed="8"/>
      </bottom>
      <diagonal/>
    </border>
    <border>
      <left style="thin">
        <color auto="1"/>
      </left>
      <right/>
      <top style="thin">
        <color auto="1"/>
      </top>
      <bottom/>
      <diagonal/>
    </border>
    <border>
      <left/>
      <right/>
      <top style="thin">
        <color auto="1"/>
      </top>
      <bottom/>
      <diagonal/>
    </border>
    <border>
      <left/>
      <right style="hair">
        <color rgb="FF000000"/>
      </right>
      <top style="thin">
        <color auto="1"/>
      </top>
      <bottom style="hair">
        <color rgb="FF000000"/>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hair">
        <color rgb="FF000000"/>
      </right>
      <top/>
      <bottom style="thin">
        <color auto="1"/>
      </bottom>
      <diagonal/>
    </border>
    <border>
      <left style="thin">
        <color auto="1"/>
      </left>
      <right/>
      <top style="thin">
        <color auto="1"/>
      </top>
      <bottom style="thin">
        <color auto="1"/>
      </bottom>
      <diagonal/>
    </border>
  </borders>
  <cellStyleXfs count="142">
    <xf numFmtId="0" fontId="0" fillId="0" borderId="0"/>
    <xf numFmtId="9"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4">
    <xf numFmtId="0" fontId="0" fillId="0" borderId="0" xfId="0"/>
    <xf numFmtId="0" fontId="0" fillId="0" borderId="0" xfId="0" applyAlignment="1">
      <alignment horizontal="right"/>
    </xf>
    <xf numFmtId="0" fontId="0" fillId="0" borderId="0" xfId="0" applyAlignment="1">
      <alignment horizontal="center"/>
    </xf>
    <xf numFmtId="0" fontId="0" fillId="0" borderId="0" xfId="0" applyAlignment="1">
      <alignment wrapText="1"/>
    </xf>
    <xf numFmtId="0" fontId="2" fillId="3" borderId="1" xfId="0" applyFont="1" applyFill="1" applyBorder="1" applyAlignment="1">
      <alignment horizontal="center" vertical="center"/>
    </xf>
    <xf numFmtId="0" fontId="0" fillId="0" borderId="2" xfId="0" applyBorder="1" applyAlignment="1">
      <alignment horizontal="center" vertical="center"/>
    </xf>
    <xf numFmtId="0" fontId="3" fillId="0" borderId="3" xfId="0" applyFont="1" applyBorder="1" applyAlignment="1">
      <alignment horizontal="center" vertical="center" wrapText="1"/>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4" xfId="0" applyBorder="1" applyAlignment="1">
      <alignment vertical="center" wrapText="1"/>
    </xf>
    <xf numFmtId="0" fontId="2" fillId="5" borderId="1" xfId="0" applyFont="1" applyFill="1" applyBorder="1" applyAlignment="1">
      <alignment horizontal="center" vertical="center"/>
    </xf>
    <xf numFmtId="0" fontId="0" fillId="2" borderId="3" xfId="0" applyFill="1" applyBorder="1" applyAlignment="1">
      <alignment horizontal="center" vertical="center" wrapText="1"/>
    </xf>
    <xf numFmtId="0" fontId="4" fillId="0" borderId="0" xfId="0" applyFont="1"/>
    <xf numFmtId="0" fontId="2" fillId="5" borderId="1" xfId="0" applyFont="1" applyFill="1" applyBorder="1" applyAlignment="1">
      <alignment horizontal="center" vertical="center" wrapText="1"/>
    </xf>
    <xf numFmtId="0" fontId="8" fillId="2" borderId="3" xfId="0" applyFont="1" applyFill="1" applyBorder="1" applyAlignment="1">
      <alignment horizontal="center" vertical="center"/>
    </xf>
    <xf numFmtId="0" fontId="9" fillId="5" borderId="6" xfId="0" applyFont="1" applyFill="1" applyBorder="1" applyAlignment="1">
      <alignment horizontal="center"/>
    </xf>
    <xf numFmtId="0" fontId="10" fillId="5" borderId="6" xfId="0" applyFont="1" applyFill="1" applyBorder="1" applyAlignment="1">
      <alignment horizontal="center" vertical="center"/>
    </xf>
    <xf numFmtId="10" fontId="4" fillId="0" borderId="0" xfId="0" applyNumberFormat="1" applyFont="1"/>
    <xf numFmtId="0" fontId="0" fillId="0" borderId="7" xfId="0" applyBorder="1" applyAlignment="1">
      <alignment horizontal="center"/>
    </xf>
    <xf numFmtId="167" fontId="0" fillId="0" borderId="0" xfId="0" applyNumberFormat="1"/>
    <xf numFmtId="0" fontId="12" fillId="5" borderId="6" xfId="0" applyFont="1" applyFill="1" applyBorder="1" applyAlignment="1">
      <alignment horizontal="center" vertical="center"/>
    </xf>
    <xf numFmtId="9" fontId="4" fillId="0" borderId="0" xfId="1" applyFont="1"/>
    <xf numFmtId="164" fontId="7" fillId="4" borderId="9" xfId="0" applyNumberFormat="1" applyFont="1" applyFill="1" applyBorder="1"/>
    <xf numFmtId="0" fontId="0" fillId="0" borderId="11" xfId="0" applyBorder="1"/>
    <xf numFmtId="0" fontId="0" fillId="0" borderId="0" xfId="0" applyBorder="1"/>
    <xf numFmtId="167" fontId="0" fillId="0" borderId="0" xfId="0" applyNumberFormat="1" applyBorder="1" applyAlignment="1">
      <alignment horizontal="center"/>
    </xf>
    <xf numFmtId="2" fontId="0" fillId="0" borderId="0" xfId="0" applyNumberFormat="1"/>
    <xf numFmtId="0" fontId="0" fillId="0" borderId="38" xfId="0" applyBorder="1" applyAlignment="1">
      <alignment vertical="center" wrapText="1"/>
    </xf>
    <xf numFmtId="0" fontId="5" fillId="0" borderId="0" xfId="0" applyFont="1" applyAlignment="1">
      <alignment horizontal="left"/>
    </xf>
    <xf numFmtId="2" fontId="10" fillId="5" borderId="6" xfId="0" applyNumberFormat="1" applyFont="1" applyFill="1" applyBorder="1" applyAlignment="1">
      <alignment horizontal="center" vertical="center"/>
    </xf>
    <xf numFmtId="168" fontId="0" fillId="0" borderId="0" xfId="0" applyNumberFormat="1"/>
    <xf numFmtId="2" fontId="3" fillId="2" borderId="12" xfId="0" applyNumberFormat="1" applyFont="1" applyFill="1" applyBorder="1"/>
    <xf numFmtId="0" fontId="3" fillId="2" borderId="0" xfId="0" applyFont="1" applyFill="1" applyBorder="1"/>
    <xf numFmtId="0" fontId="3" fillId="2" borderId="12" xfId="0" applyFont="1" applyFill="1" applyBorder="1"/>
    <xf numFmtId="0" fontId="0" fillId="0" borderId="11" xfId="0" applyFill="1" applyBorder="1"/>
    <xf numFmtId="0" fontId="4" fillId="6" borderId="20" xfId="0" applyFont="1" applyFill="1" applyBorder="1" applyAlignment="1">
      <alignment horizontal="center"/>
    </xf>
    <xf numFmtId="0" fontId="4" fillId="6" borderId="19" xfId="0" applyFont="1" applyFill="1" applyBorder="1" applyAlignment="1">
      <alignment horizontal="center"/>
    </xf>
    <xf numFmtId="0" fontId="4" fillId="6" borderId="21" xfId="0" applyFont="1" applyFill="1" applyBorder="1" applyAlignment="1">
      <alignment horizontal="center"/>
    </xf>
    <xf numFmtId="0" fontId="4" fillId="6" borderId="22" xfId="0" applyFont="1" applyFill="1" applyBorder="1" applyAlignment="1">
      <alignment horizontal="center"/>
    </xf>
    <xf numFmtId="166" fontId="0" fillId="0" borderId="0" xfId="0" applyNumberFormat="1" applyBorder="1"/>
    <xf numFmtId="164" fontId="7" fillId="11" borderId="9" xfId="0" applyNumberFormat="1" applyFont="1" applyFill="1" applyBorder="1"/>
    <xf numFmtId="9" fontId="7" fillId="11" borderId="9" xfId="0" applyNumberFormat="1" applyFont="1" applyFill="1" applyBorder="1"/>
    <xf numFmtId="0" fontId="0" fillId="2" borderId="32" xfId="0" applyFill="1" applyBorder="1" applyAlignment="1">
      <alignment vertical="center" wrapText="1"/>
    </xf>
    <xf numFmtId="0" fontId="11" fillId="2" borderId="8" xfId="0" applyFont="1" applyFill="1" applyBorder="1" applyAlignment="1">
      <alignment vertical="center" wrapText="1"/>
    </xf>
    <xf numFmtId="2" fontId="4" fillId="10" borderId="39" xfId="0" applyNumberFormat="1" applyFont="1" applyFill="1" applyBorder="1" applyAlignment="1">
      <alignment horizontal="center"/>
    </xf>
    <xf numFmtId="9" fontId="4" fillId="13" borderId="0" xfId="0" applyNumberFormat="1" applyFont="1" applyFill="1" applyBorder="1" applyAlignment="1">
      <alignment horizontal="center"/>
    </xf>
    <xf numFmtId="0" fontId="4" fillId="0" borderId="0" xfId="0" applyFont="1" applyAlignment="1">
      <alignment horizontal="center" wrapText="1"/>
    </xf>
    <xf numFmtId="0" fontId="4" fillId="6" borderId="17" xfId="0" applyFont="1" applyFill="1" applyBorder="1" applyAlignment="1">
      <alignment horizontal="center" wrapText="1"/>
    </xf>
    <xf numFmtId="0" fontId="4" fillId="6" borderId="9" xfId="0" applyFont="1" applyFill="1" applyBorder="1" applyAlignment="1">
      <alignment horizontal="center" wrapText="1"/>
    </xf>
    <xf numFmtId="164" fontId="7" fillId="4" borderId="5" xfId="0" applyNumberFormat="1" applyFont="1" applyFill="1" applyBorder="1" applyAlignment="1"/>
    <xf numFmtId="169" fontId="0" fillId="0" borderId="0" xfId="0" applyNumberFormat="1"/>
    <xf numFmtId="0" fontId="0" fillId="0" borderId="0" xfId="0" applyFill="1" applyBorder="1"/>
    <xf numFmtId="2" fontId="0" fillId="0" borderId="0" xfId="0" applyNumberFormat="1" applyBorder="1"/>
    <xf numFmtId="9" fontId="0" fillId="0" borderId="0" xfId="0" applyNumberFormat="1" applyBorder="1"/>
    <xf numFmtId="0" fontId="2" fillId="5" borderId="36" xfId="0" applyFont="1" applyFill="1" applyBorder="1" applyAlignment="1">
      <alignment horizontal="center" vertical="center"/>
    </xf>
    <xf numFmtId="0" fontId="0" fillId="17" borderId="47" xfId="0" applyFill="1" applyBorder="1"/>
    <xf numFmtId="0" fontId="0" fillId="6" borderId="16" xfId="0" applyFill="1" applyBorder="1"/>
    <xf numFmtId="0" fontId="2" fillId="5" borderId="34" xfId="0" applyFont="1" applyFill="1" applyBorder="1" applyAlignment="1">
      <alignment horizontal="center" vertical="center"/>
    </xf>
    <xf numFmtId="0" fontId="2" fillId="5" borderId="35" xfId="0" applyFont="1" applyFill="1" applyBorder="1" applyAlignment="1">
      <alignment horizontal="center" vertical="center"/>
    </xf>
    <xf numFmtId="0" fontId="4" fillId="6" borderId="52" xfId="0" applyFont="1" applyFill="1" applyBorder="1" applyAlignment="1">
      <alignment horizontal="center"/>
    </xf>
    <xf numFmtId="9" fontId="4" fillId="13" borderId="0" xfId="0" applyNumberFormat="1" applyFont="1" applyFill="1" applyBorder="1" applyAlignment="1">
      <alignment wrapText="1"/>
    </xf>
    <xf numFmtId="2" fontId="0" fillId="0" borderId="0" xfId="0" applyNumberFormat="1" applyBorder="1" applyAlignment="1">
      <alignment horizontal="center" wrapText="1"/>
    </xf>
    <xf numFmtId="0" fontId="0" fillId="0" borderId="12" xfId="0" applyBorder="1" applyAlignment="1">
      <alignment wrapText="1"/>
    </xf>
    <xf numFmtId="10" fontId="0" fillId="0" borderId="12" xfId="0" applyNumberFormat="1" applyBorder="1" applyAlignment="1">
      <alignment wrapText="1"/>
    </xf>
    <xf numFmtId="9" fontId="4" fillId="17" borderId="48" xfId="0" applyNumberFormat="1" applyFont="1" applyFill="1" applyBorder="1" applyAlignment="1">
      <alignment wrapText="1"/>
    </xf>
    <xf numFmtId="2" fontId="4" fillId="19" borderId="49" xfId="0" applyNumberFormat="1" applyFont="1" applyFill="1" applyBorder="1" applyAlignment="1">
      <alignment wrapText="1"/>
    </xf>
    <xf numFmtId="0" fontId="0" fillId="17" borderId="50" xfId="0" applyFill="1" applyBorder="1" applyAlignment="1">
      <alignment wrapText="1"/>
    </xf>
    <xf numFmtId="2" fontId="4" fillId="16" borderId="39" xfId="0" applyNumberFormat="1" applyFont="1" applyFill="1" applyBorder="1" applyAlignment="1">
      <alignment wrapText="1"/>
    </xf>
    <xf numFmtId="0" fontId="4" fillId="6" borderId="21" xfId="0" applyFont="1" applyFill="1" applyBorder="1" applyAlignment="1">
      <alignment horizontal="center" wrapText="1"/>
    </xf>
    <xf numFmtId="0" fontId="0" fillId="0" borderId="0" xfId="0" applyBorder="1" applyAlignment="1">
      <alignment horizontal="center" wrapText="1"/>
    </xf>
    <xf numFmtId="166" fontId="0" fillId="0" borderId="0" xfId="0" applyNumberFormat="1" applyAlignment="1">
      <alignment wrapText="1"/>
    </xf>
    <xf numFmtId="0" fontId="20" fillId="6" borderId="51" xfId="0" applyFont="1" applyFill="1" applyBorder="1" applyAlignment="1">
      <alignment horizontal="center"/>
    </xf>
    <xf numFmtId="168" fontId="0" fillId="0" borderId="0" xfId="0" applyNumberFormat="1" applyAlignment="1">
      <alignment wrapText="1"/>
    </xf>
    <xf numFmtId="165" fontId="0" fillId="0" borderId="0" xfId="0" applyNumberFormat="1" applyAlignment="1">
      <alignment wrapText="1"/>
    </xf>
    <xf numFmtId="0" fontId="10" fillId="5" borderId="6" xfId="0" applyFont="1" applyFill="1" applyBorder="1" applyAlignment="1">
      <alignment horizontal="center" vertical="center" wrapText="1"/>
    </xf>
    <xf numFmtId="0" fontId="14" fillId="5" borderId="6" xfId="0" applyFont="1" applyFill="1" applyBorder="1" applyAlignment="1">
      <alignment horizontal="left" vertical="center" wrapText="1"/>
    </xf>
    <xf numFmtId="2" fontId="2" fillId="5" borderId="55" xfId="0" applyNumberFormat="1" applyFont="1" applyFill="1" applyBorder="1" applyAlignment="1">
      <alignment horizontal="center" vertical="center" wrapText="1"/>
    </xf>
    <xf numFmtId="0" fontId="14" fillId="5" borderId="56" xfId="0" applyFont="1" applyFill="1" applyBorder="1" applyAlignment="1">
      <alignment horizontal="left" vertical="center"/>
    </xf>
    <xf numFmtId="0" fontId="14" fillId="5" borderId="56" xfId="0" applyFont="1" applyFill="1" applyBorder="1" applyAlignment="1">
      <alignment horizontal="left" vertical="center" wrapText="1"/>
    </xf>
    <xf numFmtId="0" fontId="10" fillId="5" borderId="57" xfId="0" applyFont="1" applyFill="1" applyBorder="1" applyAlignment="1">
      <alignment horizontal="center" vertical="center"/>
    </xf>
    <xf numFmtId="0" fontId="10" fillId="5" borderId="57" xfId="0" applyFont="1" applyFill="1" applyBorder="1" applyAlignment="1">
      <alignment horizontal="center" vertical="center" wrapText="1"/>
    </xf>
    <xf numFmtId="0" fontId="0" fillId="0" borderId="20" xfId="0" applyBorder="1" applyAlignment="1">
      <alignment horizontal="center"/>
    </xf>
    <xf numFmtId="0" fontId="0" fillId="0" borderId="20" xfId="0" applyBorder="1"/>
    <xf numFmtId="0" fontId="15" fillId="0" borderId="20" xfId="0" applyFont="1" applyFill="1" applyBorder="1" applyAlignment="1">
      <alignment vertical="center" wrapText="1"/>
    </xf>
    <xf numFmtId="0" fontId="13" fillId="0" borderId="20" xfId="0" applyNumberFormat="1" applyFont="1" applyFill="1" applyBorder="1" applyAlignment="1">
      <alignment vertical="center"/>
    </xf>
    <xf numFmtId="0" fontId="0" fillId="0" borderId="20" xfId="0" applyNumberFormat="1" applyFont="1" applyFill="1" applyBorder="1" applyAlignment="1">
      <alignment wrapText="1"/>
    </xf>
    <xf numFmtId="0" fontId="15" fillId="0" borderId="20" xfId="0" applyFont="1" applyFill="1" applyBorder="1" applyAlignment="1">
      <alignment wrapText="1"/>
    </xf>
    <xf numFmtId="0" fontId="13" fillId="0" borderId="20" xfId="0" applyNumberFormat="1" applyFont="1" applyFill="1" applyBorder="1" applyAlignment="1"/>
    <xf numFmtId="0" fontId="13" fillId="0" borderId="20" xfId="0" applyNumberFormat="1" applyFont="1" applyFill="1" applyBorder="1" applyAlignment="1">
      <alignment vertical="center" wrapText="1"/>
    </xf>
    <xf numFmtId="0" fontId="0" fillId="20" borderId="20" xfId="0" applyFill="1" applyBorder="1" applyAlignment="1">
      <alignment horizontal="center"/>
    </xf>
    <xf numFmtId="0" fontId="0" fillId="20" borderId="20" xfId="0" applyFill="1" applyBorder="1"/>
    <xf numFmtId="0" fontId="13" fillId="20" borderId="20" xfId="0" applyNumberFormat="1" applyFont="1" applyFill="1" applyBorder="1" applyAlignment="1">
      <alignment vertical="center" wrapText="1"/>
    </xf>
    <xf numFmtId="0" fontId="13" fillId="20" borderId="20" xfId="0" applyNumberFormat="1" applyFont="1" applyFill="1" applyBorder="1" applyAlignment="1">
      <alignment vertical="center"/>
    </xf>
    <xf numFmtId="0" fontId="0" fillId="20" borderId="20" xfId="0" applyNumberFormat="1" applyFont="1" applyFill="1" applyBorder="1" applyAlignment="1">
      <alignment wrapText="1"/>
    </xf>
    <xf numFmtId="0" fontId="21" fillId="0" borderId="20" xfId="0" applyFont="1" applyFill="1" applyBorder="1" applyAlignment="1">
      <alignment wrapText="1"/>
    </xf>
    <xf numFmtId="0" fontId="0" fillId="0" borderId="58" xfId="0" applyBorder="1"/>
    <xf numFmtId="0" fontId="0" fillId="0" borderId="59" xfId="0" applyBorder="1" applyAlignment="1">
      <alignment horizontal="center" wrapText="1"/>
    </xf>
    <xf numFmtId="2" fontId="4" fillId="10" borderId="60" xfId="0" applyNumberFormat="1" applyFont="1" applyFill="1" applyBorder="1" applyAlignment="1">
      <alignment horizontal="center"/>
    </xf>
    <xf numFmtId="2" fontId="0" fillId="0" borderId="61" xfId="0" applyNumberFormat="1" applyBorder="1" applyAlignment="1">
      <alignment horizontal="center"/>
    </xf>
    <xf numFmtId="0" fontId="0" fillId="0" borderId="62" xfId="0" applyBorder="1"/>
    <xf numFmtId="2" fontId="0" fillId="0" borderId="63" xfId="0" applyNumberFormat="1" applyBorder="1" applyAlignment="1">
      <alignment horizontal="center"/>
    </xf>
    <xf numFmtId="0" fontId="0" fillId="0" borderId="64" xfId="0" applyBorder="1"/>
    <xf numFmtId="0" fontId="0" fillId="0" borderId="65" xfId="0" applyBorder="1" applyAlignment="1">
      <alignment horizontal="center" wrapText="1"/>
    </xf>
    <xf numFmtId="2" fontId="4" fillId="10" borderId="66" xfId="0" applyNumberFormat="1" applyFont="1" applyFill="1" applyBorder="1" applyAlignment="1">
      <alignment horizontal="center"/>
    </xf>
    <xf numFmtId="0" fontId="4" fillId="21" borderId="20" xfId="0" applyFont="1" applyFill="1" applyBorder="1"/>
    <xf numFmtId="0" fontId="4" fillId="0" borderId="20" xfId="0" applyFont="1" applyBorder="1"/>
    <xf numFmtId="3" fontId="1" fillId="0" borderId="20" xfId="0" applyNumberFormat="1" applyFont="1" applyBorder="1" applyAlignment="1">
      <alignment horizontal="center" vertical="center"/>
    </xf>
    <xf numFmtId="0" fontId="1" fillId="0" borderId="20" xfId="0" applyFont="1" applyBorder="1" applyAlignment="1">
      <alignment wrapText="1"/>
    </xf>
    <xf numFmtId="3" fontId="1" fillId="0" borderId="20" xfId="0" applyNumberFormat="1" applyFont="1" applyBorder="1" applyAlignment="1">
      <alignment horizontal="center"/>
    </xf>
    <xf numFmtId="0" fontId="4" fillId="0" borderId="20" xfId="0" applyFont="1" applyBorder="1" applyAlignment="1">
      <alignment horizontal="left" vertical="center"/>
    </xf>
    <xf numFmtId="0" fontId="4" fillId="0" borderId="0" xfId="0" applyFont="1" applyBorder="1" applyAlignment="1">
      <alignment horizontal="left" vertical="center"/>
    </xf>
    <xf numFmtId="0" fontId="1" fillId="0" borderId="0" xfId="0" applyFont="1" applyBorder="1" applyAlignment="1">
      <alignment horizontal="left" wrapText="1"/>
    </xf>
    <xf numFmtId="0" fontId="1" fillId="0" borderId="0" xfId="0" applyFont="1" applyBorder="1" applyAlignment="1">
      <alignment horizontal="left"/>
    </xf>
    <xf numFmtId="0" fontId="1" fillId="0" borderId="20" xfId="0" applyFont="1" applyBorder="1"/>
    <xf numFmtId="3" fontId="1" fillId="0" borderId="20" xfId="0" applyNumberFormat="1" applyFont="1" applyBorder="1" applyAlignment="1">
      <alignment horizontal="left"/>
    </xf>
    <xf numFmtId="167" fontId="0" fillId="0" borderId="65" xfId="0" applyNumberFormat="1" applyFill="1" applyBorder="1" applyAlignment="1">
      <alignment horizontal="center"/>
    </xf>
    <xf numFmtId="167" fontId="0" fillId="9" borderId="59" xfId="0" applyNumberFormat="1" applyFill="1" applyBorder="1" applyAlignment="1">
      <alignment horizontal="center"/>
    </xf>
    <xf numFmtId="0" fontId="6" fillId="8" borderId="16" xfId="0" applyFont="1" applyFill="1" applyBorder="1" applyAlignment="1">
      <alignment horizontal="right"/>
    </xf>
    <xf numFmtId="0" fontId="6" fillId="8" borderId="26" xfId="0" applyFont="1" applyFill="1" applyBorder="1" applyAlignment="1">
      <alignment horizontal="right"/>
    </xf>
    <xf numFmtId="0" fontId="2" fillId="7" borderId="14" xfId="0" applyFont="1" applyFill="1" applyBorder="1" applyAlignment="1">
      <alignment horizontal="center"/>
    </xf>
    <xf numFmtId="0" fontId="2" fillId="7" borderId="18" xfId="0" applyFont="1" applyFill="1" applyBorder="1" applyAlignment="1">
      <alignment horizontal="center"/>
    </xf>
    <xf numFmtId="0" fontId="2" fillId="7" borderId="10" xfId="0" applyFont="1" applyFill="1" applyBorder="1" applyAlignment="1">
      <alignment horizontal="center"/>
    </xf>
    <xf numFmtId="0" fontId="3" fillId="2" borderId="11" xfId="0" applyFont="1" applyFill="1" applyBorder="1"/>
    <xf numFmtId="0" fontId="3" fillId="2" borderId="7" xfId="0" applyFont="1" applyFill="1" applyBorder="1"/>
    <xf numFmtId="0" fontId="2" fillId="7" borderId="23" xfId="0" applyFont="1" applyFill="1" applyBorder="1"/>
    <xf numFmtId="0" fontId="2" fillId="7" borderId="24" xfId="0" applyFont="1" applyFill="1" applyBorder="1"/>
    <xf numFmtId="0" fontId="2" fillId="7" borderId="25" xfId="0" applyFont="1" applyFill="1" applyBorder="1"/>
    <xf numFmtId="0" fontId="3" fillId="2" borderId="11" xfId="0" applyFont="1" applyFill="1" applyBorder="1" applyAlignment="1">
      <alignment horizontal="center"/>
    </xf>
    <xf numFmtId="0" fontId="3" fillId="2" borderId="0" xfId="0" applyFont="1" applyFill="1" applyBorder="1" applyAlignment="1">
      <alignment horizontal="center"/>
    </xf>
    <xf numFmtId="0" fontId="0" fillId="15" borderId="16" xfId="0" applyFill="1" applyBorder="1" applyAlignment="1">
      <alignment horizontal="left" wrapText="1"/>
    </xf>
    <xf numFmtId="0" fontId="0" fillId="15" borderId="17" xfId="0" applyFill="1" applyBorder="1" applyAlignment="1">
      <alignment horizontal="left" wrapText="1"/>
    </xf>
    <xf numFmtId="0" fontId="0" fillId="15" borderId="41" xfId="0" applyFill="1" applyBorder="1" applyAlignment="1">
      <alignment horizontal="left" wrapText="1"/>
    </xf>
    <xf numFmtId="0" fontId="4" fillId="9" borderId="14" xfId="0" applyFont="1" applyFill="1" applyBorder="1" applyAlignment="1">
      <alignment horizontal="center"/>
    </xf>
    <xf numFmtId="0" fontId="4" fillId="9" borderId="18" xfId="0" applyFont="1" applyFill="1" applyBorder="1" applyAlignment="1">
      <alignment horizontal="center"/>
    </xf>
    <xf numFmtId="0" fontId="4" fillId="9" borderId="10" xfId="0" applyFont="1" applyFill="1" applyBorder="1" applyAlignment="1">
      <alignment horizontal="center"/>
    </xf>
    <xf numFmtId="0" fontId="4" fillId="6" borderId="27" xfId="0" applyFont="1" applyFill="1" applyBorder="1" applyAlignment="1">
      <alignment horizontal="center"/>
    </xf>
    <xf numFmtId="0" fontId="4" fillId="6" borderId="28" xfId="0" applyFont="1" applyFill="1" applyBorder="1" applyAlignment="1">
      <alignment horizontal="center"/>
    </xf>
    <xf numFmtId="0" fontId="4" fillId="6" borderId="29" xfId="0" applyFont="1" applyFill="1" applyBorder="1" applyAlignment="1">
      <alignment horizontal="center"/>
    </xf>
    <xf numFmtId="0" fontId="4" fillId="6" borderId="15" xfId="0" applyFont="1" applyFill="1" applyBorder="1" applyAlignment="1">
      <alignment horizontal="center"/>
    </xf>
    <xf numFmtId="0" fontId="4" fillId="6" borderId="30" xfId="0" applyFont="1" applyFill="1" applyBorder="1" applyAlignment="1">
      <alignment horizontal="center"/>
    </xf>
    <xf numFmtId="0" fontId="4" fillId="6" borderId="31" xfId="0" applyFont="1" applyFill="1" applyBorder="1" applyAlignment="1">
      <alignment horizontal="center"/>
    </xf>
    <xf numFmtId="0" fontId="4" fillId="6" borderId="14" xfId="0" applyFont="1" applyFill="1" applyBorder="1" applyAlignment="1">
      <alignment horizontal="center"/>
    </xf>
    <xf numFmtId="0" fontId="4" fillId="6" borderId="18" xfId="0" applyFont="1" applyFill="1" applyBorder="1" applyAlignment="1">
      <alignment horizontal="center"/>
    </xf>
    <xf numFmtId="0" fontId="4" fillId="6" borderId="10" xfId="0" applyFont="1" applyFill="1" applyBorder="1" applyAlignment="1">
      <alignment horizontal="center"/>
    </xf>
    <xf numFmtId="0" fontId="0" fillId="15" borderId="11" xfId="0" applyFill="1" applyBorder="1" applyAlignment="1">
      <alignment horizontal="center" wrapText="1"/>
    </xf>
    <xf numFmtId="0" fontId="0" fillId="15" borderId="0" xfId="0" applyFill="1" applyBorder="1" applyAlignment="1">
      <alignment horizontal="center" wrapText="1"/>
    </xf>
    <xf numFmtId="0" fontId="4" fillId="14" borderId="11" xfId="0" applyFont="1" applyFill="1" applyBorder="1" applyAlignment="1">
      <alignment horizontal="center"/>
    </xf>
    <xf numFmtId="0" fontId="4" fillId="14" borderId="0" xfId="0" applyFont="1" applyFill="1" applyBorder="1" applyAlignment="1">
      <alignment horizontal="center"/>
    </xf>
    <xf numFmtId="0" fontId="4" fillId="14" borderId="14" xfId="0" applyFont="1" applyFill="1" applyBorder="1" applyAlignment="1">
      <alignment horizontal="center"/>
    </xf>
    <xf numFmtId="0" fontId="4" fillId="14" borderId="18" xfId="0" applyFont="1" applyFill="1" applyBorder="1" applyAlignment="1">
      <alignment horizontal="center"/>
    </xf>
    <xf numFmtId="0" fontId="4" fillId="14" borderId="40" xfId="0" applyFont="1" applyFill="1" applyBorder="1" applyAlignment="1">
      <alignment horizontal="center"/>
    </xf>
    <xf numFmtId="0" fontId="21" fillId="18" borderId="53" xfId="0" applyFont="1" applyFill="1" applyBorder="1" applyAlignment="1">
      <alignment horizontal="left" vertical="center" wrapText="1"/>
    </xf>
    <xf numFmtId="0" fontId="21" fillId="18" borderId="54" xfId="0" applyFont="1" applyFill="1" applyBorder="1" applyAlignment="1">
      <alignment horizontal="left" vertical="center" wrapText="1"/>
    </xf>
    <xf numFmtId="0" fontId="21" fillId="2" borderId="8" xfId="0" applyFont="1" applyFill="1" applyBorder="1" applyAlignment="1">
      <alignment vertical="center" wrapText="1"/>
    </xf>
    <xf numFmtId="0" fontId="0" fillId="2" borderId="32" xfId="0" applyFill="1" applyBorder="1" applyAlignment="1">
      <alignment vertical="center" wrapText="1"/>
    </xf>
    <xf numFmtId="0" fontId="0" fillId="2" borderId="8" xfId="0" applyFill="1" applyBorder="1" applyAlignment="1">
      <alignment vertical="center" wrapText="1"/>
    </xf>
    <xf numFmtId="0" fontId="0" fillId="2" borderId="8" xfId="0" applyFont="1" applyFill="1" applyBorder="1" applyAlignment="1">
      <alignment vertical="center" wrapText="1"/>
    </xf>
    <xf numFmtId="0" fontId="0" fillId="2" borderId="32" xfId="0" applyFont="1" applyFill="1" applyBorder="1" applyAlignment="1">
      <alignment vertical="center" wrapText="1"/>
    </xf>
    <xf numFmtId="0" fontId="0" fillId="12" borderId="8" xfId="0" applyFill="1" applyBorder="1" applyAlignment="1">
      <alignment horizontal="center" vertical="center" wrapText="1"/>
    </xf>
    <xf numFmtId="0" fontId="0" fillId="12" borderId="42" xfId="0" applyFill="1" applyBorder="1" applyAlignment="1">
      <alignment horizontal="center" vertical="center" wrapText="1"/>
    </xf>
    <xf numFmtId="0" fontId="0" fillId="12" borderId="32" xfId="0" applyFill="1" applyBorder="1" applyAlignment="1">
      <alignment horizontal="center" vertical="center" wrapText="1"/>
    </xf>
    <xf numFmtId="0" fontId="1" fillId="18" borderId="53" xfId="0" applyFont="1" applyFill="1" applyBorder="1" applyAlignment="1">
      <alignment horizontal="left" vertical="center" wrapText="1"/>
    </xf>
    <xf numFmtId="0" fontId="1" fillId="18" borderId="54" xfId="0" applyFont="1" applyFill="1" applyBorder="1" applyAlignment="1">
      <alignment horizontal="left" vertical="center" wrapText="1"/>
    </xf>
    <xf numFmtId="0" fontId="2" fillId="3" borderId="1"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5" borderId="33" xfId="0" applyFont="1" applyFill="1" applyBorder="1" applyAlignment="1">
      <alignment horizontal="center" vertical="center" wrapText="1"/>
    </xf>
    <xf numFmtId="0" fontId="0" fillId="18" borderId="44" xfId="0" applyFont="1" applyFill="1" applyBorder="1" applyAlignment="1">
      <alignment vertical="center" wrapText="1"/>
    </xf>
    <xf numFmtId="0" fontId="0" fillId="18" borderId="45" xfId="0" applyFill="1" applyBorder="1" applyAlignment="1">
      <alignment vertical="center" wrapText="1"/>
    </xf>
    <xf numFmtId="0" fontId="0" fillId="18" borderId="46" xfId="0" applyFont="1" applyFill="1" applyBorder="1" applyAlignment="1">
      <alignment vertical="center" wrapText="1"/>
    </xf>
    <xf numFmtId="0" fontId="0" fillId="18" borderId="43" xfId="0" applyFill="1" applyBorder="1" applyAlignment="1">
      <alignment vertical="center" wrapText="1"/>
    </xf>
    <xf numFmtId="0" fontId="2" fillId="5" borderId="13" xfId="0" applyFont="1" applyFill="1" applyBorder="1" applyAlignment="1">
      <alignment horizontal="center" vertical="center"/>
    </xf>
    <xf numFmtId="0" fontId="2" fillId="5" borderId="37" xfId="0" applyFont="1" applyFill="1" applyBorder="1" applyAlignment="1">
      <alignment horizontal="center" vertical="center"/>
    </xf>
    <xf numFmtId="0" fontId="1" fillId="0" borderId="20" xfId="0" applyFont="1" applyBorder="1" applyAlignment="1">
      <alignment horizontal="left"/>
    </xf>
    <xf numFmtId="0" fontId="1" fillId="0" borderId="20" xfId="0" applyFont="1" applyBorder="1" applyAlignment="1">
      <alignment horizontal="left" wrapText="1"/>
    </xf>
    <xf numFmtId="0" fontId="4" fillId="21" borderId="20" xfId="0" applyFont="1" applyFill="1" applyBorder="1" applyAlignment="1">
      <alignment horizontal="left"/>
    </xf>
    <xf numFmtId="0" fontId="1" fillId="0" borderId="67" xfId="0" applyFont="1" applyFill="1" applyBorder="1" applyAlignment="1">
      <alignment horizontal="left"/>
    </xf>
    <xf numFmtId="0" fontId="0" fillId="0" borderId="31" xfId="0" applyFill="1" applyBorder="1" applyAlignment="1">
      <alignment horizontal="left"/>
    </xf>
    <xf numFmtId="0" fontId="1" fillId="0" borderId="20" xfId="0" applyFont="1" applyBorder="1" applyAlignment="1">
      <alignment horizontal="center"/>
    </xf>
    <xf numFmtId="0" fontId="1" fillId="0" borderId="67" xfId="0" applyFont="1" applyBorder="1" applyAlignment="1">
      <alignment horizontal="left"/>
    </xf>
    <xf numFmtId="0" fontId="1" fillId="0" borderId="31" xfId="0" applyFont="1" applyBorder="1" applyAlignment="1">
      <alignment horizontal="left"/>
    </xf>
    <xf numFmtId="0" fontId="4" fillId="0" borderId="20" xfId="0" applyFont="1" applyBorder="1" applyAlignment="1">
      <alignment horizontal="center" vertical="center"/>
    </xf>
    <xf numFmtId="0" fontId="1" fillId="0" borderId="67" xfId="0" applyFont="1" applyBorder="1" applyAlignment="1">
      <alignment horizontal="left" wrapText="1"/>
    </xf>
    <xf numFmtId="0" fontId="1" fillId="0" borderId="31" xfId="0" applyFont="1" applyBorder="1" applyAlignment="1">
      <alignment horizontal="left" wrapText="1"/>
    </xf>
    <xf numFmtId="0" fontId="1" fillId="0" borderId="20" xfId="0" applyFont="1" applyFill="1" applyBorder="1" applyAlignment="1">
      <alignment horizontal="left"/>
    </xf>
  </cellXfs>
  <cellStyles count="142">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Normal" xfId="0" builtinId="0"/>
    <cellStyle name="Porcentaje" xfId="1" builtinId="5"/>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66"/>
      <rgbColor rgb="00FF00FF"/>
      <rgbColor rgb="0000FFFF"/>
      <rgbColor rgb="00800000"/>
      <rgbColor rgb="00008000"/>
      <rgbColor rgb="00000080"/>
      <rgbColor rgb="00808000"/>
      <rgbColor rgb="00800080"/>
      <rgbColor rgb="00008080"/>
      <rgbColor rgb="00C0C0C0"/>
      <rgbColor rgb="00808080"/>
      <rgbColor rgb="0083CAFF"/>
      <rgbColor rgb="00993366"/>
      <rgbColor rgb="00FFFFCC"/>
      <rgbColor rgb="00CCFFFF"/>
      <rgbColor rgb="00660066"/>
      <rgbColor rgb="00FF9966"/>
      <rgbColor rgb="000099FF"/>
      <rgbColor rgb="00CCCCFF"/>
      <rgbColor rgb="00000080"/>
      <rgbColor rgb="00FF00FF"/>
      <rgbColor rgb="00E6E64C"/>
      <rgbColor rgb="0000FFFF"/>
      <rgbColor rgb="00800080"/>
      <rgbColor rgb="00800000"/>
      <rgbColor rgb="00008080"/>
      <rgbColor rgb="000000FF"/>
      <rgbColor rgb="0000DCFF"/>
      <rgbColor rgb="00CCFFFF"/>
      <rgbColor rgb="00CCFFCC"/>
      <rgbColor rgb="00FFFF99"/>
      <rgbColor rgb="0099CCFF"/>
      <rgbColor rgb="00FF99CC"/>
      <rgbColor rgb="00CC99FF"/>
      <rgbColor rgb="00FFCC99"/>
      <rgbColor rgb="003366FF"/>
      <rgbColor rgb="0000B8FF"/>
      <rgbColor rgb="00CCCC00"/>
      <rgbColor rgb="00FFCC00"/>
      <rgbColor rgb="00FF950E"/>
      <rgbColor rgb="00FF6600"/>
      <rgbColor rgb="00666699"/>
      <rgbColor rgb="00969696"/>
      <rgbColor rgb="00003366"/>
      <rgbColor rgb="00339966"/>
      <rgbColor rgb="00003300"/>
      <rgbColor rgb="00333300"/>
      <rgbColor rgb="00DC2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381231</xdr:colOff>
      <xdr:row>8</xdr:row>
      <xdr:rowOff>82908</xdr:rowOff>
    </xdr:to>
    <xdr:pic>
      <xdr:nvPicPr>
        <xdr:cNvPr id="2" name="Imagen 1" descr="ceisufro banner.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791440" cy="13021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H60"/>
  <sheetViews>
    <sheetView tabSelected="1" zoomScale="110" zoomScaleNormal="110" zoomScalePageLayoutView="125" workbookViewId="0">
      <selection activeCell="J21" sqref="J21"/>
    </sheetView>
  </sheetViews>
  <sheetFormatPr baseColWidth="10" defaultColWidth="9.140625" defaultRowHeight="12" customHeight="1" outlineLevelRow="1" x14ac:dyDescent="0.2"/>
  <cols>
    <col min="1" max="1" width="27.7109375" customWidth="1"/>
    <col min="2" max="2" width="11.42578125" customWidth="1"/>
    <col min="3" max="3" width="16.28515625" customWidth="1"/>
    <col min="4" max="4" width="11" customWidth="1"/>
    <col min="5" max="5" width="43.42578125" style="1" customWidth="1"/>
    <col min="6" max="6" width="21.42578125" customWidth="1"/>
    <col min="7" max="7" width="2.42578125" customWidth="1"/>
  </cols>
  <sheetData>
    <row r="10" spans="1:6" ht="12" customHeight="1" thickBot="1" x14ac:dyDescent="0.25"/>
    <row r="11" spans="1:6" ht="15" outlineLevel="1" x14ac:dyDescent="0.2">
      <c r="A11" s="119" t="s">
        <v>0</v>
      </c>
      <c r="B11" s="120"/>
      <c r="C11" s="120"/>
      <c r="D11" s="120"/>
      <c r="E11" s="120"/>
      <c r="F11" s="121"/>
    </row>
    <row r="12" spans="1:6" ht="15.95" customHeight="1" outlineLevel="1" x14ac:dyDescent="0.25">
      <c r="A12" s="122" t="s">
        <v>1</v>
      </c>
      <c r="B12" s="123"/>
      <c r="C12" s="123"/>
      <c r="D12" s="123"/>
      <c r="E12" s="32" t="s">
        <v>2</v>
      </c>
      <c r="F12" s="31">
        <f>'Paso 4-Factores Técnicos'!D20</f>
        <v>0.995</v>
      </c>
    </row>
    <row r="13" spans="1:6" ht="15.75" outlineLevel="1" x14ac:dyDescent="0.25">
      <c r="A13" s="122" t="s">
        <v>3</v>
      </c>
      <c r="B13" s="123"/>
      <c r="C13" s="123"/>
      <c r="D13" s="123"/>
      <c r="E13" s="32" t="s">
        <v>4</v>
      </c>
      <c r="F13" s="31">
        <f>'Paso 5-Factores del Entorno'!D16</f>
        <v>0.57499999999999996</v>
      </c>
    </row>
    <row r="14" spans="1:6" ht="15.75" outlineLevel="1" x14ac:dyDescent="0.25">
      <c r="A14" s="122" t="s">
        <v>8</v>
      </c>
      <c r="B14" s="123"/>
      <c r="C14" s="123"/>
      <c r="D14" s="123"/>
      <c r="E14" s="32" t="s">
        <v>5</v>
      </c>
      <c r="F14" s="31">
        <f>'Paso 2- Casos de Uso'!I36</f>
        <v>64.387096774193537</v>
      </c>
    </row>
    <row r="15" spans="1:6" ht="15.75" outlineLevel="1" x14ac:dyDescent="0.25">
      <c r="A15" s="122" t="s">
        <v>89</v>
      </c>
      <c r="B15" s="123"/>
      <c r="C15" s="123"/>
      <c r="D15" s="123"/>
      <c r="E15" s="32" t="s">
        <v>6</v>
      </c>
      <c r="F15" s="31">
        <f>'Paso 3-Actores'!D10</f>
        <v>8</v>
      </c>
    </row>
    <row r="16" spans="1:6" ht="15" outlineLevel="1" x14ac:dyDescent="0.2">
      <c r="A16" s="124" t="s">
        <v>7</v>
      </c>
      <c r="B16" s="125"/>
      <c r="C16" s="125"/>
      <c r="D16" s="125"/>
      <c r="E16" s="125"/>
      <c r="F16" s="126"/>
    </row>
    <row r="17" spans="1:8" ht="15.75" outlineLevel="1" x14ac:dyDescent="0.25">
      <c r="A17" s="122" t="s">
        <v>8</v>
      </c>
      <c r="B17" s="123"/>
      <c r="C17" s="123"/>
      <c r="D17" s="123"/>
      <c r="E17" s="32" t="s">
        <v>9</v>
      </c>
      <c r="F17" s="31">
        <f>(F14+F15)*F12*F13</f>
        <v>41.414467741935475</v>
      </c>
    </row>
    <row r="18" spans="1:8" ht="15" outlineLevel="1" x14ac:dyDescent="0.2">
      <c r="A18" s="124" t="s">
        <v>10</v>
      </c>
      <c r="B18" s="125"/>
      <c r="C18" s="125"/>
      <c r="D18" s="125"/>
      <c r="E18" s="125"/>
      <c r="F18" s="126"/>
    </row>
    <row r="19" spans="1:8" ht="15.75" outlineLevel="1" x14ac:dyDescent="0.25">
      <c r="A19" s="127" t="s">
        <v>81</v>
      </c>
      <c r="B19" s="128"/>
      <c r="C19" s="128"/>
      <c r="D19" s="128"/>
      <c r="E19" s="128"/>
      <c r="F19" s="33">
        <f>'Paso1-Parámetros '!G23</f>
        <v>25.833333333333332</v>
      </c>
    </row>
    <row r="20" spans="1:8" ht="21" outlineLevel="1" thickBot="1" x14ac:dyDescent="0.35">
      <c r="A20" s="117" t="s">
        <v>70</v>
      </c>
      <c r="B20" s="118"/>
      <c r="C20" s="118"/>
      <c r="D20" s="118"/>
      <c r="E20" s="118"/>
      <c r="F20" s="40">
        <f>(F17*F19)*F21</f>
        <v>1069.8737499999995</v>
      </c>
    </row>
    <row r="21" spans="1:8" ht="21" outlineLevel="1" thickBot="1" x14ac:dyDescent="0.35">
      <c r="A21" s="117" t="s">
        <v>68</v>
      </c>
      <c r="B21" s="118"/>
      <c r="C21" s="118"/>
      <c r="D21" s="118"/>
      <c r="E21" s="118"/>
      <c r="F21" s="41">
        <f>'Paso1-Parámetros '!B14</f>
        <v>0.99999999999999989</v>
      </c>
    </row>
    <row r="22" spans="1:8" ht="21" outlineLevel="1" thickBot="1" x14ac:dyDescent="0.35">
      <c r="A22" s="117" t="s">
        <v>69</v>
      </c>
      <c r="B22" s="118"/>
      <c r="C22" s="118"/>
      <c r="D22" s="118"/>
      <c r="E22" s="118"/>
      <c r="F22" s="22">
        <f>F17*F19</f>
        <v>1069.8737499999997</v>
      </c>
    </row>
    <row r="23" spans="1:8" ht="12.75" outlineLevel="1" x14ac:dyDescent="0.2">
      <c r="H23" s="21"/>
    </row>
    <row r="24" spans="1:8" ht="12.75" outlineLevel="1" x14ac:dyDescent="0.2">
      <c r="A24" s="24"/>
      <c r="B24" s="24"/>
      <c r="C24" s="24"/>
      <c r="D24" s="24"/>
      <c r="E24" s="24"/>
      <c r="F24" s="24"/>
    </row>
    <row r="25" spans="1:8" ht="12.75" outlineLevel="1" x14ac:dyDescent="0.2">
      <c r="A25" s="24"/>
      <c r="B25" s="24"/>
      <c r="C25" s="24"/>
      <c r="D25" s="24"/>
      <c r="E25" s="24"/>
      <c r="F25" s="24"/>
    </row>
    <row r="26" spans="1:8" ht="12.75" outlineLevel="1" x14ac:dyDescent="0.2">
      <c r="A26" s="24"/>
      <c r="B26" s="53"/>
      <c r="C26" s="24"/>
      <c r="D26" s="24"/>
      <c r="E26" s="51"/>
      <c r="F26" s="51"/>
    </row>
    <row r="27" spans="1:8" ht="12.75" outlineLevel="1" x14ac:dyDescent="0.2">
      <c r="A27" s="24"/>
      <c r="B27" s="52"/>
      <c r="C27" s="24"/>
      <c r="D27" s="24"/>
      <c r="E27" s="24"/>
      <c r="F27" s="24"/>
    </row>
    <row r="28" spans="1:8" ht="12.75" outlineLevel="1" x14ac:dyDescent="0.2">
      <c r="A28" s="51"/>
      <c r="B28" s="52"/>
      <c r="C28" s="24"/>
      <c r="D28" s="24"/>
      <c r="E28" s="24"/>
      <c r="F28" s="24"/>
    </row>
    <row r="29" spans="1:8" ht="12.75" outlineLevel="1" x14ac:dyDescent="0.2">
      <c r="A29" s="51"/>
      <c r="B29" s="52"/>
      <c r="C29" s="24"/>
      <c r="D29" s="24"/>
      <c r="E29" s="24"/>
      <c r="F29" s="24"/>
    </row>
    <row r="30" spans="1:8" ht="12.75" outlineLevel="1" x14ac:dyDescent="0.2">
      <c r="A30" s="51"/>
      <c r="B30" s="52"/>
      <c r="C30" s="24"/>
      <c r="D30" s="24"/>
      <c r="E30" s="24"/>
      <c r="F30" s="24"/>
    </row>
    <row r="31" spans="1:8" ht="12.75" outlineLevel="1" x14ac:dyDescent="0.2">
      <c r="A31" s="24"/>
      <c r="B31" s="24"/>
      <c r="C31" s="24"/>
      <c r="D31" s="24"/>
      <c r="E31" s="24"/>
      <c r="F31" s="24"/>
    </row>
    <row r="32" spans="1:8" ht="12.75" outlineLevel="1" x14ac:dyDescent="0.2">
      <c r="A32" s="24"/>
      <c r="B32" s="53"/>
      <c r="C32" s="24"/>
      <c r="D32" s="24"/>
      <c r="E32" s="24"/>
      <c r="F32" s="24"/>
    </row>
    <row r="33" spans="1:6" ht="12.75" outlineLevel="1" x14ac:dyDescent="0.2">
      <c r="A33" s="24"/>
      <c r="B33" s="52"/>
      <c r="C33" s="24"/>
      <c r="D33" s="24"/>
      <c r="E33" s="24"/>
      <c r="F33" s="24"/>
    </row>
    <row r="34" spans="1:6" ht="12.75" outlineLevel="1" x14ac:dyDescent="0.2">
      <c r="A34" s="51"/>
      <c r="B34" s="52"/>
      <c r="C34" s="24"/>
      <c r="D34" s="24"/>
      <c r="E34" s="24"/>
      <c r="F34" s="24"/>
    </row>
    <row r="35" spans="1:6" ht="12.75" outlineLevel="1" x14ac:dyDescent="0.2">
      <c r="A35" s="51"/>
      <c r="B35" s="52"/>
      <c r="C35" s="24"/>
      <c r="D35" s="24"/>
      <c r="E35" s="24"/>
      <c r="F35" s="24"/>
    </row>
    <row r="36" spans="1:6" ht="12.75" outlineLevel="1" x14ac:dyDescent="0.2">
      <c r="A36" s="51"/>
      <c r="B36" s="52"/>
      <c r="C36" s="24"/>
      <c r="D36" s="24"/>
      <c r="E36" s="24"/>
      <c r="F36" s="24"/>
    </row>
    <row r="37" spans="1:6" ht="12.75" outlineLevel="1" x14ac:dyDescent="0.2">
      <c r="A37" s="24"/>
      <c r="B37" s="24"/>
      <c r="C37" s="24"/>
      <c r="D37" s="24"/>
      <c r="E37" s="24"/>
      <c r="F37" s="24"/>
    </row>
    <row r="38" spans="1:6" ht="12.75" outlineLevel="1" x14ac:dyDescent="0.2">
      <c r="A38" s="24"/>
      <c r="B38" s="53"/>
      <c r="C38" s="24"/>
      <c r="D38" s="24"/>
      <c r="E38" s="24"/>
      <c r="F38" s="24"/>
    </row>
    <row r="39" spans="1:6" ht="12.75" outlineLevel="1" x14ac:dyDescent="0.2">
      <c r="A39" s="24"/>
      <c r="B39" s="52"/>
      <c r="C39" s="24"/>
      <c r="D39" s="24"/>
      <c r="E39" s="24"/>
      <c r="F39" s="24"/>
    </row>
    <row r="40" spans="1:6" ht="12.75" outlineLevel="1" x14ac:dyDescent="0.2">
      <c r="A40" s="51"/>
      <c r="B40" s="52"/>
      <c r="C40" s="24"/>
      <c r="D40" s="24"/>
      <c r="E40" s="24"/>
      <c r="F40" s="24"/>
    </row>
    <row r="41" spans="1:6" ht="12.75" outlineLevel="1" x14ac:dyDescent="0.2">
      <c r="A41" s="51"/>
      <c r="B41" s="52"/>
      <c r="C41" s="24"/>
      <c r="D41" s="24"/>
      <c r="E41" s="24"/>
      <c r="F41" s="24"/>
    </row>
    <row r="42" spans="1:6" ht="12.75" outlineLevel="1" x14ac:dyDescent="0.2">
      <c r="A42" s="51"/>
      <c r="B42" s="52"/>
      <c r="C42" s="24"/>
      <c r="D42" s="24"/>
      <c r="E42" s="24"/>
      <c r="F42" s="24"/>
    </row>
    <row r="43" spans="1:6" ht="12.75" outlineLevel="1" x14ac:dyDescent="0.2">
      <c r="A43" s="24"/>
      <c r="B43" s="24"/>
      <c r="C43" s="24"/>
      <c r="D43" s="24"/>
      <c r="E43" s="24"/>
      <c r="F43" s="24"/>
    </row>
    <row r="44" spans="1:6" ht="12.75" outlineLevel="1" x14ac:dyDescent="0.2">
      <c r="A44" s="24"/>
      <c r="B44" s="24"/>
      <c r="C44" s="24"/>
      <c r="D44" s="24"/>
      <c r="E44" s="24"/>
      <c r="F44" s="24"/>
    </row>
    <row r="45" spans="1:6" ht="12.75" outlineLevel="1" x14ac:dyDescent="0.2">
      <c r="A45" s="24"/>
      <c r="B45" s="24"/>
      <c r="C45" s="24"/>
      <c r="D45" s="24"/>
      <c r="E45" s="24"/>
      <c r="F45" s="24"/>
    </row>
    <row r="46" spans="1:6" ht="12.75" outlineLevel="1" x14ac:dyDescent="0.2">
      <c r="A46" s="24"/>
      <c r="B46" s="24"/>
      <c r="C46" s="24"/>
      <c r="D46" s="24"/>
      <c r="E46" s="24"/>
      <c r="F46" s="24"/>
    </row>
    <row r="47" spans="1:6" ht="12.75" outlineLevel="1" x14ac:dyDescent="0.2">
      <c r="A47" s="24"/>
      <c r="B47" s="24"/>
      <c r="C47" s="24"/>
      <c r="D47" s="24"/>
      <c r="E47" s="24"/>
      <c r="F47" s="24"/>
    </row>
    <row r="48" spans="1:6" ht="12.75" outlineLevel="1" x14ac:dyDescent="0.2">
      <c r="A48" s="24"/>
      <c r="B48" s="24"/>
      <c r="C48" s="24"/>
      <c r="D48" s="24"/>
      <c r="E48" s="24"/>
      <c r="F48" s="24"/>
    </row>
    <row r="49" spans="1:6" ht="12.75" outlineLevel="1" x14ac:dyDescent="0.2">
      <c r="A49" s="24"/>
      <c r="B49" s="24"/>
      <c r="C49" s="24"/>
      <c r="D49" s="24"/>
      <c r="E49" s="24"/>
      <c r="F49" s="24"/>
    </row>
    <row r="50" spans="1:6" ht="12.75" outlineLevel="1" x14ac:dyDescent="0.2">
      <c r="A50" s="24"/>
      <c r="B50" s="24"/>
      <c r="C50" s="24"/>
      <c r="D50" s="24"/>
      <c r="E50" s="39"/>
      <c r="F50" s="24"/>
    </row>
    <row r="51" spans="1:6" ht="12.75" outlineLevel="1" x14ac:dyDescent="0.2">
      <c r="A51" s="24"/>
      <c r="B51" s="24"/>
      <c r="C51" s="24"/>
      <c r="D51" s="24"/>
      <c r="E51" s="24"/>
      <c r="F51" s="24"/>
    </row>
    <row r="52" spans="1:6" ht="12.75" outlineLevel="1" x14ac:dyDescent="0.2">
      <c r="A52" s="24"/>
      <c r="B52" s="24"/>
      <c r="C52" s="24"/>
      <c r="D52" s="24"/>
      <c r="E52" s="24"/>
      <c r="F52" s="24"/>
    </row>
    <row r="53" spans="1:6" ht="12.75" outlineLevel="1" x14ac:dyDescent="0.2">
      <c r="A53" s="24"/>
      <c r="B53" s="24"/>
      <c r="C53" s="24"/>
      <c r="D53" s="24"/>
      <c r="E53" s="24"/>
      <c r="F53" s="24"/>
    </row>
    <row r="54" spans="1:6" ht="12.75" outlineLevel="1" x14ac:dyDescent="0.2">
      <c r="A54" s="24"/>
      <c r="B54" s="24"/>
      <c r="C54" s="24"/>
      <c r="D54" s="24"/>
      <c r="E54" s="24"/>
      <c r="F54" s="24"/>
    </row>
    <row r="55" spans="1:6" ht="12.75" outlineLevel="1" x14ac:dyDescent="0.2">
      <c r="A55" s="24"/>
      <c r="B55" s="24"/>
      <c r="C55" s="24"/>
      <c r="D55" s="24"/>
      <c r="E55" s="24"/>
      <c r="F55" s="24"/>
    </row>
    <row r="56" spans="1:6" ht="12.75" outlineLevel="1" x14ac:dyDescent="0.2">
      <c r="A56" s="24"/>
      <c r="B56" s="24"/>
      <c r="C56" s="24"/>
      <c r="D56" s="24"/>
      <c r="E56" s="24"/>
      <c r="F56" s="24"/>
    </row>
    <row r="57" spans="1:6" ht="12.75" outlineLevel="1" x14ac:dyDescent="0.2">
      <c r="A57" s="24"/>
      <c r="B57" s="24"/>
      <c r="C57" s="24"/>
      <c r="D57" s="24"/>
      <c r="E57" s="24"/>
      <c r="F57" s="24"/>
    </row>
    <row r="58" spans="1:6" ht="12.75" outlineLevel="1" x14ac:dyDescent="0.2">
      <c r="A58" s="24"/>
      <c r="B58" s="24"/>
      <c r="C58" s="24"/>
      <c r="D58" s="24"/>
      <c r="E58" s="24"/>
      <c r="F58" s="24"/>
    </row>
    <row r="59" spans="1:6" ht="12.75" outlineLevel="1" x14ac:dyDescent="0.2">
      <c r="A59" s="24"/>
      <c r="B59" s="24"/>
      <c r="C59" s="24"/>
      <c r="D59" s="24"/>
      <c r="E59" s="24"/>
      <c r="F59" s="24"/>
    </row>
    <row r="60" spans="1:6" ht="12.75" outlineLevel="1" x14ac:dyDescent="0.2"/>
  </sheetData>
  <mergeCells count="12">
    <mergeCell ref="A21:E21"/>
    <mergeCell ref="A22:E22"/>
    <mergeCell ref="A11:F11"/>
    <mergeCell ref="A12:D12"/>
    <mergeCell ref="A13:D13"/>
    <mergeCell ref="A14:D14"/>
    <mergeCell ref="A15:D15"/>
    <mergeCell ref="A18:F18"/>
    <mergeCell ref="A20:E20"/>
    <mergeCell ref="A16:F16"/>
    <mergeCell ref="A19:E19"/>
    <mergeCell ref="A17:D17"/>
  </mergeCells>
  <pageMargins left="0.74791666666666667" right="0.74791666666666667" top="0.98402777777777772" bottom="0.98402777777777772" header="0.51180555555555551" footer="0.51180555555555551"/>
  <pageSetup firstPageNumber="0" orientation="portrait" horizontalDpi="300" verticalDpi="3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31"/>
  <sheetViews>
    <sheetView topLeftCell="A13" zoomScale="130" zoomScaleNormal="130" zoomScalePageLayoutView="150" workbookViewId="0">
      <selection activeCell="G23" sqref="G23"/>
    </sheetView>
  </sheetViews>
  <sheetFormatPr baseColWidth="10" defaultColWidth="12.42578125" defaultRowHeight="12" customHeight="1" outlineLevelRow="1" x14ac:dyDescent="0.2"/>
  <cols>
    <col min="1" max="1" width="72.85546875" customWidth="1"/>
    <col min="2" max="2" width="7.7109375" style="3" customWidth="1"/>
    <col min="3" max="4" width="6.140625" style="3" customWidth="1"/>
    <col min="5" max="5" width="8" style="3" customWidth="1"/>
    <col min="6" max="6" width="10.42578125" customWidth="1"/>
    <col min="7" max="7" width="9.85546875" customWidth="1"/>
    <col min="8" max="8" width="16.85546875" customWidth="1"/>
    <col min="9" max="9" width="12.42578125" customWidth="1"/>
    <col min="10" max="11" width="11" customWidth="1"/>
    <col min="12" max="12" width="7.85546875" customWidth="1"/>
    <col min="13" max="13" width="9.28515625" customWidth="1"/>
    <col min="14" max="14" width="9.42578125" customWidth="1"/>
    <col min="16" max="16" width="7.7109375" customWidth="1"/>
    <col min="17" max="17" width="7.28515625" customWidth="1"/>
    <col min="19" max="19" width="19" customWidth="1"/>
  </cols>
  <sheetData>
    <row r="1" spans="1:12" ht="12" customHeight="1" thickBot="1" x14ac:dyDescent="0.25"/>
    <row r="2" spans="1:12" ht="12" customHeight="1" x14ac:dyDescent="0.2">
      <c r="A2" s="132" t="s">
        <v>79</v>
      </c>
      <c r="B2" s="133"/>
      <c r="C2" s="133"/>
      <c r="D2" s="134"/>
    </row>
    <row r="3" spans="1:12" ht="24.95" customHeight="1" thickBot="1" x14ac:dyDescent="0.25">
      <c r="A3" s="129" t="s">
        <v>71</v>
      </c>
      <c r="B3" s="130"/>
      <c r="C3" s="130"/>
      <c r="D3" s="131"/>
    </row>
    <row r="5" spans="1:12" ht="12" customHeight="1" thickBot="1" x14ac:dyDescent="0.25"/>
    <row r="6" spans="1:12" ht="12" customHeight="1" x14ac:dyDescent="0.2">
      <c r="A6" s="141" t="s">
        <v>59</v>
      </c>
      <c r="B6" s="142"/>
      <c r="C6" s="142"/>
      <c r="D6" s="143"/>
    </row>
    <row r="7" spans="1:12" ht="26.1" customHeight="1" thickBot="1" x14ac:dyDescent="0.25">
      <c r="A7" s="56"/>
      <c r="B7" s="47" t="s">
        <v>64</v>
      </c>
      <c r="C7" s="47"/>
      <c r="D7" s="48" t="s">
        <v>78</v>
      </c>
    </row>
    <row r="8" spans="1:12" ht="12" customHeight="1" x14ac:dyDescent="0.2">
      <c r="A8" s="23" t="s">
        <v>60</v>
      </c>
      <c r="B8" s="60">
        <v>0.05</v>
      </c>
      <c r="C8" s="61"/>
      <c r="D8" s="62" t="s">
        <v>72</v>
      </c>
    </row>
    <row r="9" spans="1:12" ht="12" customHeight="1" x14ac:dyDescent="0.2">
      <c r="A9" s="23" t="s">
        <v>61</v>
      </c>
      <c r="B9" s="60">
        <v>0.25</v>
      </c>
      <c r="C9" s="61"/>
      <c r="D9" s="63" t="s">
        <v>73</v>
      </c>
    </row>
    <row r="10" spans="1:12" ht="12" customHeight="1" x14ac:dyDescent="0.2">
      <c r="A10" s="23" t="s">
        <v>62</v>
      </c>
      <c r="B10" s="60">
        <v>0.15</v>
      </c>
      <c r="C10" s="61"/>
      <c r="D10" s="63" t="s">
        <v>74</v>
      </c>
    </row>
    <row r="11" spans="1:12" ht="12" customHeight="1" x14ac:dyDescent="0.2">
      <c r="A11" s="23" t="s">
        <v>75</v>
      </c>
      <c r="B11" s="60">
        <v>0.1</v>
      </c>
      <c r="C11" s="61"/>
      <c r="D11" s="63" t="s">
        <v>74</v>
      </c>
    </row>
    <row r="12" spans="1:12" ht="12" customHeight="1" x14ac:dyDescent="0.2">
      <c r="A12" s="34" t="s">
        <v>63</v>
      </c>
      <c r="B12" s="60">
        <v>0.3</v>
      </c>
      <c r="C12" s="61"/>
      <c r="D12" s="62" t="s">
        <v>76</v>
      </c>
    </row>
    <row r="13" spans="1:12" ht="12" customHeight="1" thickBot="1" x14ac:dyDescent="0.25">
      <c r="A13" s="34" t="s">
        <v>53</v>
      </c>
      <c r="B13" s="60">
        <v>0.15</v>
      </c>
      <c r="C13" s="61"/>
      <c r="D13" s="62" t="s">
        <v>77</v>
      </c>
    </row>
    <row r="14" spans="1:12" ht="12" customHeight="1" thickBot="1" x14ac:dyDescent="0.25">
      <c r="A14" s="55"/>
      <c r="B14" s="64">
        <f>SUM(B8:B13)</f>
        <v>0.99999999999999989</v>
      </c>
      <c r="C14" s="65"/>
      <c r="D14" s="66"/>
    </row>
    <row r="15" spans="1:12" ht="12" customHeight="1" x14ac:dyDescent="0.2">
      <c r="C15" s="67"/>
      <c r="E15" s="72"/>
      <c r="F15" s="30"/>
      <c r="G15" s="30"/>
      <c r="H15" s="30"/>
      <c r="I15" s="30"/>
      <c r="J15" s="30"/>
      <c r="K15" s="30"/>
      <c r="L15" s="30"/>
    </row>
    <row r="16" spans="1:12" ht="12" customHeight="1" x14ac:dyDescent="0.2">
      <c r="E16" s="72"/>
      <c r="F16" s="30"/>
      <c r="G16" s="30"/>
      <c r="H16" s="30"/>
      <c r="I16" s="30"/>
      <c r="J16" s="30"/>
      <c r="K16" s="30"/>
      <c r="L16" s="30"/>
    </row>
    <row r="17" spans="1:12" ht="12" customHeight="1" x14ac:dyDescent="0.2">
      <c r="A17" s="146" t="s">
        <v>80</v>
      </c>
      <c r="B17" s="147"/>
      <c r="C17" s="147"/>
      <c r="D17" s="147"/>
      <c r="E17" s="147"/>
      <c r="F17" s="147"/>
      <c r="G17" s="147"/>
      <c r="H17" s="147"/>
      <c r="I17" s="30"/>
      <c r="J17" s="30"/>
      <c r="K17" s="30"/>
      <c r="L17" s="30"/>
    </row>
    <row r="18" spans="1:12" ht="51.95" customHeight="1" x14ac:dyDescent="0.2">
      <c r="A18" s="144" t="s">
        <v>122</v>
      </c>
      <c r="B18" s="145"/>
      <c r="C18" s="145"/>
      <c r="D18" s="145"/>
      <c r="E18" s="145"/>
      <c r="F18" s="145"/>
      <c r="G18" s="145"/>
      <c r="H18" s="145"/>
      <c r="I18" s="30"/>
      <c r="J18" s="30"/>
      <c r="K18" s="30"/>
      <c r="L18" s="30"/>
    </row>
    <row r="19" spans="1:12" ht="12" customHeight="1" thickBot="1" x14ac:dyDescent="0.25">
      <c r="E19" s="72"/>
      <c r="F19" s="30"/>
      <c r="G19" s="30"/>
      <c r="H19" s="30"/>
      <c r="I19" s="30"/>
      <c r="J19" s="30"/>
      <c r="K19" s="30"/>
      <c r="L19" s="30"/>
    </row>
    <row r="20" spans="1:12" ht="12" customHeight="1" x14ac:dyDescent="0.2">
      <c r="A20" s="71" t="s">
        <v>65</v>
      </c>
      <c r="B20" s="135" t="s">
        <v>115</v>
      </c>
      <c r="C20" s="136"/>
      <c r="D20" s="136"/>
      <c r="E20" s="136"/>
      <c r="F20" s="136"/>
      <c r="G20" s="136"/>
      <c r="H20" s="137"/>
      <c r="I20" s="30"/>
      <c r="J20" s="30"/>
      <c r="K20" s="30"/>
      <c r="L20" s="30"/>
    </row>
    <row r="21" spans="1:12" ht="12" customHeight="1" x14ac:dyDescent="0.2">
      <c r="A21" s="138" t="s">
        <v>67</v>
      </c>
      <c r="B21" s="139"/>
      <c r="C21" s="139"/>
      <c r="D21" s="139"/>
      <c r="E21" s="140"/>
      <c r="F21" s="45">
        <f>B12</f>
        <v>0.3</v>
      </c>
      <c r="G21" s="35"/>
      <c r="H21" s="36"/>
      <c r="I21" s="30"/>
      <c r="J21" s="30"/>
      <c r="K21" s="30"/>
      <c r="L21" s="30"/>
    </row>
    <row r="22" spans="1:12" ht="33.75" customHeight="1" thickBot="1" x14ac:dyDescent="0.25">
      <c r="A22" s="59" t="s">
        <v>66</v>
      </c>
      <c r="B22" s="68" t="s">
        <v>118</v>
      </c>
      <c r="C22" s="68" t="s">
        <v>119</v>
      </c>
      <c r="D22" s="68" t="s">
        <v>120</v>
      </c>
      <c r="E22" s="68" t="s">
        <v>121</v>
      </c>
      <c r="F22" s="37" t="s">
        <v>54</v>
      </c>
      <c r="G22" s="37" t="s">
        <v>55</v>
      </c>
      <c r="H22" s="38" t="s">
        <v>8</v>
      </c>
      <c r="I22" s="30"/>
      <c r="J22" s="30"/>
      <c r="K22" s="30"/>
      <c r="L22" s="30"/>
    </row>
    <row r="23" spans="1:12" ht="12" customHeight="1" x14ac:dyDescent="0.2">
      <c r="A23" s="95" t="s">
        <v>123</v>
      </c>
      <c r="B23" s="96">
        <v>6</v>
      </c>
      <c r="C23" s="96">
        <v>8</v>
      </c>
      <c r="D23" s="96">
        <v>5</v>
      </c>
      <c r="E23" s="96">
        <v>12</v>
      </c>
      <c r="F23" s="97">
        <f>SUM(B23:E23)/4</f>
        <v>7.75</v>
      </c>
      <c r="G23" s="116">
        <f t="shared" ref="G23:G26" si="0">F23*$B$14/$F$21</f>
        <v>25.833333333333332</v>
      </c>
      <c r="H23" s="98">
        <f>1</f>
        <v>1</v>
      </c>
      <c r="I23" s="50"/>
      <c r="J23" s="30"/>
      <c r="K23" s="30"/>
      <c r="L23" s="30"/>
    </row>
    <row r="24" spans="1:12" ht="12" customHeight="1" x14ac:dyDescent="0.2">
      <c r="A24" s="99" t="s">
        <v>124</v>
      </c>
      <c r="B24" s="69">
        <v>5</v>
      </c>
      <c r="C24" s="69">
        <v>8</v>
      </c>
      <c r="D24" s="69">
        <v>4</v>
      </c>
      <c r="E24" s="69">
        <v>13</v>
      </c>
      <c r="F24" s="97">
        <f>SUM(B24:E24)/4</f>
        <v>7.5</v>
      </c>
      <c r="G24" s="25">
        <f>F24*$B$14/$F$21</f>
        <v>24.999999999999996</v>
      </c>
      <c r="H24" s="100">
        <f>G24/$G$23</f>
        <v>0.96774193548387089</v>
      </c>
      <c r="I24" s="50"/>
      <c r="J24" s="30"/>
      <c r="K24" s="30"/>
      <c r="L24" s="30"/>
    </row>
    <row r="25" spans="1:12" ht="12" customHeight="1" x14ac:dyDescent="0.2">
      <c r="A25" s="99" t="s">
        <v>117</v>
      </c>
      <c r="B25" s="69">
        <v>5</v>
      </c>
      <c r="C25" s="69">
        <v>7</v>
      </c>
      <c r="D25" s="69">
        <v>4</v>
      </c>
      <c r="E25" s="69">
        <v>6</v>
      </c>
      <c r="F25" s="44">
        <f>SUM(B25:E25)/4</f>
        <v>5.5</v>
      </c>
      <c r="G25" s="25">
        <f t="shared" si="0"/>
        <v>18.333333333333332</v>
      </c>
      <c r="H25" s="100">
        <f t="shared" ref="H25:H27" si="1">G25/$G$23</f>
        <v>0.70967741935483875</v>
      </c>
      <c r="I25" s="30"/>
      <c r="J25" s="30"/>
      <c r="K25" s="30"/>
      <c r="L25" s="30"/>
    </row>
    <row r="26" spans="1:12" ht="12" customHeight="1" x14ac:dyDescent="0.2">
      <c r="A26" s="99" t="s">
        <v>125</v>
      </c>
      <c r="B26" s="69">
        <v>6</v>
      </c>
      <c r="C26" s="69">
        <v>8</v>
      </c>
      <c r="D26" s="69">
        <v>3</v>
      </c>
      <c r="E26" s="69">
        <v>8</v>
      </c>
      <c r="F26" s="44">
        <f>SUM(B26:E26)/4</f>
        <v>6.25</v>
      </c>
      <c r="G26" s="25">
        <f t="shared" si="0"/>
        <v>20.833333333333332</v>
      </c>
      <c r="H26" s="100">
        <f t="shared" si="1"/>
        <v>0.80645161290322576</v>
      </c>
      <c r="I26" s="30"/>
      <c r="J26" s="30"/>
      <c r="K26" s="30"/>
      <c r="L26" s="30"/>
    </row>
    <row r="27" spans="1:12" ht="12" customHeight="1" x14ac:dyDescent="0.2">
      <c r="A27" s="101" t="s">
        <v>126</v>
      </c>
      <c r="B27" s="102">
        <v>5</v>
      </c>
      <c r="C27" s="102">
        <v>8</v>
      </c>
      <c r="D27" s="102">
        <v>4</v>
      </c>
      <c r="E27" s="102">
        <v>9</v>
      </c>
      <c r="F27" s="103">
        <f>SUM(B27:E27)/4</f>
        <v>6.5</v>
      </c>
      <c r="G27" s="115">
        <f>F27*$B$14/$F$21</f>
        <v>21.666666666666664</v>
      </c>
      <c r="H27" s="100">
        <f t="shared" si="1"/>
        <v>0.83870967741935476</v>
      </c>
      <c r="I27" s="30"/>
      <c r="J27" s="30"/>
      <c r="K27" s="30"/>
      <c r="L27" s="30"/>
    </row>
    <row r="28" spans="1:12" ht="12" customHeight="1" x14ac:dyDescent="0.2">
      <c r="E28" s="72"/>
      <c r="F28" s="30"/>
      <c r="G28" s="30"/>
      <c r="H28" s="30"/>
      <c r="I28" s="30"/>
      <c r="J28" s="30"/>
      <c r="K28" s="30"/>
      <c r="L28" s="30"/>
    </row>
    <row r="29" spans="1:12" ht="12" customHeight="1" x14ac:dyDescent="0.2">
      <c r="E29" s="72"/>
      <c r="F29" s="30"/>
      <c r="G29" s="30"/>
      <c r="H29" s="30"/>
      <c r="I29" s="30"/>
      <c r="J29" s="30"/>
      <c r="K29" s="30"/>
      <c r="L29" s="30"/>
    </row>
    <row r="30" spans="1:12" ht="12.75" outlineLevel="1" x14ac:dyDescent="0.2">
      <c r="A30" t="s">
        <v>127</v>
      </c>
    </row>
    <row r="31" spans="1:12" s="46" customFormat="1" ht="12.75" outlineLevel="1" x14ac:dyDescent="0.2"/>
    <row r="32" spans="1:12" ht="12.75" outlineLevel="1" x14ac:dyDescent="0.2">
      <c r="B32"/>
    </row>
    <row r="33" spans="6:15" ht="12.75" outlineLevel="1" x14ac:dyDescent="0.2"/>
    <row r="34" spans="6:15" ht="12.75" outlineLevel="1" x14ac:dyDescent="0.2"/>
    <row r="35" spans="6:15" ht="12.75" customHeight="1" outlineLevel="1" x14ac:dyDescent="0.2"/>
    <row r="36" spans="6:15" ht="12.75" outlineLevel="1" x14ac:dyDescent="0.2"/>
    <row r="37" spans="6:15" ht="12.75" outlineLevel="1" x14ac:dyDescent="0.2"/>
    <row r="38" spans="6:15" ht="12.75" outlineLevel="1" x14ac:dyDescent="0.2"/>
    <row r="39" spans="6:15" ht="12.75" outlineLevel="1" x14ac:dyDescent="0.2"/>
    <row r="40" spans="6:15" ht="12.75" outlineLevel="1" x14ac:dyDescent="0.2"/>
    <row r="41" spans="6:15" ht="12.75" outlineLevel="1" x14ac:dyDescent="0.2">
      <c r="O41" s="26"/>
    </row>
    <row r="42" spans="6:15" ht="12.75" outlineLevel="1" x14ac:dyDescent="0.2">
      <c r="O42" s="26"/>
    </row>
    <row r="43" spans="6:15" ht="12.75" outlineLevel="1" x14ac:dyDescent="0.2"/>
    <row r="44" spans="6:15" ht="12.75" outlineLevel="1" x14ac:dyDescent="0.2"/>
    <row r="45" spans="6:15" ht="12.75" outlineLevel="1" x14ac:dyDescent="0.2"/>
    <row r="46" spans="6:15" ht="12.75" outlineLevel="1" x14ac:dyDescent="0.2"/>
    <row r="47" spans="6:15" ht="12.75" outlineLevel="1" x14ac:dyDescent="0.2"/>
    <row r="48" spans="6:15" ht="12.75" outlineLevel="1" x14ac:dyDescent="0.2"/>
    <row r="49" ht="12.75" outlineLevel="1" x14ac:dyDescent="0.2"/>
    <row r="50" ht="12.75" outlineLevel="1" x14ac:dyDescent="0.2"/>
    <row r="51" ht="12.75" outlineLevel="1" x14ac:dyDescent="0.2"/>
    <row r="52" ht="12.75" outlineLevel="1" x14ac:dyDescent="0.2"/>
    <row r="53" ht="12.75" outlineLevel="1" x14ac:dyDescent="0.2"/>
    <row r="54" ht="12.75" outlineLevel="1" x14ac:dyDescent="0.2"/>
    <row r="55" ht="12.75" outlineLevel="1" x14ac:dyDescent="0.2"/>
    <row r="56" ht="12.75" outlineLevel="1" x14ac:dyDescent="0.2"/>
    <row r="57" ht="12.75" outlineLevel="1" x14ac:dyDescent="0.2"/>
    <row r="58" ht="12.75" outlineLevel="1" x14ac:dyDescent="0.2"/>
    <row r="59" ht="12.75" outlineLevel="1" x14ac:dyDescent="0.2"/>
    <row r="60" ht="12.75" outlineLevel="1" x14ac:dyDescent="0.2"/>
    <row r="61" ht="12.75" outlineLevel="1" x14ac:dyDescent="0.2"/>
    <row r="62" ht="12.75" outlineLevel="1" x14ac:dyDescent="0.2"/>
    <row r="63" ht="12.75" outlineLevel="1" x14ac:dyDescent="0.2"/>
    <row r="64" ht="12.75" outlineLevel="1" x14ac:dyDescent="0.2"/>
    <row r="65" ht="12.75" outlineLevel="1" x14ac:dyDescent="0.2"/>
    <row r="66" ht="12.75" outlineLevel="1" x14ac:dyDescent="0.2"/>
    <row r="67" ht="12.75" outlineLevel="1" x14ac:dyDescent="0.2"/>
    <row r="68" ht="12.75" outlineLevel="1" x14ac:dyDescent="0.2"/>
    <row r="69" ht="12.75" outlineLevel="1" x14ac:dyDescent="0.2"/>
    <row r="70" ht="12.75" outlineLevel="1" x14ac:dyDescent="0.2"/>
    <row r="71" ht="12.75" outlineLevel="1" x14ac:dyDescent="0.2"/>
    <row r="72" ht="12.75" outlineLevel="1" x14ac:dyDescent="0.2"/>
    <row r="73" ht="12.75" outlineLevel="1" x14ac:dyDescent="0.2"/>
    <row r="74" ht="12.75" outlineLevel="1" x14ac:dyDescent="0.2"/>
    <row r="75" ht="12.75" outlineLevel="1" x14ac:dyDescent="0.2"/>
    <row r="76" ht="12.75" outlineLevel="1" x14ac:dyDescent="0.2"/>
    <row r="77" ht="12.75" outlineLevel="1" x14ac:dyDescent="0.2"/>
    <row r="78" ht="12.75" outlineLevel="1" x14ac:dyDescent="0.2"/>
    <row r="79" ht="12.75" outlineLevel="1" x14ac:dyDescent="0.2"/>
    <row r="80" ht="12.75" outlineLevel="1" x14ac:dyDescent="0.2"/>
    <row r="81" ht="12.75" outlineLevel="1" x14ac:dyDescent="0.2"/>
    <row r="82" ht="12.75" outlineLevel="1" x14ac:dyDescent="0.2"/>
    <row r="83" ht="12.75" outlineLevel="1" x14ac:dyDescent="0.2"/>
    <row r="84" ht="12.75" outlineLevel="1" x14ac:dyDescent="0.2"/>
    <row r="85" ht="12.75" outlineLevel="1" x14ac:dyDescent="0.2"/>
    <row r="86" ht="12.75" outlineLevel="1" x14ac:dyDescent="0.2"/>
    <row r="87" ht="12.75" outlineLevel="1" x14ac:dyDescent="0.2"/>
    <row r="88" ht="12.75" outlineLevel="1" x14ac:dyDescent="0.2"/>
    <row r="89" ht="12.75" outlineLevel="1" x14ac:dyDescent="0.2"/>
    <row r="90" ht="12.75" outlineLevel="1" x14ac:dyDescent="0.2"/>
    <row r="91" ht="12.75" outlineLevel="1" x14ac:dyDescent="0.2"/>
    <row r="92" ht="12.75" outlineLevel="1" x14ac:dyDescent="0.2"/>
    <row r="93" ht="12.75" outlineLevel="1" x14ac:dyDescent="0.2"/>
    <row r="94" ht="12.75" outlineLevel="1" x14ac:dyDescent="0.2"/>
    <row r="95" ht="12.75" outlineLevel="1" x14ac:dyDescent="0.2"/>
    <row r="96" ht="12.75" outlineLevel="1" x14ac:dyDescent="0.2"/>
    <row r="97" ht="12.75" outlineLevel="1" x14ac:dyDescent="0.2"/>
    <row r="98" ht="12.75" outlineLevel="1" x14ac:dyDescent="0.2"/>
    <row r="99" ht="12.75" outlineLevel="1" x14ac:dyDescent="0.2"/>
    <row r="100" ht="12.75" outlineLevel="1" x14ac:dyDescent="0.2"/>
    <row r="101" ht="12.75" outlineLevel="1" x14ac:dyDescent="0.2"/>
    <row r="102" ht="12.75" outlineLevel="1" x14ac:dyDescent="0.2"/>
    <row r="103" ht="12.75" outlineLevel="1" x14ac:dyDescent="0.2"/>
    <row r="104" ht="12.75" outlineLevel="1" x14ac:dyDescent="0.2"/>
    <row r="105" ht="12.75" outlineLevel="1" x14ac:dyDescent="0.2"/>
    <row r="106" ht="12.75" outlineLevel="1" x14ac:dyDescent="0.2"/>
    <row r="107" ht="12.75" outlineLevel="1" x14ac:dyDescent="0.2"/>
    <row r="108" ht="12.75" outlineLevel="1" x14ac:dyDescent="0.2"/>
    <row r="109" ht="12.75" outlineLevel="1" x14ac:dyDescent="0.2"/>
    <row r="110" ht="12.75" outlineLevel="1" x14ac:dyDescent="0.2"/>
    <row r="111" ht="12.75" outlineLevel="1" x14ac:dyDescent="0.2"/>
    <row r="112" ht="12.75" outlineLevel="1" x14ac:dyDescent="0.2"/>
    <row r="113" spans="5:8" ht="12.75" outlineLevel="1" x14ac:dyDescent="0.2"/>
    <row r="114" spans="5:8" ht="12.75" outlineLevel="1" x14ac:dyDescent="0.2">
      <c r="E114" s="73"/>
    </row>
    <row r="115" spans="5:8" ht="12.75" outlineLevel="1" x14ac:dyDescent="0.2"/>
    <row r="116" spans="5:8" ht="12.75" outlineLevel="1" x14ac:dyDescent="0.2"/>
    <row r="117" spans="5:8" ht="12.75" outlineLevel="1" x14ac:dyDescent="0.2"/>
    <row r="118" spans="5:8" ht="12.75" outlineLevel="1" x14ac:dyDescent="0.2"/>
    <row r="119" spans="5:8" ht="12.75" outlineLevel="1" x14ac:dyDescent="0.2"/>
    <row r="120" spans="5:8" ht="12.75" outlineLevel="1" x14ac:dyDescent="0.2"/>
    <row r="121" spans="5:8" ht="12.75" outlineLevel="1" x14ac:dyDescent="0.2"/>
    <row r="122" spans="5:8" ht="12.75" outlineLevel="1" x14ac:dyDescent="0.2"/>
    <row r="123" spans="5:8" ht="12.75" outlineLevel="1" x14ac:dyDescent="0.2"/>
    <row r="124" spans="5:8" ht="12.75" outlineLevel="1" x14ac:dyDescent="0.2"/>
    <row r="125" spans="5:8" ht="12.75" outlineLevel="1" x14ac:dyDescent="0.2"/>
    <row r="126" spans="5:8" ht="12.75" outlineLevel="1" x14ac:dyDescent="0.2"/>
    <row r="127" spans="5:8" ht="12.75" outlineLevel="1" x14ac:dyDescent="0.2">
      <c r="H127" s="17"/>
    </row>
    <row r="128" spans="5:8" ht="12.75" outlineLevel="1" x14ac:dyDescent="0.2"/>
    <row r="129" spans="4:4" ht="12.75" outlineLevel="1" x14ac:dyDescent="0.2"/>
    <row r="130" spans="4:4" ht="12.75" outlineLevel="1" x14ac:dyDescent="0.2"/>
    <row r="131" spans="4:4" ht="12" customHeight="1" x14ac:dyDescent="0.2">
      <c r="D131" s="70"/>
    </row>
  </sheetData>
  <mergeCells count="7">
    <mergeCell ref="A3:D3"/>
    <mergeCell ref="A2:D2"/>
    <mergeCell ref="B20:H20"/>
    <mergeCell ref="A21:E21"/>
    <mergeCell ref="A6:D6"/>
    <mergeCell ref="A18:H18"/>
    <mergeCell ref="A17:H17"/>
  </mergeCells>
  <pageMargins left="0.78749999999999998" right="0.78749999999999998" top="1.0527777777777778" bottom="1.0527777777777778" header="0.78749999999999998" footer="0.78749999999999998"/>
  <pageSetup firstPageNumber="0" orientation="portrait" horizontalDpi="300" verticalDpi="300"/>
  <headerFooter>
    <oddHeader>&amp;C&amp;"Times New Roman,Normal"&amp;12&amp;A</oddHeader>
    <oddFooter>&amp;C&amp;"Times New Roman,Normal"&amp;12Página &amp;P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93" zoomScaleNormal="93" zoomScalePageLayoutView="93" workbookViewId="0">
      <pane ySplit="7" topLeftCell="A8" activePane="bottomLeft" state="frozen"/>
      <selection pane="bottomLeft" activeCell="J21" sqref="J21"/>
    </sheetView>
  </sheetViews>
  <sheetFormatPr baseColWidth="10" defaultColWidth="12.42578125" defaultRowHeight="12" customHeight="1" outlineLevelRow="1" x14ac:dyDescent="0.2"/>
  <cols>
    <col min="1" max="1" width="7.85546875" style="2" customWidth="1"/>
    <col min="2" max="2" width="9.28515625" customWidth="1"/>
    <col min="3" max="3" width="57.85546875" style="3" customWidth="1"/>
    <col min="4" max="4" width="14.140625" customWidth="1"/>
    <col min="5" max="5" width="19.85546875" customWidth="1"/>
    <col min="6" max="6" width="25.42578125" customWidth="1"/>
    <col min="7" max="7" width="20.140625" customWidth="1"/>
    <col min="8" max="8" width="14.7109375" customWidth="1"/>
    <col min="9" max="9" width="13.42578125" customWidth="1"/>
    <col min="10" max="10" width="15.85546875" customWidth="1"/>
  </cols>
  <sheetData>
    <row r="1" spans="1:9" ht="12" customHeight="1" thickBot="1" x14ac:dyDescent="0.25"/>
    <row r="2" spans="1:9" ht="12" customHeight="1" x14ac:dyDescent="0.2">
      <c r="A2" s="148" t="s">
        <v>82</v>
      </c>
      <c r="B2" s="149"/>
      <c r="C2" s="149"/>
      <c r="D2" s="150"/>
    </row>
    <row r="3" spans="1:9" ht="48" customHeight="1" thickBot="1" x14ac:dyDescent="0.25">
      <c r="A3" s="129" t="s">
        <v>83</v>
      </c>
      <c r="B3" s="130"/>
      <c r="C3" s="130"/>
      <c r="D3" s="131"/>
    </row>
    <row r="6" spans="1:9" ht="12.75" outlineLevel="1" x14ac:dyDescent="0.2"/>
    <row r="7" spans="1:9" ht="18.75" outlineLevel="1" thickBot="1" x14ac:dyDescent="0.25">
      <c r="A7" s="16"/>
      <c r="B7" s="16" t="s">
        <v>56</v>
      </c>
      <c r="C7" s="74"/>
      <c r="D7" s="29">
        <f>'Paso1-Parámetros '!H23</f>
        <v>1</v>
      </c>
      <c r="E7" s="29">
        <f>'Paso1-Parámetros '!H24</f>
        <v>0.96774193548387089</v>
      </c>
      <c r="F7" s="29">
        <f>'Paso1-Parámetros '!H25</f>
        <v>0.70967741935483875</v>
      </c>
      <c r="G7" s="29">
        <f>'Paso1-Parámetros '!H26</f>
        <v>0.80645161290322576</v>
      </c>
      <c r="H7" s="29">
        <f>'Paso1-Parámetros '!H27</f>
        <v>0.83870967741935476</v>
      </c>
      <c r="I7" s="16"/>
    </row>
    <row r="8" spans="1:9" s="28" customFormat="1" ht="96" customHeight="1" outlineLevel="1" thickBot="1" x14ac:dyDescent="0.25">
      <c r="A8" s="77" t="s">
        <v>57</v>
      </c>
      <c r="B8" s="77"/>
      <c r="C8" s="78" t="s">
        <v>14</v>
      </c>
      <c r="D8" s="78" t="str">
        <f>'Paso1-Parámetros '!A23</f>
        <v>Pantallas de Entrada y Salida (Ejemplo:Formularios Incluye Validaciones, resultado de búsqueda, informe)</v>
      </c>
      <c r="E8" s="78" t="str">
        <f>'Paso1-Parámetros '!A24</f>
        <v>Reportes (confección de reportes en línea, pdf, excel, etc)</v>
      </c>
      <c r="F8" s="78" t="str">
        <f>'Paso1-Parámetros '!A25</f>
        <v>Gestión de Archivos (preparar archivo paraimpresión,subir o bajar imágenes jpg, bajar o subir excel, etc)</v>
      </c>
      <c r="G8" s="78" t="str">
        <f>'Paso1-Parámetros '!A26</f>
        <v>Transacción de Datos (Acceso a la Base de datos: Ingreso y Consulta)</v>
      </c>
      <c r="H8" s="78" t="str">
        <f>'Paso1-Parámetros '!A27</f>
        <v>Proceso de datos y Cálculo (algoritmo de computo de cualquier tipo, reglas de negocio)</v>
      </c>
      <c r="I8" s="75" t="s">
        <v>58</v>
      </c>
    </row>
    <row r="9" spans="1:9" ht="15.75" outlineLevel="1" thickBot="1" x14ac:dyDescent="0.25">
      <c r="A9" s="81">
        <v>1</v>
      </c>
      <c r="B9" s="82" t="s">
        <v>151</v>
      </c>
      <c r="C9" s="83" t="s">
        <v>144</v>
      </c>
      <c r="D9" s="84">
        <v>1</v>
      </c>
      <c r="E9" s="84">
        <v>0</v>
      </c>
      <c r="F9" s="84">
        <v>0</v>
      </c>
      <c r="G9" s="85">
        <v>2</v>
      </c>
      <c r="H9" s="84">
        <v>0</v>
      </c>
      <c r="I9" s="76">
        <f>$D$7*D9+$E$7*E9+$F$7*F9+$G$7*G9+$H$7*H9</f>
        <v>2.6129032258064515</v>
      </c>
    </row>
    <row r="10" spans="1:9" ht="15.75" outlineLevel="1" thickBot="1" x14ac:dyDescent="0.3">
      <c r="A10" s="81">
        <v>2</v>
      </c>
      <c r="B10" s="82" t="s">
        <v>164</v>
      </c>
      <c r="C10" s="83" t="s">
        <v>145</v>
      </c>
      <c r="D10" s="87">
        <v>2</v>
      </c>
      <c r="E10" s="84">
        <v>0</v>
      </c>
      <c r="F10" s="84">
        <v>0</v>
      </c>
      <c r="G10" s="87">
        <v>1</v>
      </c>
      <c r="H10" s="87">
        <v>0</v>
      </c>
      <c r="I10" s="76">
        <f t="shared" ref="I10:I35" si="0">$D$7*D10+$E$7*E10+$F$7*F10+$G$7*G10+$H$7*H10</f>
        <v>2.806451612903226</v>
      </c>
    </row>
    <row r="11" spans="1:9" ht="15.75" outlineLevel="1" thickBot="1" x14ac:dyDescent="0.3">
      <c r="A11" s="81">
        <v>3</v>
      </c>
      <c r="B11" s="82" t="s">
        <v>173</v>
      </c>
      <c r="C11" s="83" t="s">
        <v>147</v>
      </c>
      <c r="D11" s="87">
        <v>1</v>
      </c>
      <c r="E11" s="84">
        <v>0</v>
      </c>
      <c r="F11" s="84">
        <v>0</v>
      </c>
      <c r="G11" s="87">
        <v>1</v>
      </c>
      <c r="H11" s="87">
        <v>0</v>
      </c>
      <c r="I11" s="76">
        <f t="shared" si="0"/>
        <v>1.8064516129032258</v>
      </c>
    </row>
    <row r="12" spans="1:9" ht="15.75" outlineLevel="1" thickBot="1" x14ac:dyDescent="0.3">
      <c r="A12" s="81">
        <v>4</v>
      </c>
      <c r="B12" s="82" t="s">
        <v>184</v>
      </c>
      <c r="C12" s="83" t="s">
        <v>148</v>
      </c>
      <c r="D12" s="87">
        <v>2</v>
      </c>
      <c r="E12" s="84">
        <v>0</v>
      </c>
      <c r="F12" s="84">
        <v>0</v>
      </c>
      <c r="G12" s="87">
        <v>1</v>
      </c>
      <c r="H12" s="87">
        <v>0</v>
      </c>
      <c r="I12" s="76">
        <f t="shared" si="0"/>
        <v>2.806451612903226</v>
      </c>
    </row>
    <row r="13" spans="1:9" ht="15.75" outlineLevel="1" thickBot="1" x14ac:dyDescent="0.3">
      <c r="A13" s="81">
        <v>5</v>
      </c>
      <c r="B13" s="82" t="s">
        <v>191</v>
      </c>
      <c r="C13" s="83" t="s">
        <v>149</v>
      </c>
      <c r="D13" s="87">
        <v>2</v>
      </c>
      <c r="E13" s="84">
        <v>0</v>
      </c>
      <c r="F13" s="84">
        <v>0</v>
      </c>
      <c r="G13" s="87">
        <v>1</v>
      </c>
      <c r="H13" s="87">
        <v>0</v>
      </c>
      <c r="I13" s="76">
        <f t="shared" si="0"/>
        <v>2.806451612903226</v>
      </c>
    </row>
    <row r="14" spans="1:9" ht="15.75" outlineLevel="1" thickBot="1" x14ac:dyDescent="0.3">
      <c r="A14" s="81">
        <v>6</v>
      </c>
      <c r="B14" s="82" t="s">
        <v>201</v>
      </c>
      <c r="C14" s="83" t="s">
        <v>150</v>
      </c>
      <c r="D14" s="87">
        <v>2</v>
      </c>
      <c r="E14" s="84">
        <v>0</v>
      </c>
      <c r="F14" s="84">
        <v>0</v>
      </c>
      <c r="G14" s="87">
        <v>1</v>
      </c>
      <c r="H14" s="87">
        <v>0</v>
      </c>
      <c r="I14" s="76">
        <f t="shared" si="0"/>
        <v>2.806451612903226</v>
      </c>
    </row>
    <row r="15" spans="1:9" ht="15.75" outlineLevel="1" thickBot="1" x14ac:dyDescent="0.3">
      <c r="A15" s="81">
        <v>7</v>
      </c>
      <c r="B15" s="82" t="s">
        <v>209</v>
      </c>
      <c r="C15" s="83" t="s">
        <v>210</v>
      </c>
      <c r="D15" s="87">
        <v>1</v>
      </c>
      <c r="E15" s="84">
        <v>0</v>
      </c>
      <c r="F15" s="84">
        <v>0</v>
      </c>
      <c r="G15" s="87">
        <v>2</v>
      </c>
      <c r="H15" s="87">
        <v>0</v>
      </c>
      <c r="I15" s="76">
        <f t="shared" si="0"/>
        <v>2.6129032258064515</v>
      </c>
    </row>
    <row r="16" spans="1:9" ht="15.75" outlineLevel="1" thickBot="1" x14ac:dyDescent="0.3">
      <c r="A16" s="81">
        <v>8</v>
      </c>
      <c r="B16" s="82" t="s">
        <v>223</v>
      </c>
      <c r="C16" s="83" t="s">
        <v>146</v>
      </c>
      <c r="D16" s="87">
        <v>1</v>
      </c>
      <c r="E16" s="84">
        <v>0</v>
      </c>
      <c r="F16" s="84">
        <v>0</v>
      </c>
      <c r="G16" s="87">
        <v>2</v>
      </c>
      <c r="H16" s="87">
        <v>0</v>
      </c>
      <c r="I16" s="76">
        <f t="shared" si="0"/>
        <v>2.6129032258064515</v>
      </c>
    </row>
    <row r="17" spans="1:9" ht="15.75" outlineLevel="1" thickBot="1" x14ac:dyDescent="0.3">
      <c r="A17" s="81">
        <v>9</v>
      </c>
      <c r="B17" s="82" t="s">
        <v>233</v>
      </c>
      <c r="C17" s="83" t="s">
        <v>234</v>
      </c>
      <c r="D17" s="87">
        <v>1</v>
      </c>
      <c r="E17" s="84">
        <v>0</v>
      </c>
      <c r="F17" s="84">
        <v>0</v>
      </c>
      <c r="G17" s="87">
        <v>2</v>
      </c>
      <c r="H17" s="87">
        <v>0</v>
      </c>
      <c r="I17" s="76">
        <f t="shared" si="0"/>
        <v>2.6129032258064515</v>
      </c>
    </row>
    <row r="18" spans="1:9" ht="15.75" outlineLevel="1" thickBot="1" x14ac:dyDescent="0.3">
      <c r="A18" s="81">
        <v>10</v>
      </c>
      <c r="B18" s="82" t="s">
        <v>243</v>
      </c>
      <c r="C18" s="83" t="s">
        <v>244</v>
      </c>
      <c r="D18" s="84">
        <v>1</v>
      </c>
      <c r="E18" s="84">
        <v>0</v>
      </c>
      <c r="F18" s="84">
        <v>0</v>
      </c>
      <c r="G18" s="87">
        <v>2</v>
      </c>
      <c r="H18" s="87">
        <v>0</v>
      </c>
      <c r="I18" s="76">
        <f t="shared" si="0"/>
        <v>2.6129032258064515</v>
      </c>
    </row>
    <row r="19" spans="1:9" ht="15.75" outlineLevel="1" thickBot="1" x14ac:dyDescent="0.25">
      <c r="A19" s="81">
        <v>11</v>
      </c>
      <c r="B19" s="82" t="s">
        <v>251</v>
      </c>
      <c r="C19" s="83" t="s">
        <v>252</v>
      </c>
      <c r="D19" s="84">
        <v>5</v>
      </c>
      <c r="E19" s="84">
        <v>10</v>
      </c>
      <c r="F19" s="84">
        <v>0</v>
      </c>
      <c r="G19" s="84">
        <v>4</v>
      </c>
      <c r="H19" s="85">
        <v>2</v>
      </c>
      <c r="I19" s="76">
        <f t="shared" si="0"/>
        <v>19.58064516129032</v>
      </c>
    </row>
    <row r="20" spans="1:9" ht="15.75" outlineLevel="1" thickBot="1" x14ac:dyDescent="0.25">
      <c r="A20" s="81">
        <v>12</v>
      </c>
      <c r="B20" s="82" t="s">
        <v>260</v>
      </c>
      <c r="C20" s="88" t="s">
        <v>261</v>
      </c>
      <c r="D20" s="84">
        <v>1</v>
      </c>
      <c r="E20" s="84">
        <v>2</v>
      </c>
      <c r="F20" s="84">
        <v>0</v>
      </c>
      <c r="G20" s="84">
        <v>1</v>
      </c>
      <c r="H20" s="85">
        <v>0</v>
      </c>
      <c r="I20" s="76">
        <f t="shared" si="0"/>
        <v>3.741935483870968</v>
      </c>
    </row>
    <row r="21" spans="1:9" ht="15.75" outlineLevel="1" thickBot="1" x14ac:dyDescent="0.25">
      <c r="A21" s="81">
        <v>13</v>
      </c>
      <c r="B21" s="82" t="s">
        <v>271</v>
      </c>
      <c r="C21" s="88" t="s">
        <v>272</v>
      </c>
      <c r="D21" s="84">
        <v>1</v>
      </c>
      <c r="E21" s="84">
        <v>2</v>
      </c>
      <c r="F21" s="84">
        <v>0</v>
      </c>
      <c r="G21" s="84">
        <v>1</v>
      </c>
      <c r="H21" s="85">
        <v>0</v>
      </c>
      <c r="I21" s="76">
        <f t="shared" si="0"/>
        <v>3.741935483870968</v>
      </c>
    </row>
    <row r="22" spans="1:9" ht="15.75" outlineLevel="1" thickBot="1" x14ac:dyDescent="0.25">
      <c r="A22" s="81">
        <v>14</v>
      </c>
      <c r="B22" s="82" t="s">
        <v>280</v>
      </c>
      <c r="C22" s="88" t="s">
        <v>281</v>
      </c>
      <c r="D22" s="84">
        <v>1</v>
      </c>
      <c r="E22" s="84">
        <v>2</v>
      </c>
      <c r="F22" s="84">
        <v>0</v>
      </c>
      <c r="G22" s="84">
        <v>1</v>
      </c>
      <c r="H22" s="85">
        <v>0</v>
      </c>
      <c r="I22" s="76">
        <f t="shared" si="0"/>
        <v>3.741935483870968</v>
      </c>
    </row>
    <row r="23" spans="1:9" ht="15.75" outlineLevel="1" thickBot="1" x14ac:dyDescent="0.3">
      <c r="A23" s="81">
        <f t="shared" ref="A23" si="1">A22+1</f>
        <v>15</v>
      </c>
      <c r="B23" s="82" t="s">
        <v>289</v>
      </c>
      <c r="C23" s="88" t="s">
        <v>290</v>
      </c>
      <c r="D23" s="87">
        <v>1</v>
      </c>
      <c r="E23" s="84">
        <v>2</v>
      </c>
      <c r="F23" s="84">
        <v>0</v>
      </c>
      <c r="G23" s="87">
        <v>1</v>
      </c>
      <c r="H23" s="87">
        <v>0</v>
      </c>
      <c r="I23" s="76">
        <f t="shared" si="0"/>
        <v>3.741935483870968</v>
      </c>
    </row>
    <row r="24" spans="1:9" ht="15.75" outlineLevel="1" thickBot="1" x14ac:dyDescent="0.25">
      <c r="A24" s="81">
        <f t="shared" ref="A24:A33" si="2">A23+1</f>
        <v>16</v>
      </c>
      <c r="B24" s="82" t="s">
        <v>298</v>
      </c>
      <c r="C24" s="88" t="s">
        <v>299</v>
      </c>
      <c r="D24" s="84">
        <v>1</v>
      </c>
      <c r="E24" s="84">
        <v>2</v>
      </c>
      <c r="F24" s="84">
        <v>0</v>
      </c>
      <c r="G24" s="84">
        <v>1</v>
      </c>
      <c r="H24" s="85">
        <v>0</v>
      </c>
      <c r="I24" s="76">
        <f t="shared" si="0"/>
        <v>3.741935483870968</v>
      </c>
    </row>
    <row r="25" spans="1:9" ht="15.75" outlineLevel="1" thickBot="1" x14ac:dyDescent="0.25">
      <c r="A25" s="81">
        <f t="shared" si="2"/>
        <v>17</v>
      </c>
      <c r="B25" s="82"/>
      <c r="C25" s="88"/>
      <c r="D25" s="84"/>
      <c r="E25" s="84"/>
      <c r="F25" s="84"/>
      <c r="G25" s="84"/>
      <c r="H25" s="85"/>
      <c r="I25" s="76">
        <f t="shared" si="0"/>
        <v>0</v>
      </c>
    </row>
    <row r="26" spans="1:9" ht="15.75" outlineLevel="1" thickBot="1" x14ac:dyDescent="0.3">
      <c r="A26" s="81">
        <f t="shared" si="2"/>
        <v>18</v>
      </c>
      <c r="B26" s="82"/>
      <c r="C26" s="88"/>
      <c r="D26" s="87"/>
      <c r="E26" s="84"/>
      <c r="F26" s="84"/>
      <c r="G26" s="87"/>
      <c r="H26" s="87"/>
      <c r="I26" s="76">
        <f t="shared" si="0"/>
        <v>0</v>
      </c>
    </row>
    <row r="27" spans="1:9" ht="15.75" outlineLevel="1" thickBot="1" x14ac:dyDescent="0.25">
      <c r="A27" s="81">
        <f t="shared" si="2"/>
        <v>19</v>
      </c>
      <c r="B27" s="82"/>
      <c r="C27" s="83"/>
      <c r="D27" s="84"/>
      <c r="E27" s="84"/>
      <c r="F27" s="84"/>
      <c r="G27" s="84"/>
      <c r="H27" s="85"/>
      <c r="I27" s="76">
        <f t="shared" si="0"/>
        <v>0</v>
      </c>
    </row>
    <row r="28" spans="1:9" ht="15.75" outlineLevel="1" thickBot="1" x14ac:dyDescent="0.3">
      <c r="A28" s="81">
        <f t="shared" si="2"/>
        <v>20</v>
      </c>
      <c r="B28" s="82"/>
      <c r="C28" s="86"/>
      <c r="D28" s="84"/>
      <c r="E28" s="84"/>
      <c r="F28" s="84"/>
      <c r="G28" s="84"/>
      <c r="H28" s="85"/>
      <c r="I28" s="76">
        <f t="shared" si="0"/>
        <v>0</v>
      </c>
    </row>
    <row r="29" spans="1:9" ht="15.75" outlineLevel="1" thickBot="1" x14ac:dyDescent="0.25">
      <c r="A29" s="81">
        <f t="shared" si="2"/>
        <v>21</v>
      </c>
      <c r="B29" s="82"/>
      <c r="C29" s="83"/>
      <c r="D29" s="84"/>
      <c r="E29" s="84"/>
      <c r="F29" s="84"/>
      <c r="G29" s="84"/>
      <c r="H29" s="85"/>
      <c r="I29" s="76">
        <f t="shared" si="0"/>
        <v>0</v>
      </c>
    </row>
    <row r="30" spans="1:9" ht="15.75" outlineLevel="1" thickBot="1" x14ac:dyDescent="0.25">
      <c r="A30" s="81">
        <f t="shared" si="2"/>
        <v>22</v>
      </c>
      <c r="B30" s="82"/>
      <c r="C30" s="83"/>
      <c r="D30" s="84"/>
      <c r="E30" s="84"/>
      <c r="F30" s="84"/>
      <c r="G30" s="84"/>
      <c r="H30" s="85"/>
      <c r="I30" s="76">
        <f t="shared" si="0"/>
        <v>0</v>
      </c>
    </row>
    <row r="31" spans="1:9" ht="15.75" outlineLevel="1" thickBot="1" x14ac:dyDescent="0.3">
      <c r="A31" s="81">
        <f t="shared" si="2"/>
        <v>23</v>
      </c>
      <c r="B31" s="82"/>
      <c r="C31" s="86"/>
      <c r="D31" s="84"/>
      <c r="E31" s="84"/>
      <c r="F31" s="84"/>
      <c r="G31" s="84"/>
      <c r="H31" s="85"/>
      <c r="I31" s="76">
        <f t="shared" si="0"/>
        <v>0</v>
      </c>
    </row>
    <row r="32" spans="1:9" ht="15.75" outlineLevel="1" thickBot="1" x14ac:dyDescent="0.3">
      <c r="A32" s="81">
        <f t="shared" si="2"/>
        <v>24</v>
      </c>
      <c r="B32" s="82"/>
      <c r="C32" s="86"/>
      <c r="D32" s="84"/>
      <c r="E32" s="84"/>
      <c r="F32" s="84"/>
      <c r="G32" s="84"/>
      <c r="H32" s="85"/>
      <c r="I32" s="76">
        <f t="shared" si="0"/>
        <v>0</v>
      </c>
    </row>
    <row r="33" spans="1:9" ht="15.75" outlineLevel="1" thickBot="1" x14ac:dyDescent="0.3">
      <c r="A33" s="81">
        <f t="shared" si="2"/>
        <v>25</v>
      </c>
      <c r="B33" s="82"/>
      <c r="C33" s="86"/>
      <c r="D33" s="84"/>
      <c r="E33" s="84"/>
      <c r="F33" s="84"/>
      <c r="G33" s="84"/>
      <c r="H33" s="85"/>
      <c r="I33" s="76">
        <f t="shared" si="0"/>
        <v>0</v>
      </c>
    </row>
    <row r="34" spans="1:9" ht="15.75" outlineLevel="1" thickBot="1" x14ac:dyDescent="0.25">
      <c r="A34" s="89"/>
      <c r="B34" s="90"/>
      <c r="C34" s="91"/>
      <c r="D34" s="92"/>
      <c r="E34" s="92"/>
      <c r="F34" s="92"/>
      <c r="G34" s="92"/>
      <c r="H34" s="93"/>
      <c r="I34" s="76">
        <f t="shared" si="0"/>
        <v>0</v>
      </c>
    </row>
    <row r="35" spans="1:9" ht="15" outlineLevel="1" x14ac:dyDescent="0.2">
      <c r="A35" s="81"/>
      <c r="B35" s="82"/>
      <c r="C35" s="94"/>
      <c r="D35" s="84"/>
      <c r="E35" s="84"/>
      <c r="F35" s="84"/>
      <c r="G35" s="84"/>
      <c r="H35" s="85"/>
      <c r="I35" s="76">
        <f t="shared" si="0"/>
        <v>0</v>
      </c>
    </row>
    <row r="36" spans="1:9" ht="18.75" outlineLevel="1" thickBot="1" x14ac:dyDescent="0.25">
      <c r="A36" s="79"/>
      <c r="B36" s="79"/>
      <c r="C36" s="80"/>
      <c r="D36" s="79"/>
      <c r="E36" s="79"/>
      <c r="F36" s="79"/>
      <c r="G36" s="79"/>
      <c r="H36" s="79"/>
      <c r="I36" s="29">
        <f>SUM(I9:I35)</f>
        <v>64.387096774193537</v>
      </c>
    </row>
    <row r="37" spans="1:9" ht="12.75" outlineLevel="1" x14ac:dyDescent="0.2">
      <c r="A37" s="18"/>
    </row>
    <row r="38" spans="1:9" ht="12.75" outlineLevel="1" x14ac:dyDescent="0.2"/>
    <row r="39" spans="1:9" ht="12.75" outlineLevel="1" x14ac:dyDescent="0.2">
      <c r="I39" s="19"/>
    </row>
    <row r="40" spans="1:9" ht="12.75" outlineLevel="1" x14ac:dyDescent="0.2"/>
    <row r="41" spans="1:9" ht="12.75" outlineLevel="1" x14ac:dyDescent="0.2"/>
    <row r="42" spans="1:9" ht="12.75" outlineLevel="1" x14ac:dyDescent="0.2"/>
    <row r="43" spans="1:9" ht="12.75" outlineLevel="1" x14ac:dyDescent="0.2"/>
    <row r="44" spans="1:9" ht="12.75" outlineLevel="1" x14ac:dyDescent="0.2"/>
    <row r="45" spans="1:9" ht="12.75" outlineLevel="1" x14ac:dyDescent="0.2"/>
    <row r="46" spans="1:9" ht="12.75" outlineLevel="1" x14ac:dyDescent="0.2"/>
    <row r="47" spans="1:9" ht="12.75" outlineLevel="1" x14ac:dyDescent="0.2"/>
    <row r="48" spans="1:9" ht="12.75" outlineLevel="1" x14ac:dyDescent="0.2"/>
    <row r="49" ht="12.75" outlineLevel="1" x14ac:dyDescent="0.2"/>
    <row r="50" ht="12.75" outlineLevel="1" x14ac:dyDescent="0.2"/>
  </sheetData>
  <mergeCells count="2">
    <mergeCell ref="A2:D2"/>
    <mergeCell ref="A3:D3"/>
  </mergeCells>
  <pageMargins left="0.78749999999999998" right="0.78749999999999998" top="1.0527777777777778" bottom="1.0527777777777778" header="0.78749999999999998" footer="0.78749999999999998"/>
  <pageSetup firstPageNumber="0" orientation="portrait" horizontalDpi="300" verticalDpi="300"/>
  <headerFooter>
    <oddHeader>&amp;C&amp;"Times New Roman,Normal"&amp;12&amp;A</oddHeader>
    <oddFooter>&amp;C&amp;"Times New Roman,Normal"&amp;12Página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4" zoomScale="110" zoomScaleNormal="110" workbookViewId="0">
      <selection activeCell="F15" sqref="F15"/>
    </sheetView>
  </sheetViews>
  <sheetFormatPr baseColWidth="10" defaultColWidth="9.140625" defaultRowHeight="12" customHeight="1" outlineLevelRow="1" x14ac:dyDescent="0.2"/>
  <cols>
    <col min="1" max="1" width="9.140625" customWidth="1"/>
    <col min="2" max="2" width="24.85546875" style="2" customWidth="1"/>
    <col min="3" max="3" width="13.7109375" style="2" customWidth="1"/>
    <col min="4" max="4" width="14.140625" customWidth="1"/>
    <col min="5" max="5" width="61.28515625" style="3" customWidth="1"/>
    <col min="6" max="6" width="9.140625" customWidth="1"/>
    <col min="7" max="7" width="24.7109375" customWidth="1"/>
  </cols>
  <sheetData>
    <row r="1" spans="1:5" ht="12" customHeight="1" thickBot="1" x14ac:dyDescent="0.25"/>
    <row r="2" spans="1:5" ht="12" customHeight="1" x14ac:dyDescent="0.2">
      <c r="A2" s="148" t="s">
        <v>84</v>
      </c>
      <c r="B2" s="149"/>
      <c r="C2" s="149"/>
      <c r="D2" s="150"/>
    </row>
    <row r="3" spans="1:5" ht="65.099999999999994" customHeight="1" x14ac:dyDescent="0.2">
      <c r="A3" s="158" t="s">
        <v>85</v>
      </c>
      <c r="B3" s="159"/>
      <c r="C3" s="159"/>
      <c r="D3" s="160"/>
    </row>
    <row r="4" spans="1:5" ht="13.5" outlineLevel="1" thickBot="1" x14ac:dyDescent="0.25"/>
    <row r="5" spans="1:5" ht="12.75" customHeight="1" outlineLevel="1" x14ac:dyDescent="0.2">
      <c r="A5" s="163" t="s">
        <v>11</v>
      </c>
      <c r="B5" s="163"/>
      <c r="C5" s="4" t="s">
        <v>12</v>
      </c>
      <c r="D5" s="4" t="s">
        <v>13</v>
      </c>
      <c r="E5" s="4" t="s">
        <v>14</v>
      </c>
    </row>
    <row r="6" spans="1:5" ht="25.5" outlineLevel="1" x14ac:dyDescent="0.2">
      <c r="A6" s="5">
        <v>1</v>
      </c>
      <c r="B6" s="6" t="s">
        <v>15</v>
      </c>
      <c r="C6" s="7">
        <v>1</v>
      </c>
      <c r="D6" s="8">
        <f t="array" ref="D6">SUM(IF(B$12:B$28=B6,1,0)*IF(D$12:E$28&lt;&gt;"",1,0))</f>
        <v>1</v>
      </c>
      <c r="E6" s="9" t="s">
        <v>16</v>
      </c>
    </row>
    <row r="7" spans="1:5" ht="38.25" outlineLevel="1" x14ac:dyDescent="0.2">
      <c r="A7" s="5">
        <v>2</v>
      </c>
      <c r="B7" s="6" t="s">
        <v>17</v>
      </c>
      <c r="C7" s="7">
        <v>2</v>
      </c>
      <c r="D7" s="8">
        <f t="array" ref="D7">SUM(IF(B$12:B$28=B7,1,0)*IF(D$12:E$28&lt;&gt;"",1,0))</f>
        <v>0</v>
      </c>
      <c r="E7" s="9" t="s">
        <v>18</v>
      </c>
    </row>
    <row r="8" spans="1:5" ht="25.5" outlineLevel="1" x14ac:dyDescent="0.2">
      <c r="A8" s="5">
        <v>3</v>
      </c>
      <c r="B8" s="6" t="s">
        <v>92</v>
      </c>
      <c r="C8" s="7">
        <v>3</v>
      </c>
      <c r="D8" s="8">
        <f t="array" ref="D8">SUM(IF(B$12:B$28=B8,1,0)*IF(D$12:E$28&lt;&gt;"",1,0))</f>
        <v>1</v>
      </c>
      <c r="E8" s="9" t="s">
        <v>86</v>
      </c>
    </row>
    <row r="9" spans="1:5" ht="39" outlineLevel="1" thickBot="1" x14ac:dyDescent="0.25">
      <c r="A9" s="5">
        <v>4</v>
      </c>
      <c r="B9" s="6" t="s">
        <v>93</v>
      </c>
      <c r="C9" s="7">
        <v>4</v>
      </c>
      <c r="D9" s="8">
        <f t="array" ref="D9">SUM(IF(B$12:B$28=B9,1,0)*IF(D$12:E$28&lt;&gt;"",1,0))</f>
        <v>1</v>
      </c>
      <c r="E9" s="27" t="s">
        <v>94</v>
      </c>
    </row>
    <row r="10" spans="1:5" ht="20.25" outlineLevel="1" x14ac:dyDescent="0.3">
      <c r="A10" s="163" t="s">
        <v>87</v>
      </c>
      <c r="B10" s="163"/>
      <c r="C10" s="4"/>
      <c r="D10" s="49">
        <f>C6*D6+C7*D7+C8*D8+C9*D9</f>
        <v>8</v>
      </c>
      <c r="E10" s="4"/>
    </row>
    <row r="11" spans="1:5" ht="13.5" outlineLevel="1" thickBot="1" x14ac:dyDescent="0.25"/>
    <row r="12" spans="1:5" ht="12.75" customHeight="1" outlineLevel="1" x14ac:dyDescent="0.2">
      <c r="A12" s="164" t="s">
        <v>19</v>
      </c>
      <c r="B12" s="164"/>
      <c r="C12" s="10" t="s">
        <v>12</v>
      </c>
      <c r="D12" s="165" t="s">
        <v>20</v>
      </c>
      <c r="E12" s="165"/>
    </row>
    <row r="13" spans="1:5" ht="12" customHeight="1" outlineLevel="1" x14ac:dyDescent="0.2">
      <c r="A13" s="5">
        <v>1</v>
      </c>
      <c r="B13" s="11" t="s">
        <v>15</v>
      </c>
      <c r="C13" s="7">
        <f t="shared" ref="C13:C25" si="0">SUMIF(B$6:B$9,B13,C$6:C$9)</f>
        <v>1</v>
      </c>
      <c r="D13" s="166" t="s">
        <v>307</v>
      </c>
      <c r="E13" s="167"/>
    </row>
    <row r="14" spans="1:5" ht="12" customHeight="1" outlineLevel="1" x14ac:dyDescent="0.2">
      <c r="A14" s="5">
        <v>2</v>
      </c>
      <c r="B14" s="11" t="s">
        <v>93</v>
      </c>
      <c r="C14" s="7">
        <f t="shared" si="0"/>
        <v>4</v>
      </c>
      <c r="D14" s="168" t="s">
        <v>308</v>
      </c>
      <c r="E14" s="169"/>
    </row>
    <row r="15" spans="1:5" ht="12" customHeight="1" outlineLevel="1" x14ac:dyDescent="0.2">
      <c r="A15" s="5">
        <v>3</v>
      </c>
      <c r="B15" s="11" t="s">
        <v>92</v>
      </c>
      <c r="C15" s="7">
        <f t="shared" si="0"/>
        <v>3</v>
      </c>
      <c r="D15" s="161" t="s">
        <v>309</v>
      </c>
      <c r="E15" s="162"/>
    </row>
    <row r="16" spans="1:5" ht="12.75" customHeight="1" outlineLevel="1" x14ac:dyDescent="0.2">
      <c r="A16" s="5">
        <f>A15+1</f>
        <v>4</v>
      </c>
      <c r="B16" s="11"/>
      <c r="C16" s="7">
        <f t="shared" si="0"/>
        <v>0</v>
      </c>
      <c r="D16" s="151"/>
      <c r="E16" s="152"/>
    </row>
    <row r="17" spans="1:5" ht="12.75" customHeight="1" outlineLevel="1" x14ac:dyDescent="0.2">
      <c r="A17" s="5">
        <f t="shared" ref="A17:A25" si="1">A16+1</f>
        <v>5</v>
      </c>
      <c r="B17" s="11"/>
      <c r="C17" s="7">
        <f t="shared" si="0"/>
        <v>0</v>
      </c>
      <c r="D17" s="153"/>
      <c r="E17" s="154"/>
    </row>
    <row r="18" spans="1:5" ht="12.75" customHeight="1" outlineLevel="1" x14ac:dyDescent="0.2">
      <c r="A18" s="5">
        <f t="shared" si="1"/>
        <v>6</v>
      </c>
      <c r="B18" s="11"/>
      <c r="C18" s="7">
        <f t="shared" si="0"/>
        <v>0</v>
      </c>
      <c r="D18" s="153"/>
      <c r="E18" s="154"/>
    </row>
    <row r="19" spans="1:5" ht="12.75" customHeight="1" outlineLevel="1" x14ac:dyDescent="0.2">
      <c r="A19" s="5">
        <f t="shared" si="1"/>
        <v>7</v>
      </c>
      <c r="B19" s="11"/>
      <c r="C19" s="7">
        <f t="shared" si="0"/>
        <v>0</v>
      </c>
      <c r="D19" s="153"/>
      <c r="E19" s="157"/>
    </row>
    <row r="20" spans="1:5" ht="12.75" customHeight="1" outlineLevel="1" x14ac:dyDescent="0.2">
      <c r="A20" s="5">
        <f t="shared" si="1"/>
        <v>8</v>
      </c>
      <c r="B20" s="11"/>
      <c r="C20" s="7">
        <f t="shared" si="0"/>
        <v>0</v>
      </c>
      <c r="D20" s="156"/>
      <c r="E20" s="157"/>
    </row>
    <row r="21" spans="1:5" ht="12.75" customHeight="1" outlineLevel="1" x14ac:dyDescent="0.2">
      <c r="A21" s="5">
        <v>9</v>
      </c>
      <c r="B21" s="11"/>
      <c r="C21" s="7">
        <f t="shared" si="0"/>
        <v>0</v>
      </c>
      <c r="D21" s="43"/>
      <c r="E21" s="42"/>
    </row>
    <row r="22" spans="1:5" ht="12.75" customHeight="1" outlineLevel="1" x14ac:dyDescent="0.2">
      <c r="A22" s="5">
        <v>10</v>
      </c>
      <c r="B22" s="11"/>
      <c r="C22" s="7">
        <f t="shared" si="0"/>
        <v>0</v>
      </c>
      <c r="D22" s="43"/>
      <c r="E22" s="42"/>
    </row>
    <row r="23" spans="1:5" ht="12.75" customHeight="1" outlineLevel="1" x14ac:dyDescent="0.2">
      <c r="A23" s="5">
        <v>11</v>
      </c>
      <c r="B23" s="11"/>
      <c r="C23" s="7">
        <f t="shared" si="0"/>
        <v>0</v>
      </c>
      <c r="D23" s="43"/>
      <c r="E23" s="42"/>
    </row>
    <row r="24" spans="1:5" ht="12.75" customHeight="1" outlineLevel="1" x14ac:dyDescent="0.2">
      <c r="A24" s="5">
        <v>12</v>
      </c>
      <c r="B24" s="11"/>
      <c r="C24" s="7">
        <f t="shared" si="0"/>
        <v>0</v>
      </c>
      <c r="D24" s="155"/>
      <c r="E24" s="154"/>
    </row>
    <row r="25" spans="1:5" ht="12.75" customHeight="1" outlineLevel="1" x14ac:dyDescent="0.2">
      <c r="A25" s="5">
        <f t="shared" si="1"/>
        <v>13</v>
      </c>
      <c r="B25" s="11"/>
      <c r="C25" s="7">
        <f t="shared" si="0"/>
        <v>0</v>
      </c>
      <c r="D25" s="155"/>
      <c r="E25" s="154"/>
    </row>
    <row r="26" spans="1:5" ht="12.75" customHeight="1" outlineLevel="1" x14ac:dyDescent="0.2">
      <c r="B26" s="12" t="s">
        <v>88</v>
      </c>
      <c r="C26" s="12">
        <f>SUM(C13:C25)</f>
        <v>8</v>
      </c>
      <c r="E26"/>
    </row>
    <row r="27" spans="1:5" ht="21.75" customHeight="1" outlineLevel="1" thickBot="1" x14ac:dyDescent="0.25">
      <c r="A27" s="57" t="s">
        <v>21</v>
      </c>
      <c r="B27" s="58"/>
      <c r="C27" s="58"/>
      <c r="D27" s="58"/>
      <c r="E27" s="54"/>
    </row>
  </sheetData>
  <mergeCells count="16">
    <mergeCell ref="A2:D2"/>
    <mergeCell ref="A3:D3"/>
    <mergeCell ref="D15:E15"/>
    <mergeCell ref="A5:B5"/>
    <mergeCell ref="A10:B10"/>
    <mergeCell ref="A12:B12"/>
    <mergeCell ref="D12:E12"/>
    <mergeCell ref="D13:E13"/>
    <mergeCell ref="D14:E14"/>
    <mergeCell ref="D16:E16"/>
    <mergeCell ref="D17:E17"/>
    <mergeCell ref="D25:E25"/>
    <mergeCell ref="D24:E24"/>
    <mergeCell ref="D20:E20"/>
    <mergeCell ref="D19:E19"/>
    <mergeCell ref="D18:E18"/>
  </mergeCells>
  <dataValidations count="1">
    <dataValidation type="list" allowBlank="1" showErrorMessage="1" sqref="B13:B25">
      <formula1>$B$6:$B$9</formula1>
      <formula2>0</formula2>
    </dataValidation>
  </dataValidations>
  <pageMargins left="0.74791666666666667" right="0.74791666666666667" top="0.98402777777777772" bottom="0.98402777777777772"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3" zoomScale="125" zoomScaleNormal="125" zoomScalePageLayoutView="125" workbookViewId="0">
      <selection activeCell="E35" sqref="E35"/>
    </sheetView>
  </sheetViews>
  <sheetFormatPr baseColWidth="10" defaultColWidth="9.140625" defaultRowHeight="12" customHeight="1" outlineLevelRow="1" x14ac:dyDescent="0.2"/>
  <cols>
    <col min="1" max="1" width="9.140625" customWidth="1"/>
    <col min="2" max="2" width="20.7109375" style="2" customWidth="1"/>
    <col min="3" max="3" width="13.28515625" style="2" customWidth="1"/>
    <col min="4" max="4" width="15" customWidth="1"/>
    <col min="5" max="5" width="61.28515625" customWidth="1"/>
  </cols>
  <sheetData>
    <row r="1" spans="1:5" ht="12" customHeight="1" thickBot="1" x14ac:dyDescent="0.25"/>
    <row r="2" spans="1:5" ht="12" customHeight="1" x14ac:dyDescent="0.2">
      <c r="A2" s="148" t="s">
        <v>103</v>
      </c>
      <c r="B2" s="149"/>
      <c r="C2" s="149"/>
      <c r="D2" s="150"/>
    </row>
    <row r="3" spans="1:5" ht="60" customHeight="1" thickBot="1" x14ac:dyDescent="0.25">
      <c r="A3" s="129" t="s">
        <v>106</v>
      </c>
      <c r="B3" s="130"/>
      <c r="C3" s="130"/>
      <c r="D3" s="131"/>
    </row>
    <row r="5" spans="1:5" ht="13.5" outlineLevel="1" thickBot="1" x14ac:dyDescent="0.25"/>
    <row r="6" spans="1:5" ht="56.1" customHeight="1" outlineLevel="1" x14ac:dyDescent="0.2">
      <c r="A6" s="170" t="s">
        <v>22</v>
      </c>
      <c r="B6" s="170"/>
      <c r="C6" s="10" t="s">
        <v>12</v>
      </c>
      <c r="D6" s="13" t="s">
        <v>113</v>
      </c>
      <c r="E6" s="13" t="s">
        <v>14</v>
      </c>
    </row>
    <row r="7" spans="1:5" ht="38.25" outlineLevel="1" x14ac:dyDescent="0.2">
      <c r="A7" s="5">
        <v>1</v>
      </c>
      <c r="B7" s="6" t="s">
        <v>23</v>
      </c>
      <c r="C7" s="7">
        <v>1</v>
      </c>
      <c r="D7" s="14">
        <v>2</v>
      </c>
      <c r="E7" s="9" t="s">
        <v>24</v>
      </c>
    </row>
    <row r="8" spans="1:5" ht="63.75" outlineLevel="1" x14ac:dyDescent="0.2">
      <c r="A8" s="5">
        <v>2</v>
      </c>
      <c r="B8" s="6" t="s">
        <v>25</v>
      </c>
      <c r="C8" s="7">
        <v>1</v>
      </c>
      <c r="D8" s="14">
        <v>3</v>
      </c>
      <c r="E8" s="9" t="s">
        <v>107</v>
      </c>
    </row>
    <row r="9" spans="1:5" ht="47.25" outlineLevel="1" x14ac:dyDescent="0.2">
      <c r="A9" s="5">
        <v>3</v>
      </c>
      <c r="B9" s="6" t="s">
        <v>26</v>
      </c>
      <c r="C9" s="7">
        <v>1</v>
      </c>
      <c r="D9" s="14">
        <v>5</v>
      </c>
      <c r="E9" s="9" t="s">
        <v>108</v>
      </c>
    </row>
    <row r="10" spans="1:5" ht="38.25" outlineLevel="1" x14ac:dyDescent="0.2">
      <c r="A10" s="5">
        <v>4</v>
      </c>
      <c r="B10" s="6" t="s">
        <v>27</v>
      </c>
      <c r="C10" s="7">
        <v>1</v>
      </c>
      <c r="D10" s="14">
        <v>2</v>
      </c>
      <c r="E10" s="9" t="s">
        <v>28</v>
      </c>
    </row>
    <row r="11" spans="1:5" ht="65.25" customHeight="1" outlineLevel="1" x14ac:dyDescent="0.2">
      <c r="A11" s="5">
        <v>5</v>
      </c>
      <c r="B11" s="6" t="s">
        <v>114</v>
      </c>
      <c r="C11" s="7">
        <v>2</v>
      </c>
      <c r="D11" s="14">
        <v>3</v>
      </c>
      <c r="E11" s="9" t="s">
        <v>116</v>
      </c>
    </row>
    <row r="12" spans="1:5" ht="51" outlineLevel="1" x14ac:dyDescent="0.2">
      <c r="A12" s="5">
        <v>6</v>
      </c>
      <c r="B12" s="6" t="s">
        <v>29</v>
      </c>
      <c r="C12" s="7">
        <v>0.5</v>
      </c>
      <c r="D12" s="14">
        <v>1</v>
      </c>
      <c r="E12" s="9" t="s">
        <v>30</v>
      </c>
    </row>
    <row r="13" spans="1:5" ht="51" outlineLevel="1" x14ac:dyDescent="0.2">
      <c r="A13" s="5">
        <v>7</v>
      </c>
      <c r="B13" s="6" t="s">
        <v>31</v>
      </c>
      <c r="C13" s="7">
        <v>0.5</v>
      </c>
      <c r="D13" s="14">
        <v>2</v>
      </c>
      <c r="E13" s="9" t="s">
        <v>32</v>
      </c>
    </row>
    <row r="14" spans="1:5" ht="51" outlineLevel="1" x14ac:dyDescent="0.2">
      <c r="A14" s="5">
        <v>8</v>
      </c>
      <c r="B14" s="6" t="s">
        <v>33</v>
      </c>
      <c r="C14" s="7">
        <v>2</v>
      </c>
      <c r="D14" s="14">
        <v>2</v>
      </c>
      <c r="E14" s="9" t="s">
        <v>34</v>
      </c>
    </row>
    <row r="15" spans="1:5" ht="38.25" outlineLevel="1" x14ac:dyDescent="0.2">
      <c r="A15" s="5">
        <v>9</v>
      </c>
      <c r="B15" s="6" t="s">
        <v>35</v>
      </c>
      <c r="C15" s="7">
        <v>1</v>
      </c>
      <c r="D15" s="14">
        <v>4</v>
      </c>
      <c r="E15" s="9" t="s">
        <v>36</v>
      </c>
    </row>
    <row r="16" spans="1:5" ht="51" outlineLevel="1" x14ac:dyDescent="0.2">
      <c r="A16" s="5">
        <v>10</v>
      </c>
      <c r="B16" s="6" t="s">
        <v>37</v>
      </c>
      <c r="C16" s="7">
        <v>1</v>
      </c>
      <c r="D16" s="14">
        <v>1</v>
      </c>
      <c r="E16" s="9" t="s">
        <v>109</v>
      </c>
    </row>
    <row r="17" spans="1:5" ht="38.25" outlineLevel="1" x14ac:dyDescent="0.2">
      <c r="A17" s="5">
        <v>11</v>
      </c>
      <c r="B17" s="6" t="s">
        <v>38</v>
      </c>
      <c r="C17" s="7">
        <v>1</v>
      </c>
      <c r="D17" s="14">
        <v>5</v>
      </c>
      <c r="E17" s="9" t="s">
        <v>110</v>
      </c>
    </row>
    <row r="18" spans="1:5" ht="63.75" outlineLevel="1" x14ac:dyDescent="0.2">
      <c r="A18" s="5">
        <v>12</v>
      </c>
      <c r="B18" s="6" t="s">
        <v>39</v>
      </c>
      <c r="C18" s="7">
        <v>1</v>
      </c>
      <c r="D18" s="14">
        <v>3</v>
      </c>
      <c r="E18" s="9" t="s">
        <v>111</v>
      </c>
    </row>
    <row r="19" spans="1:5" ht="38.25" outlineLevel="1" x14ac:dyDescent="0.2">
      <c r="A19" s="5">
        <v>13</v>
      </c>
      <c r="B19" s="6" t="s">
        <v>40</v>
      </c>
      <c r="C19" s="7">
        <v>1</v>
      </c>
      <c r="D19" s="14">
        <v>3</v>
      </c>
      <c r="E19" s="9" t="s">
        <v>112</v>
      </c>
    </row>
    <row r="20" spans="1:5" ht="18.75" outlineLevel="1" thickBot="1" x14ac:dyDescent="0.25">
      <c r="A20" s="171" t="s">
        <v>41</v>
      </c>
      <c r="B20" s="171"/>
      <c r="C20" s="15"/>
      <c r="D20" s="16">
        <f>0.6+((C7*D7+C8*D8+C9*D9+C10*D10+C11*D11+C12*D12+C13*D13+C14*D14+C15*D15+C16*D16+C17*D17+C18*D18+C19*D19)/100)</f>
        <v>0.995</v>
      </c>
      <c r="E20" s="16"/>
    </row>
  </sheetData>
  <mergeCells count="4">
    <mergeCell ref="A6:B6"/>
    <mergeCell ref="A20:B20"/>
    <mergeCell ref="A2:D2"/>
    <mergeCell ref="A3:D3"/>
  </mergeCells>
  <pageMargins left="0.74791666666666667" right="0.74791666666666667" top="0.98402777777777772" bottom="0.98402777777777772"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0" zoomScale="125" zoomScaleNormal="125" zoomScalePageLayoutView="125" workbookViewId="0">
      <selection activeCell="E21" sqref="E21"/>
    </sheetView>
  </sheetViews>
  <sheetFormatPr baseColWidth="10" defaultColWidth="9.140625" defaultRowHeight="12" customHeight="1" outlineLevelRow="1" x14ac:dyDescent="0.2"/>
  <cols>
    <col min="1" max="1" width="9.140625" customWidth="1"/>
    <col min="2" max="2" width="20.7109375" style="2" customWidth="1"/>
    <col min="3" max="3" width="11.7109375" style="2" customWidth="1"/>
    <col min="4" max="4" width="15.140625" customWidth="1"/>
    <col min="5" max="5" width="81.140625" customWidth="1"/>
  </cols>
  <sheetData>
    <row r="1" spans="1:7" ht="12" customHeight="1" x14ac:dyDescent="0.2">
      <c r="A1" s="148" t="s">
        <v>104</v>
      </c>
      <c r="B1" s="149"/>
      <c r="C1" s="149"/>
      <c r="D1" s="150"/>
    </row>
    <row r="2" spans="1:7" ht="60" customHeight="1" thickBot="1" x14ac:dyDescent="0.25">
      <c r="A2" s="129" t="s">
        <v>105</v>
      </c>
      <c r="B2" s="130"/>
      <c r="C2" s="130"/>
      <c r="D2" s="131"/>
    </row>
    <row r="4" spans="1:7" ht="13.5" outlineLevel="1" thickBot="1" x14ac:dyDescent="0.25"/>
    <row r="5" spans="1:7" ht="60" outlineLevel="1" x14ac:dyDescent="0.2">
      <c r="A5" s="170" t="s">
        <v>42</v>
      </c>
      <c r="B5" s="170"/>
      <c r="C5" s="10" t="s">
        <v>12</v>
      </c>
      <c r="D5" s="13" t="s">
        <v>91</v>
      </c>
      <c r="E5" s="13"/>
    </row>
    <row r="6" spans="1:7" ht="51" outlineLevel="1" x14ac:dyDescent="0.2">
      <c r="A6" s="5">
        <v>1</v>
      </c>
      <c r="B6" s="6" t="s">
        <v>43</v>
      </c>
      <c r="C6" s="7">
        <v>1.5</v>
      </c>
      <c r="D6" s="14">
        <v>5</v>
      </c>
      <c r="E6" s="9" t="s">
        <v>90</v>
      </c>
    </row>
    <row r="7" spans="1:7" ht="47.25" outlineLevel="1" x14ac:dyDescent="0.2">
      <c r="A7" s="5">
        <v>2</v>
      </c>
      <c r="B7" s="6" t="s">
        <v>44</v>
      </c>
      <c r="C7" s="7">
        <v>0.5</v>
      </c>
      <c r="D7" s="14">
        <v>3</v>
      </c>
      <c r="E7" s="9" t="s">
        <v>45</v>
      </c>
    </row>
    <row r="8" spans="1:7" ht="38.25" outlineLevel="1" x14ac:dyDescent="0.2">
      <c r="A8" s="5">
        <v>3</v>
      </c>
      <c r="B8" s="6" t="s">
        <v>128</v>
      </c>
      <c r="C8" s="7">
        <v>1</v>
      </c>
      <c r="D8" s="14">
        <v>4</v>
      </c>
      <c r="E8" s="9" t="s">
        <v>129</v>
      </c>
    </row>
    <row r="9" spans="1:7" ht="51" outlineLevel="1" x14ac:dyDescent="0.2">
      <c r="A9" s="5">
        <v>4</v>
      </c>
      <c r="B9" s="6" t="s">
        <v>46</v>
      </c>
      <c r="C9" s="7">
        <v>0.5</v>
      </c>
      <c r="D9" s="14">
        <v>3</v>
      </c>
      <c r="E9" s="9" t="s">
        <v>97</v>
      </c>
    </row>
    <row r="10" spans="1:7" ht="38.25" outlineLevel="1" x14ac:dyDescent="0.2">
      <c r="A10" s="5">
        <v>5</v>
      </c>
      <c r="B10" s="6" t="s">
        <v>47</v>
      </c>
      <c r="C10" s="7">
        <v>1</v>
      </c>
      <c r="D10" s="14">
        <v>4</v>
      </c>
      <c r="E10" s="9" t="s">
        <v>98</v>
      </c>
    </row>
    <row r="11" spans="1:7" ht="51" outlineLevel="1" x14ac:dyDescent="0.2">
      <c r="A11" s="5">
        <v>6</v>
      </c>
      <c r="B11" s="6" t="s">
        <v>48</v>
      </c>
      <c r="C11" s="7">
        <v>1</v>
      </c>
      <c r="D11" s="14">
        <v>3</v>
      </c>
      <c r="E11" s="9" t="s">
        <v>99</v>
      </c>
    </row>
    <row r="12" spans="1:7" ht="51" outlineLevel="1" x14ac:dyDescent="0.2">
      <c r="A12" s="5">
        <v>7</v>
      </c>
      <c r="B12" s="6" t="s">
        <v>130</v>
      </c>
      <c r="C12" s="7">
        <v>2</v>
      </c>
      <c r="D12" s="14">
        <v>5</v>
      </c>
      <c r="E12" s="9" t="s">
        <v>100</v>
      </c>
    </row>
    <row r="13" spans="1:7" ht="38.25" outlineLevel="1" x14ac:dyDescent="0.2">
      <c r="A13" s="5">
        <v>8</v>
      </c>
      <c r="B13" s="6" t="s">
        <v>49</v>
      </c>
      <c r="C13" s="7">
        <v>-1</v>
      </c>
      <c r="D13" s="14">
        <v>0</v>
      </c>
      <c r="E13" s="9" t="s">
        <v>101</v>
      </c>
    </row>
    <row r="14" spans="1:7" ht="38.25" outlineLevel="1" x14ac:dyDescent="0.2">
      <c r="A14" s="5">
        <v>9</v>
      </c>
      <c r="B14" s="6" t="s">
        <v>95</v>
      </c>
      <c r="C14" s="7">
        <v>-1</v>
      </c>
      <c r="D14" s="14">
        <v>2</v>
      </c>
      <c r="E14" s="9" t="s">
        <v>96</v>
      </c>
    </row>
    <row r="15" spans="1:7" ht="51" outlineLevel="1" x14ac:dyDescent="0.2">
      <c r="A15" s="5">
        <v>10</v>
      </c>
      <c r="B15" s="6" t="s">
        <v>50</v>
      </c>
      <c r="C15" s="7">
        <v>-1</v>
      </c>
      <c r="D15" s="14">
        <v>2</v>
      </c>
      <c r="E15" s="9" t="s">
        <v>102</v>
      </c>
    </row>
    <row r="16" spans="1:7" ht="18.75" outlineLevel="1" thickBot="1" x14ac:dyDescent="0.25">
      <c r="A16" s="171" t="s">
        <v>51</v>
      </c>
      <c r="B16" s="171"/>
      <c r="C16" s="15"/>
      <c r="D16" s="20">
        <f>1.4-(0.03*(C6*D6+C7*D7+C8*D8+C9*D9+C10*D10+C11*D11+C12*D12+C13*D13+C14*D14+C15*D15))</f>
        <v>0.57499999999999996</v>
      </c>
      <c r="E16" s="16"/>
      <c r="G16" t="s">
        <v>52</v>
      </c>
    </row>
  </sheetData>
  <mergeCells count="4">
    <mergeCell ref="A5:B5"/>
    <mergeCell ref="A16:B16"/>
    <mergeCell ref="A1:D1"/>
    <mergeCell ref="A2:D2"/>
  </mergeCells>
  <pageMargins left="0.74791666666666667" right="0.74791666666666667" top="0.98402777777777772" bottom="0.98402777777777772"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6"/>
  <sheetViews>
    <sheetView zoomScale="125" zoomScaleNormal="125" zoomScalePageLayoutView="125" workbookViewId="0">
      <selection activeCell="E10" sqref="E10"/>
    </sheetView>
  </sheetViews>
  <sheetFormatPr baseColWidth="10" defaultRowHeight="12.75" x14ac:dyDescent="0.2"/>
  <cols>
    <col min="1" max="1" width="23" customWidth="1"/>
    <col min="2" max="2" width="8.5703125" customWidth="1"/>
    <col min="3" max="3" width="37.5703125" customWidth="1"/>
    <col min="5" max="5" width="23.7109375" customWidth="1"/>
    <col min="6" max="6" width="8.85546875" customWidth="1"/>
    <col min="7" max="7" width="34.140625" customWidth="1"/>
  </cols>
  <sheetData>
    <row r="2" spans="1:3" x14ac:dyDescent="0.2">
      <c r="A2" s="104" t="s">
        <v>151</v>
      </c>
      <c r="B2" s="174" t="s">
        <v>144</v>
      </c>
      <c r="C2" s="174"/>
    </row>
    <row r="3" spans="1:3" x14ac:dyDescent="0.2">
      <c r="A3" s="105" t="s">
        <v>131</v>
      </c>
      <c r="B3" s="175" t="s">
        <v>152</v>
      </c>
      <c r="C3" s="176"/>
    </row>
    <row r="4" spans="1:3" x14ac:dyDescent="0.2">
      <c r="A4" s="105" t="s">
        <v>132</v>
      </c>
      <c r="B4" s="172" t="s">
        <v>153</v>
      </c>
      <c r="C4" s="172"/>
    </row>
    <row r="5" spans="1:3" x14ac:dyDescent="0.2">
      <c r="A5" s="105" t="s">
        <v>14</v>
      </c>
      <c r="B5" s="173" t="s">
        <v>154</v>
      </c>
      <c r="C5" s="173"/>
    </row>
    <row r="6" spans="1:3" x14ac:dyDescent="0.2">
      <c r="A6" s="105" t="s">
        <v>133</v>
      </c>
      <c r="B6" s="172" t="s">
        <v>155</v>
      </c>
      <c r="C6" s="172"/>
    </row>
    <row r="7" spans="1:3" x14ac:dyDescent="0.2">
      <c r="A7" s="180" t="s">
        <v>134</v>
      </c>
      <c r="B7" s="105" t="s">
        <v>142</v>
      </c>
      <c r="C7" s="105" t="s">
        <v>143</v>
      </c>
    </row>
    <row r="8" spans="1:3" ht="25.5" x14ac:dyDescent="0.2">
      <c r="A8" s="180"/>
      <c r="B8" s="106">
        <v>1</v>
      </c>
      <c r="C8" s="107" t="s">
        <v>156</v>
      </c>
    </row>
    <row r="9" spans="1:3" ht="51" x14ac:dyDescent="0.2">
      <c r="A9" s="180"/>
      <c r="B9" s="108">
        <v>2</v>
      </c>
      <c r="C9" s="107" t="s">
        <v>157</v>
      </c>
    </row>
    <row r="10" spans="1:3" ht="38.25" x14ac:dyDescent="0.2">
      <c r="A10" s="180"/>
      <c r="B10" s="108">
        <v>3</v>
      </c>
      <c r="C10" s="107" t="s">
        <v>158</v>
      </c>
    </row>
    <row r="11" spans="1:3" ht="25.5" x14ac:dyDescent="0.2">
      <c r="A11" s="180"/>
      <c r="B11" s="108">
        <v>4</v>
      </c>
      <c r="C11" s="107" t="s">
        <v>159</v>
      </c>
    </row>
    <row r="12" spans="1:3" x14ac:dyDescent="0.2">
      <c r="A12" s="105" t="s">
        <v>135</v>
      </c>
      <c r="B12" s="178" t="s">
        <v>160</v>
      </c>
      <c r="C12" s="179"/>
    </row>
    <row r="13" spans="1:3" x14ac:dyDescent="0.2">
      <c r="A13" s="105" t="s">
        <v>136</v>
      </c>
      <c r="B13" s="105" t="s">
        <v>142</v>
      </c>
      <c r="C13" s="105" t="s">
        <v>143</v>
      </c>
    </row>
    <row r="14" spans="1:3" ht="25.5" x14ac:dyDescent="0.2">
      <c r="A14" s="105"/>
      <c r="B14" s="108">
        <v>3</v>
      </c>
      <c r="C14" s="107" t="s">
        <v>161</v>
      </c>
    </row>
    <row r="15" spans="1:3" x14ac:dyDescent="0.2">
      <c r="A15" s="105" t="s">
        <v>137</v>
      </c>
      <c r="B15" s="105" t="s">
        <v>142</v>
      </c>
      <c r="C15" s="105" t="s">
        <v>162</v>
      </c>
    </row>
    <row r="16" spans="1:3" x14ac:dyDescent="0.2">
      <c r="A16" s="105"/>
      <c r="B16" s="108">
        <v>4</v>
      </c>
      <c r="C16" s="108">
        <v>2</v>
      </c>
    </row>
    <row r="17" spans="1:3" x14ac:dyDescent="0.2">
      <c r="A17" s="105" t="s">
        <v>138</v>
      </c>
      <c r="B17" s="172" t="s">
        <v>163</v>
      </c>
      <c r="C17" s="172"/>
    </row>
    <row r="18" spans="1:3" x14ac:dyDescent="0.2">
      <c r="A18" s="109" t="s">
        <v>139</v>
      </c>
      <c r="B18" s="173" t="s">
        <v>140</v>
      </c>
      <c r="C18" s="172"/>
    </row>
    <row r="19" spans="1:3" x14ac:dyDescent="0.2">
      <c r="A19" s="110"/>
      <c r="B19" s="111"/>
      <c r="C19" s="112"/>
    </row>
    <row r="20" spans="1:3" x14ac:dyDescent="0.2">
      <c r="A20" s="110"/>
      <c r="B20" s="111"/>
      <c r="C20" s="112"/>
    </row>
    <row r="21" spans="1:3" x14ac:dyDescent="0.2">
      <c r="A21" s="104" t="s">
        <v>164</v>
      </c>
      <c r="B21" s="174" t="s">
        <v>145</v>
      </c>
      <c r="C21" s="174"/>
    </row>
    <row r="22" spans="1:3" x14ac:dyDescent="0.2">
      <c r="A22" s="105" t="s">
        <v>131</v>
      </c>
      <c r="B22" s="175" t="s">
        <v>165</v>
      </c>
      <c r="C22" s="176"/>
    </row>
    <row r="23" spans="1:3" x14ac:dyDescent="0.2">
      <c r="A23" s="105" t="s">
        <v>132</v>
      </c>
      <c r="B23" s="172" t="s">
        <v>140</v>
      </c>
      <c r="C23" s="172"/>
    </row>
    <row r="24" spans="1:3" x14ac:dyDescent="0.2">
      <c r="A24" s="105" t="s">
        <v>14</v>
      </c>
      <c r="B24" s="173" t="s">
        <v>166</v>
      </c>
      <c r="C24" s="173"/>
    </row>
    <row r="25" spans="1:3" x14ac:dyDescent="0.2">
      <c r="A25" s="105" t="s">
        <v>133</v>
      </c>
      <c r="B25" s="172" t="s">
        <v>141</v>
      </c>
      <c r="C25" s="172"/>
    </row>
    <row r="26" spans="1:3" x14ac:dyDescent="0.2">
      <c r="A26" s="180" t="s">
        <v>134</v>
      </c>
      <c r="B26" s="105" t="s">
        <v>142</v>
      </c>
      <c r="C26" s="105" t="s">
        <v>143</v>
      </c>
    </row>
    <row r="27" spans="1:3" ht="25.5" x14ac:dyDescent="0.2">
      <c r="A27" s="180"/>
      <c r="B27" s="108">
        <v>1</v>
      </c>
      <c r="C27" s="107" t="s">
        <v>167</v>
      </c>
    </row>
    <row r="28" spans="1:3" ht="25.5" x14ac:dyDescent="0.2">
      <c r="A28" s="180"/>
      <c r="B28" s="108">
        <v>2</v>
      </c>
      <c r="C28" s="107" t="s">
        <v>168</v>
      </c>
    </row>
    <row r="29" spans="1:3" ht="25.5" x14ac:dyDescent="0.2">
      <c r="A29" s="180"/>
      <c r="B29" s="108">
        <v>3</v>
      </c>
      <c r="C29" s="107" t="s">
        <v>169</v>
      </c>
    </row>
    <row r="30" spans="1:3" ht="25.5" x14ac:dyDescent="0.2">
      <c r="A30" s="180"/>
      <c r="B30" s="108">
        <v>4</v>
      </c>
      <c r="C30" s="107" t="s">
        <v>170</v>
      </c>
    </row>
    <row r="31" spans="1:3" x14ac:dyDescent="0.2">
      <c r="A31" s="105" t="s">
        <v>135</v>
      </c>
      <c r="B31" s="177" t="s">
        <v>171</v>
      </c>
      <c r="C31" s="177"/>
    </row>
    <row r="32" spans="1:3" x14ac:dyDescent="0.2">
      <c r="A32" s="105" t="s">
        <v>136</v>
      </c>
      <c r="B32" s="105" t="s">
        <v>142</v>
      </c>
      <c r="C32" s="105" t="s">
        <v>143</v>
      </c>
    </row>
    <row r="33" spans="1:3" ht="25.5" x14ac:dyDescent="0.2">
      <c r="A33" s="105"/>
      <c r="B33" s="108">
        <v>3</v>
      </c>
      <c r="C33" s="107" t="s">
        <v>161</v>
      </c>
    </row>
    <row r="34" spans="1:3" x14ac:dyDescent="0.2">
      <c r="A34" s="105" t="s">
        <v>137</v>
      </c>
      <c r="B34" s="105" t="s">
        <v>142</v>
      </c>
      <c r="C34" s="105" t="s">
        <v>162</v>
      </c>
    </row>
    <row r="35" spans="1:3" x14ac:dyDescent="0.2">
      <c r="A35" s="105"/>
      <c r="B35" s="108">
        <v>4</v>
      </c>
      <c r="C35" s="108">
        <v>2</v>
      </c>
    </row>
    <row r="36" spans="1:3" x14ac:dyDescent="0.2">
      <c r="A36" s="105" t="s">
        <v>138</v>
      </c>
      <c r="B36" s="172" t="s">
        <v>172</v>
      </c>
      <c r="C36" s="172"/>
    </row>
    <row r="37" spans="1:3" x14ac:dyDescent="0.2">
      <c r="A37" s="109" t="s">
        <v>139</v>
      </c>
      <c r="B37" s="173" t="s">
        <v>140</v>
      </c>
      <c r="C37" s="172"/>
    </row>
    <row r="38" spans="1:3" x14ac:dyDescent="0.2">
      <c r="A38" s="110"/>
      <c r="B38" s="111"/>
      <c r="C38" s="112"/>
    </row>
    <row r="40" spans="1:3" x14ac:dyDescent="0.2">
      <c r="A40" s="104" t="s">
        <v>173</v>
      </c>
      <c r="B40" s="174" t="s">
        <v>147</v>
      </c>
      <c r="C40" s="174"/>
    </row>
    <row r="41" spans="1:3" x14ac:dyDescent="0.2">
      <c r="A41" s="105" t="s">
        <v>131</v>
      </c>
      <c r="B41" s="175" t="s">
        <v>165</v>
      </c>
      <c r="C41" s="176"/>
    </row>
    <row r="42" spans="1:3" x14ac:dyDescent="0.2">
      <c r="A42" s="105" t="s">
        <v>132</v>
      </c>
      <c r="B42" s="173" t="s">
        <v>174</v>
      </c>
      <c r="C42" s="172"/>
    </row>
    <row r="43" spans="1:3" x14ac:dyDescent="0.2">
      <c r="A43" s="105" t="s">
        <v>14</v>
      </c>
      <c r="B43" s="173" t="s">
        <v>175</v>
      </c>
      <c r="C43" s="173"/>
    </row>
    <row r="44" spans="1:3" x14ac:dyDescent="0.2">
      <c r="A44" s="105" t="s">
        <v>133</v>
      </c>
      <c r="B44" s="172" t="s">
        <v>176</v>
      </c>
      <c r="C44" s="172"/>
    </row>
    <row r="45" spans="1:3" x14ac:dyDescent="0.2">
      <c r="A45" s="180" t="s">
        <v>134</v>
      </c>
      <c r="B45" s="105" t="s">
        <v>142</v>
      </c>
      <c r="C45" s="105" t="s">
        <v>143</v>
      </c>
    </row>
    <row r="46" spans="1:3" ht="38.25" x14ac:dyDescent="0.2">
      <c r="A46" s="180"/>
      <c r="B46" s="108">
        <v>1</v>
      </c>
      <c r="C46" s="107" t="s">
        <v>177</v>
      </c>
    </row>
    <row r="47" spans="1:3" ht="25.5" x14ac:dyDescent="0.2">
      <c r="A47" s="180"/>
      <c r="B47" s="108">
        <v>2</v>
      </c>
      <c r="C47" s="107" t="s">
        <v>178</v>
      </c>
    </row>
    <row r="48" spans="1:3" ht="25.5" x14ac:dyDescent="0.2">
      <c r="A48" s="180"/>
      <c r="B48" s="108">
        <v>3</v>
      </c>
      <c r="C48" s="107" t="s">
        <v>179</v>
      </c>
    </row>
    <row r="49" spans="1:3" ht="38.25" x14ac:dyDescent="0.2">
      <c r="A49" s="180"/>
      <c r="B49" s="108">
        <v>4</v>
      </c>
      <c r="C49" s="107" t="s">
        <v>180</v>
      </c>
    </row>
    <row r="50" spans="1:3" x14ac:dyDescent="0.2">
      <c r="A50" s="105" t="s">
        <v>135</v>
      </c>
      <c r="B50" s="177" t="s">
        <v>181</v>
      </c>
      <c r="C50" s="177"/>
    </row>
    <row r="51" spans="1:3" x14ac:dyDescent="0.2">
      <c r="A51" s="105" t="s">
        <v>136</v>
      </c>
      <c r="B51" s="105" t="s">
        <v>142</v>
      </c>
      <c r="C51" s="105" t="s">
        <v>143</v>
      </c>
    </row>
    <row r="52" spans="1:3" ht="25.5" x14ac:dyDescent="0.2">
      <c r="A52" s="105"/>
      <c r="B52" s="108">
        <v>2</v>
      </c>
      <c r="C52" s="107" t="s">
        <v>182</v>
      </c>
    </row>
    <row r="53" spans="1:3" ht="25.5" x14ac:dyDescent="0.2">
      <c r="A53" s="105"/>
      <c r="B53" s="108">
        <v>3</v>
      </c>
      <c r="C53" s="107" t="s">
        <v>161</v>
      </c>
    </row>
    <row r="54" spans="1:3" x14ac:dyDescent="0.2">
      <c r="A54" s="105" t="s">
        <v>137</v>
      </c>
      <c r="B54" s="105" t="s">
        <v>142</v>
      </c>
      <c r="C54" s="105" t="s">
        <v>162</v>
      </c>
    </row>
    <row r="55" spans="1:3" x14ac:dyDescent="0.2">
      <c r="A55" s="105"/>
      <c r="B55" s="108">
        <v>4</v>
      </c>
      <c r="C55" s="108">
        <v>2</v>
      </c>
    </row>
    <row r="56" spans="1:3" x14ac:dyDescent="0.2">
      <c r="A56" s="105" t="s">
        <v>138</v>
      </c>
      <c r="B56" s="172" t="s">
        <v>183</v>
      </c>
      <c r="C56" s="172"/>
    </row>
    <row r="57" spans="1:3" x14ac:dyDescent="0.2">
      <c r="A57" s="109" t="s">
        <v>139</v>
      </c>
      <c r="B57" s="173" t="s">
        <v>140</v>
      </c>
      <c r="C57" s="172"/>
    </row>
    <row r="58" spans="1:3" x14ac:dyDescent="0.2">
      <c r="A58" s="110"/>
      <c r="B58" s="111"/>
      <c r="C58" s="112"/>
    </row>
    <row r="60" spans="1:3" x14ac:dyDescent="0.2">
      <c r="A60" s="104" t="s">
        <v>184</v>
      </c>
      <c r="B60" s="174" t="s">
        <v>148</v>
      </c>
      <c r="C60" s="174"/>
    </row>
    <row r="61" spans="1:3" x14ac:dyDescent="0.2">
      <c r="A61" s="105" t="s">
        <v>131</v>
      </c>
      <c r="B61" s="175" t="s">
        <v>152</v>
      </c>
      <c r="C61" s="176"/>
    </row>
    <row r="62" spans="1:3" x14ac:dyDescent="0.2">
      <c r="A62" s="105" t="s">
        <v>132</v>
      </c>
      <c r="B62" s="172" t="s">
        <v>140</v>
      </c>
      <c r="C62" s="172"/>
    </row>
    <row r="63" spans="1:3" x14ac:dyDescent="0.2">
      <c r="A63" s="105" t="s">
        <v>14</v>
      </c>
      <c r="B63" s="173" t="s">
        <v>185</v>
      </c>
      <c r="C63" s="173"/>
    </row>
    <row r="64" spans="1:3" x14ac:dyDescent="0.2">
      <c r="A64" s="105" t="s">
        <v>133</v>
      </c>
      <c r="B64" s="172" t="s">
        <v>141</v>
      </c>
      <c r="C64" s="172"/>
    </row>
    <row r="65" spans="1:3" x14ac:dyDescent="0.2">
      <c r="A65" s="180" t="s">
        <v>134</v>
      </c>
      <c r="B65" s="105" t="s">
        <v>142</v>
      </c>
      <c r="C65" s="105" t="s">
        <v>143</v>
      </c>
    </row>
    <row r="66" spans="1:3" ht="25.5" x14ac:dyDescent="0.2">
      <c r="A66" s="180"/>
      <c r="B66" s="108">
        <v>1</v>
      </c>
      <c r="C66" s="107" t="s">
        <v>186</v>
      </c>
    </row>
    <row r="67" spans="1:3" ht="25.5" x14ac:dyDescent="0.2">
      <c r="A67" s="180"/>
      <c r="B67" s="108">
        <v>2</v>
      </c>
      <c r="C67" s="107" t="s">
        <v>187</v>
      </c>
    </row>
    <row r="68" spans="1:3" ht="25.5" x14ac:dyDescent="0.2">
      <c r="A68" s="180"/>
      <c r="B68" s="108">
        <v>3</v>
      </c>
      <c r="C68" s="107" t="s">
        <v>169</v>
      </c>
    </row>
    <row r="69" spans="1:3" ht="25.5" x14ac:dyDescent="0.2">
      <c r="A69" s="180"/>
      <c r="B69" s="108">
        <v>4</v>
      </c>
      <c r="C69" s="107" t="s">
        <v>188</v>
      </c>
    </row>
    <row r="70" spans="1:3" x14ac:dyDescent="0.2">
      <c r="A70" s="105" t="s">
        <v>135</v>
      </c>
      <c r="B70" s="178" t="s">
        <v>189</v>
      </c>
      <c r="C70" s="179"/>
    </row>
    <row r="71" spans="1:3" x14ac:dyDescent="0.2">
      <c r="A71" s="105" t="s">
        <v>136</v>
      </c>
      <c r="B71" s="105" t="s">
        <v>142</v>
      </c>
      <c r="C71" s="105" t="s">
        <v>143</v>
      </c>
    </row>
    <row r="72" spans="1:3" ht="25.5" x14ac:dyDescent="0.2">
      <c r="A72" s="105"/>
      <c r="B72" s="108">
        <v>3</v>
      </c>
      <c r="C72" s="107" t="s">
        <v>161</v>
      </c>
    </row>
    <row r="73" spans="1:3" x14ac:dyDescent="0.2">
      <c r="A73" s="105" t="s">
        <v>137</v>
      </c>
      <c r="B73" s="105" t="s">
        <v>142</v>
      </c>
      <c r="C73" s="105" t="s">
        <v>162</v>
      </c>
    </row>
    <row r="74" spans="1:3" x14ac:dyDescent="0.2">
      <c r="A74" s="105"/>
      <c r="B74" s="108">
        <v>4</v>
      </c>
      <c r="C74" s="108">
        <v>2</v>
      </c>
    </row>
    <row r="75" spans="1:3" x14ac:dyDescent="0.2">
      <c r="A75" s="105" t="s">
        <v>138</v>
      </c>
      <c r="B75" s="172" t="s">
        <v>190</v>
      </c>
      <c r="C75" s="172"/>
    </row>
    <row r="76" spans="1:3" x14ac:dyDescent="0.2">
      <c r="A76" s="109" t="s">
        <v>139</v>
      </c>
      <c r="B76" s="173" t="s">
        <v>140</v>
      </c>
      <c r="C76" s="172"/>
    </row>
    <row r="77" spans="1:3" x14ac:dyDescent="0.2">
      <c r="A77" s="110"/>
      <c r="B77" s="111"/>
      <c r="C77" s="112"/>
    </row>
    <row r="79" spans="1:3" x14ac:dyDescent="0.2">
      <c r="A79" s="104" t="s">
        <v>191</v>
      </c>
      <c r="B79" s="174" t="s">
        <v>149</v>
      </c>
      <c r="C79" s="174"/>
    </row>
    <row r="80" spans="1:3" x14ac:dyDescent="0.2">
      <c r="A80" s="105" t="s">
        <v>131</v>
      </c>
      <c r="B80" s="175" t="s">
        <v>152</v>
      </c>
      <c r="C80" s="176"/>
    </row>
    <row r="81" spans="1:3" x14ac:dyDescent="0.2">
      <c r="A81" s="105" t="s">
        <v>132</v>
      </c>
      <c r="B81" s="181" t="s">
        <v>192</v>
      </c>
      <c r="C81" s="182"/>
    </row>
    <row r="82" spans="1:3" x14ac:dyDescent="0.2">
      <c r="A82" s="105" t="s">
        <v>14</v>
      </c>
      <c r="B82" s="181" t="s">
        <v>193</v>
      </c>
      <c r="C82" s="182"/>
    </row>
    <row r="83" spans="1:3" x14ac:dyDescent="0.2">
      <c r="A83" s="105" t="s">
        <v>133</v>
      </c>
      <c r="B83" s="178" t="s">
        <v>141</v>
      </c>
      <c r="C83" s="179"/>
    </row>
    <row r="84" spans="1:3" x14ac:dyDescent="0.2">
      <c r="A84" s="180" t="s">
        <v>134</v>
      </c>
      <c r="B84" s="105" t="s">
        <v>142</v>
      </c>
      <c r="C84" s="105" t="s">
        <v>143</v>
      </c>
    </row>
    <row r="85" spans="1:3" ht="38.25" x14ac:dyDescent="0.2">
      <c r="A85" s="180"/>
      <c r="B85" s="108">
        <v>1</v>
      </c>
      <c r="C85" s="107" t="s">
        <v>194</v>
      </c>
    </row>
    <row r="86" spans="1:3" ht="51" x14ac:dyDescent="0.2">
      <c r="A86" s="180"/>
      <c r="B86" s="108">
        <v>2</v>
      </c>
      <c r="C86" s="107" t="s">
        <v>195</v>
      </c>
    </row>
    <row r="87" spans="1:3" ht="38.25" x14ac:dyDescent="0.2">
      <c r="A87" s="180"/>
      <c r="B87" s="108">
        <v>3</v>
      </c>
      <c r="C87" s="107" t="s">
        <v>196</v>
      </c>
    </row>
    <row r="88" spans="1:3" ht="25.5" x14ac:dyDescent="0.2">
      <c r="A88" s="180"/>
      <c r="B88" s="108">
        <v>4</v>
      </c>
      <c r="C88" s="107" t="s">
        <v>197</v>
      </c>
    </row>
    <row r="89" spans="1:3" x14ac:dyDescent="0.2">
      <c r="A89" s="105" t="s">
        <v>135</v>
      </c>
      <c r="B89" s="177" t="s">
        <v>198</v>
      </c>
      <c r="C89" s="177"/>
    </row>
    <row r="90" spans="1:3" x14ac:dyDescent="0.2">
      <c r="A90" s="105" t="s">
        <v>136</v>
      </c>
      <c r="B90" s="105" t="s">
        <v>142</v>
      </c>
      <c r="C90" s="105" t="s">
        <v>143</v>
      </c>
    </row>
    <row r="91" spans="1:3" ht="25.5" x14ac:dyDescent="0.2">
      <c r="A91" s="105"/>
      <c r="B91" s="106">
        <v>3</v>
      </c>
      <c r="C91" s="107" t="s">
        <v>199</v>
      </c>
    </row>
    <row r="92" spans="1:3" x14ac:dyDescent="0.2">
      <c r="A92" s="105" t="s">
        <v>137</v>
      </c>
      <c r="B92" s="105" t="s">
        <v>142</v>
      </c>
      <c r="C92" s="105" t="s">
        <v>162</v>
      </c>
    </row>
    <row r="93" spans="1:3" x14ac:dyDescent="0.2">
      <c r="A93" s="105"/>
      <c r="B93" s="108">
        <v>4</v>
      </c>
      <c r="C93" s="108">
        <v>2</v>
      </c>
    </row>
    <row r="94" spans="1:3" x14ac:dyDescent="0.2">
      <c r="A94" s="105" t="s">
        <v>138</v>
      </c>
      <c r="B94" s="172" t="s">
        <v>200</v>
      </c>
      <c r="C94" s="172"/>
    </row>
    <row r="95" spans="1:3" x14ac:dyDescent="0.2">
      <c r="A95" s="109" t="s">
        <v>139</v>
      </c>
      <c r="B95" s="173" t="s">
        <v>140</v>
      </c>
      <c r="C95" s="172"/>
    </row>
    <row r="96" spans="1:3" x14ac:dyDescent="0.2">
      <c r="A96" s="110"/>
      <c r="B96" s="111"/>
      <c r="C96" s="112"/>
    </row>
    <row r="98" spans="1:3" x14ac:dyDescent="0.2">
      <c r="A98" s="104" t="s">
        <v>201</v>
      </c>
      <c r="B98" s="174" t="s">
        <v>150</v>
      </c>
      <c r="C98" s="174"/>
    </row>
    <row r="99" spans="1:3" x14ac:dyDescent="0.2">
      <c r="A99" s="105" t="s">
        <v>131</v>
      </c>
      <c r="B99" s="175" t="s">
        <v>165</v>
      </c>
      <c r="C99" s="176"/>
    </row>
    <row r="100" spans="1:3" x14ac:dyDescent="0.2">
      <c r="A100" s="105" t="s">
        <v>132</v>
      </c>
      <c r="B100" s="172" t="s">
        <v>140</v>
      </c>
      <c r="C100" s="172"/>
    </row>
    <row r="101" spans="1:3" x14ac:dyDescent="0.2">
      <c r="A101" s="105" t="s">
        <v>14</v>
      </c>
      <c r="B101" s="173" t="s">
        <v>202</v>
      </c>
      <c r="C101" s="173"/>
    </row>
    <row r="102" spans="1:3" x14ac:dyDescent="0.2">
      <c r="A102" s="105" t="s">
        <v>133</v>
      </c>
      <c r="B102" s="173" t="s">
        <v>141</v>
      </c>
      <c r="C102" s="172"/>
    </row>
    <row r="103" spans="1:3" x14ac:dyDescent="0.2">
      <c r="A103" s="180" t="s">
        <v>134</v>
      </c>
      <c r="B103" s="105" t="s">
        <v>142</v>
      </c>
      <c r="C103" s="105" t="s">
        <v>143</v>
      </c>
    </row>
    <row r="104" spans="1:3" ht="25.5" x14ac:dyDescent="0.2">
      <c r="A104" s="180"/>
      <c r="B104" s="108">
        <v>1</v>
      </c>
      <c r="C104" s="107" t="s">
        <v>203</v>
      </c>
    </row>
    <row r="105" spans="1:3" ht="25.5" x14ac:dyDescent="0.2">
      <c r="A105" s="180"/>
      <c r="B105" s="108">
        <v>2</v>
      </c>
      <c r="C105" s="107" t="s">
        <v>204</v>
      </c>
    </row>
    <row r="106" spans="1:3" ht="25.5" x14ac:dyDescent="0.2">
      <c r="A106" s="180"/>
      <c r="B106" s="108">
        <v>3</v>
      </c>
      <c r="C106" s="107" t="s">
        <v>205</v>
      </c>
    </row>
    <row r="107" spans="1:3" ht="38.25" x14ac:dyDescent="0.2">
      <c r="A107" s="180"/>
      <c r="B107" s="108">
        <v>4</v>
      </c>
      <c r="C107" s="107" t="s">
        <v>206</v>
      </c>
    </row>
    <row r="108" spans="1:3" x14ac:dyDescent="0.2">
      <c r="A108" s="105" t="s">
        <v>135</v>
      </c>
      <c r="B108" s="177" t="s">
        <v>207</v>
      </c>
      <c r="C108" s="177"/>
    </row>
    <row r="109" spans="1:3" x14ac:dyDescent="0.2">
      <c r="A109" s="105" t="s">
        <v>136</v>
      </c>
      <c r="B109" s="105" t="s">
        <v>142</v>
      </c>
      <c r="C109" s="105" t="s">
        <v>143</v>
      </c>
    </row>
    <row r="110" spans="1:3" ht="25.5" x14ac:dyDescent="0.2">
      <c r="A110" s="105"/>
      <c r="B110" s="108">
        <v>3</v>
      </c>
      <c r="C110" s="107" t="s">
        <v>199</v>
      </c>
    </row>
    <row r="111" spans="1:3" x14ac:dyDescent="0.2">
      <c r="A111" s="105" t="s">
        <v>137</v>
      </c>
      <c r="B111" s="105" t="s">
        <v>142</v>
      </c>
      <c r="C111" s="105" t="s">
        <v>162</v>
      </c>
    </row>
    <row r="112" spans="1:3" x14ac:dyDescent="0.2">
      <c r="A112" s="105"/>
      <c r="B112" s="108">
        <v>4</v>
      </c>
      <c r="C112" s="108">
        <v>2</v>
      </c>
    </row>
    <row r="113" spans="1:3" x14ac:dyDescent="0.2">
      <c r="A113" s="105" t="s">
        <v>138</v>
      </c>
      <c r="B113" s="172" t="s">
        <v>208</v>
      </c>
      <c r="C113" s="172"/>
    </row>
    <row r="114" spans="1:3" x14ac:dyDescent="0.2">
      <c r="A114" s="109" t="s">
        <v>139</v>
      </c>
      <c r="B114" s="173" t="s">
        <v>140</v>
      </c>
      <c r="C114" s="172"/>
    </row>
    <row r="115" spans="1:3" x14ac:dyDescent="0.2">
      <c r="A115" s="110"/>
      <c r="B115" s="111"/>
      <c r="C115" s="112"/>
    </row>
    <row r="117" spans="1:3" x14ac:dyDescent="0.2">
      <c r="A117" s="104" t="s">
        <v>209</v>
      </c>
      <c r="B117" s="174" t="s">
        <v>210</v>
      </c>
      <c r="C117" s="174"/>
    </row>
    <row r="118" spans="1:3" x14ac:dyDescent="0.2">
      <c r="A118" s="105" t="s">
        <v>131</v>
      </c>
      <c r="B118" s="183" t="s">
        <v>211</v>
      </c>
      <c r="C118" s="183"/>
    </row>
    <row r="119" spans="1:3" x14ac:dyDescent="0.2">
      <c r="A119" s="105" t="s">
        <v>132</v>
      </c>
      <c r="B119" s="173" t="s">
        <v>212</v>
      </c>
      <c r="C119" s="172"/>
    </row>
    <row r="120" spans="1:3" x14ac:dyDescent="0.2">
      <c r="A120" s="105" t="s">
        <v>14</v>
      </c>
      <c r="B120" s="173" t="s">
        <v>213</v>
      </c>
      <c r="C120" s="173"/>
    </row>
    <row r="121" spans="1:3" x14ac:dyDescent="0.2">
      <c r="A121" s="105" t="s">
        <v>133</v>
      </c>
      <c r="B121" s="173" t="s">
        <v>214</v>
      </c>
      <c r="C121" s="172"/>
    </row>
    <row r="122" spans="1:3" x14ac:dyDescent="0.2">
      <c r="A122" s="180" t="s">
        <v>134</v>
      </c>
      <c r="B122" s="105" t="s">
        <v>142</v>
      </c>
      <c r="C122" s="105" t="s">
        <v>143</v>
      </c>
    </row>
    <row r="123" spans="1:3" ht="25.5" x14ac:dyDescent="0.2">
      <c r="A123" s="180"/>
      <c r="B123" s="108">
        <v>1</v>
      </c>
      <c r="C123" s="107" t="s">
        <v>215</v>
      </c>
    </row>
    <row r="124" spans="1:3" ht="38.25" x14ac:dyDescent="0.2">
      <c r="A124" s="180"/>
      <c r="B124" s="108">
        <v>2</v>
      </c>
      <c r="C124" s="107" t="s">
        <v>216</v>
      </c>
    </row>
    <row r="125" spans="1:3" ht="25.5" x14ac:dyDescent="0.2">
      <c r="A125" s="180"/>
      <c r="B125" s="108">
        <v>3</v>
      </c>
      <c r="C125" s="107" t="s">
        <v>217</v>
      </c>
    </row>
    <row r="126" spans="1:3" ht="25.5" x14ac:dyDescent="0.2">
      <c r="A126" s="180"/>
      <c r="B126" s="108">
        <v>4</v>
      </c>
      <c r="C126" s="107" t="s">
        <v>218</v>
      </c>
    </row>
    <row r="127" spans="1:3" x14ac:dyDescent="0.2">
      <c r="A127" s="105" t="s">
        <v>135</v>
      </c>
      <c r="B127" s="177" t="s">
        <v>219</v>
      </c>
      <c r="C127" s="177"/>
    </row>
    <row r="128" spans="1:3" x14ac:dyDescent="0.2">
      <c r="A128" s="105" t="s">
        <v>136</v>
      </c>
      <c r="B128" s="105" t="s">
        <v>142</v>
      </c>
      <c r="C128" s="105" t="s">
        <v>143</v>
      </c>
    </row>
    <row r="129" spans="1:3" ht="25.5" x14ac:dyDescent="0.2">
      <c r="A129" s="105"/>
      <c r="B129" s="108">
        <v>1</v>
      </c>
      <c r="C129" s="107" t="s">
        <v>220</v>
      </c>
    </row>
    <row r="130" spans="1:3" ht="25.5" x14ac:dyDescent="0.2">
      <c r="A130" s="105"/>
      <c r="B130" s="108">
        <v>3</v>
      </c>
      <c r="C130" s="107" t="s">
        <v>221</v>
      </c>
    </row>
    <row r="131" spans="1:3" x14ac:dyDescent="0.2">
      <c r="A131" s="105" t="s">
        <v>137</v>
      </c>
      <c r="B131" s="105" t="s">
        <v>142</v>
      </c>
      <c r="C131" s="105" t="s">
        <v>162</v>
      </c>
    </row>
    <row r="132" spans="1:3" x14ac:dyDescent="0.2">
      <c r="A132" s="105"/>
      <c r="B132" s="108">
        <v>4</v>
      </c>
      <c r="C132" s="108">
        <v>1</v>
      </c>
    </row>
    <row r="133" spans="1:3" x14ac:dyDescent="0.2">
      <c r="A133" s="105" t="s">
        <v>138</v>
      </c>
      <c r="B133" s="172" t="s">
        <v>222</v>
      </c>
      <c r="C133" s="172"/>
    </row>
    <row r="134" spans="1:3" x14ac:dyDescent="0.2">
      <c r="A134" s="109" t="s">
        <v>139</v>
      </c>
      <c r="B134" s="173" t="s">
        <v>140</v>
      </c>
      <c r="C134" s="172"/>
    </row>
    <row r="137" spans="1:3" x14ac:dyDescent="0.2">
      <c r="A137" s="104" t="s">
        <v>223</v>
      </c>
      <c r="B137" s="174" t="s">
        <v>146</v>
      </c>
      <c r="C137" s="174"/>
    </row>
    <row r="138" spans="1:3" x14ac:dyDescent="0.2">
      <c r="A138" s="105" t="s">
        <v>131</v>
      </c>
      <c r="B138" s="175" t="s">
        <v>165</v>
      </c>
      <c r="C138" s="176"/>
    </row>
    <row r="139" spans="1:3" x14ac:dyDescent="0.2">
      <c r="A139" s="105" t="s">
        <v>132</v>
      </c>
      <c r="B139" s="173" t="s">
        <v>224</v>
      </c>
      <c r="C139" s="172"/>
    </row>
    <row r="140" spans="1:3" x14ac:dyDescent="0.2">
      <c r="A140" s="105" t="s">
        <v>14</v>
      </c>
      <c r="B140" s="173" t="s">
        <v>225</v>
      </c>
      <c r="C140" s="173"/>
    </row>
    <row r="141" spans="1:3" x14ac:dyDescent="0.2">
      <c r="A141" s="105" t="s">
        <v>133</v>
      </c>
      <c r="B141" s="173" t="s">
        <v>226</v>
      </c>
      <c r="C141" s="172"/>
    </row>
    <row r="142" spans="1:3" x14ac:dyDescent="0.2">
      <c r="A142" s="180" t="s">
        <v>134</v>
      </c>
      <c r="B142" s="105" t="s">
        <v>142</v>
      </c>
      <c r="C142" s="105" t="s">
        <v>143</v>
      </c>
    </row>
    <row r="143" spans="1:3" ht="25.5" x14ac:dyDescent="0.2">
      <c r="A143" s="180"/>
      <c r="B143" s="108">
        <v>1</v>
      </c>
      <c r="C143" s="107" t="s">
        <v>227</v>
      </c>
    </row>
    <row r="144" spans="1:3" ht="51" x14ac:dyDescent="0.2">
      <c r="A144" s="180"/>
      <c r="B144" s="108">
        <v>2</v>
      </c>
      <c r="C144" s="107" t="s">
        <v>228</v>
      </c>
    </row>
    <row r="145" spans="1:3" ht="25.5" x14ac:dyDescent="0.2">
      <c r="A145" s="180"/>
      <c r="B145" s="108">
        <v>3</v>
      </c>
      <c r="C145" s="107" t="s">
        <v>229</v>
      </c>
    </row>
    <row r="146" spans="1:3" ht="25.5" x14ac:dyDescent="0.2">
      <c r="A146" s="180"/>
      <c r="B146" s="108">
        <v>4</v>
      </c>
      <c r="C146" s="107" t="s">
        <v>230</v>
      </c>
    </row>
    <row r="147" spans="1:3" x14ac:dyDescent="0.2">
      <c r="A147" s="105" t="s">
        <v>135</v>
      </c>
      <c r="B147" s="177" t="s">
        <v>231</v>
      </c>
      <c r="C147" s="177"/>
    </row>
    <row r="148" spans="1:3" x14ac:dyDescent="0.2">
      <c r="A148" s="105" t="s">
        <v>136</v>
      </c>
      <c r="B148" s="105" t="s">
        <v>142</v>
      </c>
      <c r="C148" s="105" t="s">
        <v>143</v>
      </c>
    </row>
    <row r="149" spans="1:3" ht="25.5" x14ac:dyDescent="0.2">
      <c r="A149" s="105"/>
      <c r="B149" s="108">
        <v>1</v>
      </c>
      <c r="C149" s="107" t="s">
        <v>232</v>
      </c>
    </row>
    <row r="150" spans="1:3" ht="25.5" x14ac:dyDescent="0.2">
      <c r="A150" s="105"/>
      <c r="B150" s="108">
        <v>3</v>
      </c>
      <c r="C150" s="107" t="s">
        <v>199</v>
      </c>
    </row>
    <row r="151" spans="1:3" x14ac:dyDescent="0.2">
      <c r="A151" s="105" t="s">
        <v>137</v>
      </c>
      <c r="B151" s="105" t="s">
        <v>142</v>
      </c>
      <c r="C151" s="105" t="s">
        <v>162</v>
      </c>
    </row>
    <row r="152" spans="1:3" x14ac:dyDescent="0.2">
      <c r="A152" s="105"/>
      <c r="B152" s="108">
        <v>4</v>
      </c>
      <c r="C152" s="108">
        <v>2</v>
      </c>
    </row>
    <row r="153" spans="1:3" x14ac:dyDescent="0.2">
      <c r="A153" s="105" t="s">
        <v>138</v>
      </c>
      <c r="B153" s="172" t="s">
        <v>208</v>
      </c>
      <c r="C153" s="172"/>
    </row>
    <row r="154" spans="1:3" x14ac:dyDescent="0.2">
      <c r="A154" s="109" t="s">
        <v>139</v>
      </c>
      <c r="B154" s="173" t="s">
        <v>140</v>
      </c>
      <c r="C154" s="172"/>
    </row>
    <row r="155" spans="1:3" x14ac:dyDescent="0.2">
      <c r="A155" s="110"/>
      <c r="B155" s="111"/>
      <c r="C155" s="112"/>
    </row>
    <row r="157" spans="1:3" x14ac:dyDescent="0.2">
      <c r="A157" s="104" t="s">
        <v>233</v>
      </c>
      <c r="B157" s="174" t="s">
        <v>234</v>
      </c>
      <c r="C157" s="174"/>
    </row>
    <row r="158" spans="1:3" x14ac:dyDescent="0.2">
      <c r="A158" s="105" t="s">
        <v>131</v>
      </c>
      <c r="B158" s="175" t="s">
        <v>165</v>
      </c>
      <c r="C158" s="176"/>
    </row>
    <row r="159" spans="1:3" x14ac:dyDescent="0.2">
      <c r="A159" s="105" t="s">
        <v>132</v>
      </c>
      <c r="B159" s="173" t="s">
        <v>235</v>
      </c>
      <c r="C159" s="172"/>
    </row>
    <row r="160" spans="1:3" x14ac:dyDescent="0.2">
      <c r="A160" s="105" t="s">
        <v>14</v>
      </c>
      <c r="B160" s="173" t="s">
        <v>236</v>
      </c>
      <c r="C160" s="173"/>
    </row>
    <row r="161" spans="1:3" x14ac:dyDescent="0.2">
      <c r="A161" s="105" t="s">
        <v>133</v>
      </c>
      <c r="B161" s="172" t="s">
        <v>237</v>
      </c>
      <c r="C161" s="172"/>
    </row>
    <row r="162" spans="1:3" x14ac:dyDescent="0.2">
      <c r="A162" s="180" t="s">
        <v>134</v>
      </c>
      <c r="B162" s="105" t="s">
        <v>142</v>
      </c>
      <c r="C162" s="105" t="s">
        <v>143</v>
      </c>
    </row>
    <row r="163" spans="1:3" ht="25.5" x14ac:dyDescent="0.2">
      <c r="A163" s="180"/>
      <c r="B163" s="108">
        <v>1</v>
      </c>
      <c r="C163" s="107" t="s">
        <v>238</v>
      </c>
    </row>
    <row r="164" spans="1:3" ht="25.5" x14ac:dyDescent="0.2">
      <c r="A164" s="180"/>
      <c r="B164" s="108">
        <v>2</v>
      </c>
      <c r="C164" s="107" t="s">
        <v>239</v>
      </c>
    </row>
    <row r="165" spans="1:3" ht="25.5" x14ac:dyDescent="0.2">
      <c r="A165" s="180"/>
      <c r="B165" s="108">
        <v>3</v>
      </c>
      <c r="C165" s="107" t="s">
        <v>240</v>
      </c>
    </row>
    <row r="166" spans="1:3" ht="25.5" x14ac:dyDescent="0.2">
      <c r="A166" s="180"/>
      <c r="B166" s="108">
        <v>4</v>
      </c>
      <c r="C166" s="107" t="s">
        <v>241</v>
      </c>
    </row>
    <row r="167" spans="1:3" x14ac:dyDescent="0.2">
      <c r="A167" s="105" t="s">
        <v>135</v>
      </c>
      <c r="B167" s="177" t="s">
        <v>242</v>
      </c>
      <c r="C167" s="177"/>
    </row>
    <row r="168" spans="1:3" x14ac:dyDescent="0.2">
      <c r="A168" s="105" t="s">
        <v>136</v>
      </c>
      <c r="B168" s="105" t="s">
        <v>142</v>
      </c>
      <c r="C168" s="105" t="s">
        <v>143</v>
      </c>
    </row>
    <row r="169" spans="1:3" ht="25.5" x14ac:dyDescent="0.2">
      <c r="A169" s="105"/>
      <c r="B169" s="108">
        <v>4</v>
      </c>
      <c r="C169" s="107" t="s">
        <v>199</v>
      </c>
    </row>
    <row r="170" spans="1:3" x14ac:dyDescent="0.2">
      <c r="A170" s="105" t="s">
        <v>137</v>
      </c>
      <c r="B170" s="105" t="s">
        <v>142</v>
      </c>
      <c r="C170" s="105" t="s">
        <v>162</v>
      </c>
    </row>
    <row r="171" spans="1:3" x14ac:dyDescent="0.2">
      <c r="A171" s="105"/>
      <c r="B171" s="108">
        <v>4</v>
      </c>
      <c r="C171" s="108">
        <v>2</v>
      </c>
    </row>
    <row r="172" spans="1:3" x14ac:dyDescent="0.2">
      <c r="A172" s="105" t="s">
        <v>138</v>
      </c>
      <c r="B172" s="172" t="s">
        <v>208</v>
      </c>
      <c r="C172" s="172"/>
    </row>
    <row r="173" spans="1:3" x14ac:dyDescent="0.2">
      <c r="A173" s="109" t="s">
        <v>139</v>
      </c>
      <c r="B173" s="173" t="s">
        <v>140</v>
      </c>
      <c r="C173" s="172"/>
    </row>
    <row r="174" spans="1:3" x14ac:dyDescent="0.2">
      <c r="A174" s="110"/>
      <c r="B174" s="111"/>
      <c r="C174" s="112"/>
    </row>
    <row r="176" spans="1:3" x14ac:dyDescent="0.2">
      <c r="A176" s="104" t="s">
        <v>243</v>
      </c>
      <c r="B176" s="174" t="s">
        <v>244</v>
      </c>
      <c r="C176" s="174"/>
    </row>
    <row r="177" spans="1:3" x14ac:dyDescent="0.2">
      <c r="A177" s="105" t="s">
        <v>131</v>
      </c>
      <c r="B177" s="175" t="s">
        <v>152</v>
      </c>
      <c r="C177" s="176"/>
    </row>
    <row r="178" spans="1:3" x14ac:dyDescent="0.2">
      <c r="A178" s="105" t="s">
        <v>132</v>
      </c>
      <c r="B178" s="173" t="s">
        <v>245</v>
      </c>
      <c r="C178" s="172"/>
    </row>
    <row r="179" spans="1:3" x14ac:dyDescent="0.2">
      <c r="A179" s="105" t="s">
        <v>14</v>
      </c>
      <c r="B179" s="173" t="s">
        <v>246</v>
      </c>
      <c r="C179" s="173"/>
    </row>
    <row r="180" spans="1:3" x14ac:dyDescent="0.2">
      <c r="A180" s="105" t="s">
        <v>133</v>
      </c>
      <c r="B180" s="172" t="s">
        <v>140</v>
      </c>
      <c r="C180" s="172"/>
    </row>
    <row r="181" spans="1:3" x14ac:dyDescent="0.2">
      <c r="A181" s="180" t="s">
        <v>134</v>
      </c>
      <c r="B181" s="105" t="s">
        <v>142</v>
      </c>
      <c r="C181" s="105" t="s">
        <v>143</v>
      </c>
    </row>
    <row r="182" spans="1:3" ht="25.5" x14ac:dyDescent="0.2">
      <c r="A182" s="180"/>
      <c r="B182" s="108">
        <v>1</v>
      </c>
      <c r="C182" s="107" t="s">
        <v>247</v>
      </c>
    </row>
    <row r="183" spans="1:3" x14ac:dyDescent="0.2">
      <c r="A183" s="180"/>
      <c r="B183" s="108">
        <v>2</v>
      </c>
      <c r="C183" s="113" t="s">
        <v>248</v>
      </c>
    </row>
    <row r="184" spans="1:3" ht="25.5" x14ac:dyDescent="0.2">
      <c r="A184" s="180"/>
      <c r="B184" s="108">
        <v>3</v>
      </c>
      <c r="C184" s="107" t="s">
        <v>205</v>
      </c>
    </row>
    <row r="185" spans="1:3" ht="25.5" x14ac:dyDescent="0.2">
      <c r="A185" s="180"/>
      <c r="B185" s="108">
        <v>4</v>
      </c>
      <c r="C185" s="107" t="s">
        <v>249</v>
      </c>
    </row>
    <row r="186" spans="1:3" x14ac:dyDescent="0.2">
      <c r="A186" s="105" t="s">
        <v>135</v>
      </c>
      <c r="B186" s="177" t="s">
        <v>250</v>
      </c>
      <c r="C186" s="177"/>
    </row>
    <row r="187" spans="1:3" x14ac:dyDescent="0.2">
      <c r="A187" s="105" t="s">
        <v>136</v>
      </c>
      <c r="B187" s="105" t="s">
        <v>142</v>
      </c>
      <c r="C187" s="105" t="s">
        <v>143</v>
      </c>
    </row>
    <row r="188" spans="1:3" ht="25.5" x14ac:dyDescent="0.2">
      <c r="A188" s="105"/>
      <c r="B188" s="108">
        <v>3</v>
      </c>
      <c r="C188" s="107" t="s">
        <v>199</v>
      </c>
    </row>
    <row r="189" spans="1:3" x14ac:dyDescent="0.2">
      <c r="A189" s="105" t="s">
        <v>137</v>
      </c>
      <c r="B189" s="105" t="s">
        <v>142</v>
      </c>
      <c r="C189" s="105" t="s">
        <v>162</v>
      </c>
    </row>
    <row r="190" spans="1:3" x14ac:dyDescent="0.2">
      <c r="A190" s="105"/>
      <c r="B190" s="108">
        <v>4</v>
      </c>
      <c r="C190" s="108">
        <v>2</v>
      </c>
    </row>
    <row r="191" spans="1:3" x14ac:dyDescent="0.2">
      <c r="A191" s="105" t="s">
        <v>138</v>
      </c>
      <c r="B191" s="172" t="s">
        <v>200</v>
      </c>
      <c r="C191" s="172"/>
    </row>
    <row r="192" spans="1:3" x14ac:dyDescent="0.2">
      <c r="A192" s="109" t="s">
        <v>139</v>
      </c>
      <c r="B192" s="173" t="s">
        <v>140</v>
      </c>
      <c r="C192" s="172"/>
    </row>
    <row r="193" spans="1:3" x14ac:dyDescent="0.2">
      <c r="A193" s="110"/>
      <c r="B193" s="111"/>
      <c r="C193" s="112"/>
    </row>
    <row r="195" spans="1:3" x14ac:dyDescent="0.2">
      <c r="A195" s="104" t="s">
        <v>251</v>
      </c>
      <c r="B195" s="174" t="s">
        <v>252</v>
      </c>
      <c r="C195" s="174"/>
    </row>
    <row r="196" spans="1:3" x14ac:dyDescent="0.2">
      <c r="A196" s="105" t="s">
        <v>131</v>
      </c>
      <c r="B196" s="175" t="s">
        <v>165</v>
      </c>
      <c r="C196" s="176"/>
    </row>
    <row r="197" spans="1:3" x14ac:dyDescent="0.2">
      <c r="A197" s="105" t="s">
        <v>132</v>
      </c>
      <c r="B197" s="172" t="s">
        <v>140</v>
      </c>
      <c r="C197" s="172"/>
    </row>
    <row r="198" spans="1:3" x14ac:dyDescent="0.2">
      <c r="A198" s="105" t="s">
        <v>14</v>
      </c>
      <c r="B198" s="173" t="s">
        <v>253</v>
      </c>
      <c r="C198" s="173"/>
    </row>
    <row r="199" spans="1:3" x14ac:dyDescent="0.2">
      <c r="A199" s="105" t="s">
        <v>133</v>
      </c>
      <c r="B199" s="172" t="s">
        <v>140</v>
      </c>
      <c r="C199" s="172"/>
    </row>
    <row r="200" spans="1:3" x14ac:dyDescent="0.2">
      <c r="A200" s="180" t="s">
        <v>134</v>
      </c>
      <c r="B200" s="105" t="s">
        <v>142</v>
      </c>
      <c r="C200" s="105" t="s">
        <v>143</v>
      </c>
    </row>
    <row r="201" spans="1:3" ht="25.5" x14ac:dyDescent="0.2">
      <c r="A201" s="180"/>
      <c r="B201" s="108">
        <v>1</v>
      </c>
      <c r="C201" s="107" t="s">
        <v>254</v>
      </c>
    </row>
    <row r="202" spans="1:3" ht="25.5" x14ac:dyDescent="0.2">
      <c r="A202" s="180"/>
      <c r="B202" s="108">
        <v>2</v>
      </c>
      <c r="C202" s="107" t="s">
        <v>255</v>
      </c>
    </row>
    <row r="203" spans="1:3" ht="25.5" x14ac:dyDescent="0.2">
      <c r="A203" s="180"/>
      <c r="B203" s="108">
        <v>3</v>
      </c>
      <c r="C203" s="107" t="s">
        <v>256</v>
      </c>
    </row>
    <row r="204" spans="1:3" ht="38.25" x14ac:dyDescent="0.2">
      <c r="A204" s="180"/>
      <c r="B204" s="108">
        <v>4</v>
      </c>
      <c r="C204" s="107" t="s">
        <v>257</v>
      </c>
    </row>
    <row r="205" spans="1:3" x14ac:dyDescent="0.2">
      <c r="A205" s="105" t="s">
        <v>135</v>
      </c>
      <c r="B205" s="181" t="s">
        <v>258</v>
      </c>
      <c r="C205" s="179"/>
    </row>
    <row r="206" spans="1:3" x14ac:dyDescent="0.2">
      <c r="A206" s="105" t="s">
        <v>136</v>
      </c>
      <c r="B206" s="105" t="s">
        <v>142</v>
      </c>
      <c r="C206" s="105" t="s">
        <v>143</v>
      </c>
    </row>
    <row r="207" spans="1:3" ht="25.5" x14ac:dyDescent="0.2">
      <c r="A207" s="105"/>
      <c r="B207" s="108">
        <v>3</v>
      </c>
      <c r="C207" s="107" t="s">
        <v>199</v>
      </c>
    </row>
    <row r="208" spans="1:3" x14ac:dyDescent="0.2">
      <c r="A208" s="105" t="s">
        <v>137</v>
      </c>
      <c r="B208" s="105" t="s">
        <v>142</v>
      </c>
      <c r="C208" s="105" t="s">
        <v>162</v>
      </c>
    </row>
    <row r="209" spans="1:3" x14ac:dyDescent="0.2">
      <c r="A209" s="105"/>
      <c r="B209" s="108">
        <v>4</v>
      </c>
      <c r="C209" s="108">
        <v>1</v>
      </c>
    </row>
    <row r="210" spans="1:3" x14ac:dyDescent="0.2">
      <c r="A210" s="105" t="s">
        <v>138</v>
      </c>
      <c r="B210" s="172" t="s">
        <v>259</v>
      </c>
      <c r="C210" s="172"/>
    </row>
    <row r="211" spans="1:3" x14ac:dyDescent="0.2">
      <c r="A211" s="109" t="s">
        <v>139</v>
      </c>
      <c r="B211" s="173" t="s">
        <v>140</v>
      </c>
      <c r="C211" s="172"/>
    </row>
    <row r="214" spans="1:3" x14ac:dyDescent="0.2">
      <c r="A214" s="104" t="s">
        <v>260</v>
      </c>
      <c r="B214" s="174" t="s">
        <v>261</v>
      </c>
      <c r="C214" s="174"/>
    </row>
    <row r="215" spans="1:3" x14ac:dyDescent="0.2">
      <c r="A215" s="105" t="s">
        <v>131</v>
      </c>
      <c r="B215" s="175" t="s">
        <v>152</v>
      </c>
      <c r="C215" s="176"/>
    </row>
    <row r="216" spans="1:3" x14ac:dyDescent="0.2">
      <c r="A216" s="105" t="s">
        <v>132</v>
      </c>
      <c r="B216" s="172" t="s">
        <v>140</v>
      </c>
      <c r="C216" s="172"/>
    </row>
    <row r="217" spans="1:3" x14ac:dyDescent="0.2">
      <c r="A217" s="105" t="s">
        <v>14</v>
      </c>
      <c r="B217" s="173" t="s">
        <v>262</v>
      </c>
      <c r="C217" s="173"/>
    </row>
    <row r="218" spans="1:3" x14ac:dyDescent="0.2">
      <c r="A218" s="105" t="s">
        <v>133</v>
      </c>
      <c r="B218" s="173" t="s">
        <v>263</v>
      </c>
      <c r="C218" s="172"/>
    </row>
    <row r="219" spans="1:3" x14ac:dyDescent="0.2">
      <c r="A219" s="180" t="s">
        <v>134</v>
      </c>
      <c r="B219" s="105" t="s">
        <v>142</v>
      </c>
      <c r="C219" s="105" t="s">
        <v>143</v>
      </c>
    </row>
    <row r="220" spans="1:3" ht="25.5" x14ac:dyDescent="0.2">
      <c r="A220" s="180"/>
      <c r="B220" s="106">
        <v>1</v>
      </c>
      <c r="C220" s="107" t="s">
        <v>264</v>
      </c>
    </row>
    <row r="221" spans="1:3" ht="25.5" x14ac:dyDescent="0.2">
      <c r="A221" s="180"/>
      <c r="B221" s="108">
        <v>2</v>
      </c>
      <c r="C221" s="107" t="s">
        <v>265</v>
      </c>
    </row>
    <row r="222" spans="1:3" x14ac:dyDescent="0.2">
      <c r="A222" s="180"/>
      <c r="B222" s="108">
        <v>3</v>
      </c>
      <c r="C222" s="107" t="s">
        <v>266</v>
      </c>
    </row>
    <row r="223" spans="1:3" x14ac:dyDescent="0.2">
      <c r="A223" s="180"/>
      <c r="B223" s="108">
        <v>4</v>
      </c>
      <c r="C223" s="113" t="s">
        <v>267</v>
      </c>
    </row>
    <row r="224" spans="1:3" x14ac:dyDescent="0.2">
      <c r="A224" s="105" t="s">
        <v>135</v>
      </c>
      <c r="B224" s="177" t="s">
        <v>268</v>
      </c>
      <c r="C224" s="177"/>
    </row>
    <row r="225" spans="1:3" x14ac:dyDescent="0.2">
      <c r="A225" s="105" t="s">
        <v>136</v>
      </c>
      <c r="B225" s="105" t="s">
        <v>142</v>
      </c>
      <c r="C225" s="105" t="s">
        <v>143</v>
      </c>
    </row>
    <row r="226" spans="1:3" ht="25.5" x14ac:dyDescent="0.2">
      <c r="A226" s="105"/>
      <c r="B226" s="106">
        <v>4</v>
      </c>
      <c r="C226" s="107" t="s">
        <v>269</v>
      </c>
    </row>
    <row r="227" spans="1:3" x14ac:dyDescent="0.2">
      <c r="A227" s="105" t="s">
        <v>137</v>
      </c>
      <c r="B227" s="105" t="s">
        <v>142</v>
      </c>
      <c r="C227" s="105" t="s">
        <v>162</v>
      </c>
    </row>
    <row r="228" spans="1:3" x14ac:dyDescent="0.2">
      <c r="A228" s="105"/>
      <c r="B228" s="108">
        <v>4</v>
      </c>
      <c r="C228" s="114">
        <v>2</v>
      </c>
    </row>
    <row r="229" spans="1:3" x14ac:dyDescent="0.2">
      <c r="A229" s="105" t="s">
        <v>138</v>
      </c>
      <c r="B229" s="172" t="s">
        <v>270</v>
      </c>
      <c r="C229" s="172"/>
    </row>
    <row r="230" spans="1:3" x14ac:dyDescent="0.2">
      <c r="A230" s="109" t="s">
        <v>139</v>
      </c>
      <c r="B230" s="173" t="s">
        <v>140</v>
      </c>
      <c r="C230" s="172"/>
    </row>
    <row r="233" spans="1:3" x14ac:dyDescent="0.2">
      <c r="A233" s="104" t="s">
        <v>271</v>
      </c>
      <c r="B233" s="174" t="s">
        <v>272</v>
      </c>
      <c r="C233" s="174"/>
    </row>
    <row r="234" spans="1:3" x14ac:dyDescent="0.2">
      <c r="A234" s="105" t="s">
        <v>131</v>
      </c>
      <c r="B234" s="175" t="s">
        <v>152</v>
      </c>
      <c r="C234" s="176"/>
    </row>
    <row r="235" spans="1:3" x14ac:dyDescent="0.2">
      <c r="A235" s="105" t="s">
        <v>132</v>
      </c>
      <c r="B235" s="172" t="s">
        <v>140</v>
      </c>
      <c r="C235" s="172"/>
    </row>
    <row r="236" spans="1:3" x14ac:dyDescent="0.2">
      <c r="A236" s="105" t="s">
        <v>14</v>
      </c>
      <c r="B236" s="173" t="s">
        <v>273</v>
      </c>
      <c r="C236" s="173"/>
    </row>
    <row r="237" spans="1:3" x14ac:dyDescent="0.2">
      <c r="A237" s="105" t="s">
        <v>133</v>
      </c>
      <c r="B237" s="172" t="s">
        <v>274</v>
      </c>
      <c r="C237" s="172"/>
    </row>
    <row r="238" spans="1:3" x14ac:dyDescent="0.2">
      <c r="A238" s="180" t="s">
        <v>134</v>
      </c>
      <c r="B238" s="105" t="s">
        <v>142</v>
      </c>
      <c r="C238" s="105" t="s">
        <v>143</v>
      </c>
    </row>
    <row r="239" spans="1:3" x14ac:dyDescent="0.2">
      <c r="A239" s="180"/>
      <c r="B239" s="106">
        <v>1</v>
      </c>
      <c r="C239" s="107" t="s">
        <v>275</v>
      </c>
    </row>
    <row r="240" spans="1:3" ht="25.5" x14ac:dyDescent="0.2">
      <c r="A240" s="180"/>
      <c r="B240" s="108">
        <v>2</v>
      </c>
      <c r="C240" s="107" t="s">
        <v>276</v>
      </c>
    </row>
    <row r="241" spans="1:3" x14ac:dyDescent="0.2">
      <c r="A241" s="180"/>
      <c r="B241" s="108">
        <v>3</v>
      </c>
      <c r="C241" s="107" t="s">
        <v>266</v>
      </c>
    </row>
    <row r="242" spans="1:3" x14ac:dyDescent="0.2">
      <c r="A242" s="180"/>
      <c r="B242" s="108">
        <v>4</v>
      </c>
      <c r="C242" s="113" t="s">
        <v>277</v>
      </c>
    </row>
    <row r="243" spans="1:3" x14ac:dyDescent="0.2">
      <c r="A243" s="105" t="s">
        <v>135</v>
      </c>
      <c r="B243" s="177" t="s">
        <v>278</v>
      </c>
      <c r="C243" s="177"/>
    </row>
    <row r="244" spans="1:3" x14ac:dyDescent="0.2">
      <c r="A244" s="105" t="s">
        <v>136</v>
      </c>
      <c r="B244" s="105" t="s">
        <v>142</v>
      </c>
      <c r="C244" s="105" t="s">
        <v>143</v>
      </c>
    </row>
    <row r="245" spans="1:3" ht="25.5" x14ac:dyDescent="0.2">
      <c r="A245" s="105"/>
      <c r="B245" s="106">
        <v>4</v>
      </c>
      <c r="C245" s="107" t="s">
        <v>279</v>
      </c>
    </row>
    <row r="246" spans="1:3" x14ac:dyDescent="0.2">
      <c r="A246" s="105" t="s">
        <v>137</v>
      </c>
      <c r="B246" s="105" t="s">
        <v>142</v>
      </c>
      <c r="C246" s="105" t="s">
        <v>162</v>
      </c>
    </row>
    <row r="247" spans="1:3" x14ac:dyDescent="0.2">
      <c r="A247" s="105"/>
      <c r="B247" s="108">
        <v>4</v>
      </c>
      <c r="C247" s="114">
        <v>2</v>
      </c>
    </row>
    <row r="248" spans="1:3" x14ac:dyDescent="0.2">
      <c r="A248" s="105" t="s">
        <v>138</v>
      </c>
      <c r="B248" s="172" t="s">
        <v>270</v>
      </c>
      <c r="C248" s="172"/>
    </row>
    <row r="249" spans="1:3" x14ac:dyDescent="0.2">
      <c r="A249" s="109" t="s">
        <v>139</v>
      </c>
      <c r="B249" s="173" t="s">
        <v>140</v>
      </c>
      <c r="C249" s="172"/>
    </row>
    <row r="252" spans="1:3" x14ac:dyDescent="0.2">
      <c r="A252" s="104" t="s">
        <v>280</v>
      </c>
      <c r="B252" s="174" t="s">
        <v>281</v>
      </c>
      <c r="C252" s="174"/>
    </row>
    <row r="253" spans="1:3" x14ac:dyDescent="0.2">
      <c r="A253" s="105" t="s">
        <v>131</v>
      </c>
      <c r="B253" s="175" t="s">
        <v>152</v>
      </c>
      <c r="C253" s="176"/>
    </row>
    <row r="254" spans="1:3" x14ac:dyDescent="0.2">
      <c r="A254" s="105" t="s">
        <v>132</v>
      </c>
      <c r="B254" s="172" t="s">
        <v>140</v>
      </c>
      <c r="C254" s="172"/>
    </row>
    <row r="255" spans="1:3" x14ac:dyDescent="0.2">
      <c r="A255" s="105" t="s">
        <v>14</v>
      </c>
      <c r="B255" s="173" t="s">
        <v>282</v>
      </c>
      <c r="C255" s="173"/>
    </row>
    <row r="256" spans="1:3" x14ac:dyDescent="0.2">
      <c r="A256" s="105" t="s">
        <v>133</v>
      </c>
      <c r="B256" s="173" t="s">
        <v>283</v>
      </c>
      <c r="C256" s="172"/>
    </row>
    <row r="257" spans="1:3" x14ac:dyDescent="0.2">
      <c r="A257" s="180" t="s">
        <v>134</v>
      </c>
      <c r="B257" s="105" t="s">
        <v>142</v>
      </c>
      <c r="C257" s="105" t="s">
        <v>143</v>
      </c>
    </row>
    <row r="258" spans="1:3" ht="25.5" x14ac:dyDescent="0.2">
      <c r="A258" s="180"/>
      <c r="B258" s="106">
        <v>1</v>
      </c>
      <c r="C258" s="107" t="s">
        <v>284</v>
      </c>
    </row>
    <row r="259" spans="1:3" ht="25.5" x14ac:dyDescent="0.2">
      <c r="A259" s="180"/>
      <c r="B259" s="108">
        <v>2</v>
      </c>
      <c r="C259" s="107" t="s">
        <v>285</v>
      </c>
    </row>
    <row r="260" spans="1:3" x14ac:dyDescent="0.2">
      <c r="A260" s="180"/>
      <c r="B260" s="108">
        <v>3</v>
      </c>
      <c r="C260" s="107" t="s">
        <v>266</v>
      </c>
    </row>
    <row r="261" spans="1:3" x14ac:dyDescent="0.2">
      <c r="A261" s="180"/>
      <c r="B261" s="108">
        <v>4</v>
      </c>
      <c r="C261" s="113" t="s">
        <v>286</v>
      </c>
    </row>
    <row r="262" spans="1:3" x14ac:dyDescent="0.2">
      <c r="A262" s="105" t="s">
        <v>135</v>
      </c>
      <c r="B262" s="177" t="s">
        <v>287</v>
      </c>
      <c r="C262" s="177"/>
    </row>
    <row r="263" spans="1:3" x14ac:dyDescent="0.2">
      <c r="A263" s="105" t="s">
        <v>136</v>
      </c>
      <c r="B263" s="105" t="s">
        <v>142</v>
      </c>
      <c r="C263" s="105" t="s">
        <v>143</v>
      </c>
    </row>
    <row r="264" spans="1:3" ht="25.5" x14ac:dyDescent="0.2">
      <c r="A264" s="105"/>
      <c r="B264" s="106">
        <v>4</v>
      </c>
      <c r="C264" s="107" t="s">
        <v>288</v>
      </c>
    </row>
    <row r="265" spans="1:3" x14ac:dyDescent="0.2">
      <c r="A265" s="105" t="s">
        <v>137</v>
      </c>
      <c r="B265" s="105" t="s">
        <v>142</v>
      </c>
      <c r="C265" s="105" t="s">
        <v>162</v>
      </c>
    </row>
    <row r="266" spans="1:3" x14ac:dyDescent="0.2">
      <c r="A266" s="105"/>
      <c r="B266" s="108">
        <v>4</v>
      </c>
      <c r="C266" s="114">
        <v>2</v>
      </c>
    </row>
    <row r="267" spans="1:3" x14ac:dyDescent="0.2">
      <c r="A267" s="105" t="s">
        <v>138</v>
      </c>
      <c r="B267" s="172" t="s">
        <v>270</v>
      </c>
      <c r="C267" s="172"/>
    </row>
    <row r="268" spans="1:3" x14ac:dyDescent="0.2">
      <c r="A268" s="109" t="s">
        <v>139</v>
      </c>
      <c r="B268" s="173" t="s">
        <v>140</v>
      </c>
      <c r="C268" s="172"/>
    </row>
    <row r="271" spans="1:3" x14ac:dyDescent="0.2">
      <c r="A271" s="104" t="s">
        <v>289</v>
      </c>
      <c r="B271" s="174" t="s">
        <v>290</v>
      </c>
      <c r="C271" s="174"/>
    </row>
    <row r="272" spans="1:3" x14ac:dyDescent="0.2">
      <c r="A272" s="105" t="s">
        <v>131</v>
      </c>
      <c r="B272" s="175" t="s">
        <v>165</v>
      </c>
      <c r="C272" s="176"/>
    </row>
    <row r="273" spans="1:3" x14ac:dyDescent="0.2">
      <c r="A273" s="105" t="s">
        <v>132</v>
      </c>
      <c r="B273" s="172" t="s">
        <v>140</v>
      </c>
      <c r="C273" s="172"/>
    </row>
    <row r="274" spans="1:3" x14ac:dyDescent="0.2">
      <c r="A274" s="105" t="s">
        <v>14</v>
      </c>
      <c r="B274" s="173" t="s">
        <v>291</v>
      </c>
      <c r="C274" s="173"/>
    </row>
    <row r="275" spans="1:3" x14ac:dyDescent="0.2">
      <c r="A275" s="105" t="s">
        <v>133</v>
      </c>
      <c r="B275" s="172" t="s">
        <v>292</v>
      </c>
      <c r="C275" s="172"/>
    </row>
    <row r="276" spans="1:3" x14ac:dyDescent="0.2">
      <c r="A276" s="180" t="s">
        <v>134</v>
      </c>
      <c r="B276" s="105" t="s">
        <v>142</v>
      </c>
      <c r="C276" s="105" t="s">
        <v>143</v>
      </c>
    </row>
    <row r="277" spans="1:3" x14ac:dyDescent="0.2">
      <c r="A277" s="180"/>
      <c r="B277" s="106">
        <v>1</v>
      </c>
      <c r="C277" s="107" t="s">
        <v>293</v>
      </c>
    </row>
    <row r="278" spans="1:3" ht="25.5" x14ac:dyDescent="0.2">
      <c r="A278" s="180"/>
      <c r="B278" s="108">
        <v>2</v>
      </c>
      <c r="C278" s="107" t="s">
        <v>294</v>
      </c>
    </row>
    <row r="279" spans="1:3" x14ac:dyDescent="0.2">
      <c r="A279" s="180"/>
      <c r="B279" s="108">
        <v>3</v>
      </c>
      <c r="C279" s="107" t="s">
        <v>266</v>
      </c>
    </row>
    <row r="280" spans="1:3" x14ac:dyDescent="0.2">
      <c r="A280" s="180"/>
      <c r="B280" s="108">
        <v>4</v>
      </c>
      <c r="C280" s="113" t="s">
        <v>295</v>
      </c>
    </row>
    <row r="281" spans="1:3" x14ac:dyDescent="0.2">
      <c r="A281" s="105" t="s">
        <v>135</v>
      </c>
      <c r="B281" s="177" t="s">
        <v>296</v>
      </c>
      <c r="C281" s="177"/>
    </row>
    <row r="282" spans="1:3" x14ac:dyDescent="0.2">
      <c r="A282" s="105" t="s">
        <v>136</v>
      </c>
      <c r="B282" s="105" t="s">
        <v>142</v>
      </c>
      <c r="C282" s="105" t="s">
        <v>143</v>
      </c>
    </row>
    <row r="283" spans="1:3" ht="25.5" x14ac:dyDescent="0.2">
      <c r="A283" s="105"/>
      <c r="B283" s="106">
        <v>4</v>
      </c>
      <c r="C283" s="107" t="s">
        <v>297</v>
      </c>
    </row>
    <row r="284" spans="1:3" x14ac:dyDescent="0.2">
      <c r="A284" s="105" t="s">
        <v>137</v>
      </c>
      <c r="B284" s="105" t="s">
        <v>142</v>
      </c>
      <c r="C284" s="105" t="s">
        <v>162</v>
      </c>
    </row>
    <row r="285" spans="1:3" x14ac:dyDescent="0.2">
      <c r="A285" s="105"/>
      <c r="B285" s="108">
        <v>4</v>
      </c>
      <c r="C285" s="114">
        <v>2</v>
      </c>
    </row>
    <row r="286" spans="1:3" x14ac:dyDescent="0.2">
      <c r="A286" s="105" t="s">
        <v>138</v>
      </c>
      <c r="B286" s="172" t="s">
        <v>270</v>
      </c>
      <c r="C286" s="172"/>
    </row>
    <row r="287" spans="1:3" x14ac:dyDescent="0.2">
      <c r="A287" s="109" t="s">
        <v>139</v>
      </c>
      <c r="B287" s="173" t="s">
        <v>140</v>
      </c>
      <c r="C287" s="172"/>
    </row>
    <row r="290" spans="1:3" x14ac:dyDescent="0.2">
      <c r="A290" s="104" t="s">
        <v>298</v>
      </c>
      <c r="B290" s="174" t="s">
        <v>299</v>
      </c>
      <c r="C290" s="174"/>
    </row>
    <row r="291" spans="1:3" x14ac:dyDescent="0.2">
      <c r="A291" s="105" t="s">
        <v>131</v>
      </c>
      <c r="B291" s="175" t="s">
        <v>165</v>
      </c>
      <c r="C291" s="176"/>
    </row>
    <row r="292" spans="1:3" x14ac:dyDescent="0.2">
      <c r="A292" s="105" t="s">
        <v>132</v>
      </c>
      <c r="B292" s="172" t="s">
        <v>140</v>
      </c>
      <c r="C292" s="172"/>
    </row>
    <row r="293" spans="1:3" x14ac:dyDescent="0.2">
      <c r="A293" s="105" t="s">
        <v>14</v>
      </c>
      <c r="B293" s="173" t="s">
        <v>300</v>
      </c>
      <c r="C293" s="173"/>
    </row>
    <row r="294" spans="1:3" x14ac:dyDescent="0.2">
      <c r="A294" s="105" t="s">
        <v>133</v>
      </c>
      <c r="B294" s="173" t="s">
        <v>301</v>
      </c>
      <c r="C294" s="172"/>
    </row>
    <row r="295" spans="1:3" x14ac:dyDescent="0.2">
      <c r="A295" s="180" t="s">
        <v>134</v>
      </c>
      <c r="B295" s="105" t="s">
        <v>142</v>
      </c>
      <c r="C295" s="105" t="s">
        <v>143</v>
      </c>
    </row>
    <row r="296" spans="1:3" ht="25.5" x14ac:dyDescent="0.2">
      <c r="A296" s="180"/>
      <c r="B296" s="106">
        <v>1</v>
      </c>
      <c r="C296" s="107" t="s">
        <v>302</v>
      </c>
    </row>
    <row r="297" spans="1:3" ht="25.5" x14ac:dyDescent="0.2">
      <c r="A297" s="180"/>
      <c r="B297" s="108">
        <v>2</v>
      </c>
      <c r="C297" s="107" t="s">
        <v>303</v>
      </c>
    </row>
    <row r="298" spans="1:3" x14ac:dyDescent="0.2">
      <c r="A298" s="180"/>
      <c r="B298" s="108">
        <v>3</v>
      </c>
      <c r="C298" s="107" t="s">
        <v>266</v>
      </c>
    </row>
    <row r="299" spans="1:3" x14ac:dyDescent="0.2">
      <c r="A299" s="180"/>
      <c r="B299" s="108">
        <v>4</v>
      </c>
      <c r="C299" s="113" t="s">
        <v>304</v>
      </c>
    </row>
    <row r="300" spans="1:3" x14ac:dyDescent="0.2">
      <c r="A300" s="105" t="s">
        <v>135</v>
      </c>
      <c r="B300" s="177" t="s">
        <v>305</v>
      </c>
      <c r="C300" s="177"/>
    </row>
    <row r="301" spans="1:3" x14ac:dyDescent="0.2">
      <c r="A301" s="105" t="s">
        <v>136</v>
      </c>
      <c r="B301" s="105" t="s">
        <v>142</v>
      </c>
      <c r="C301" s="105" t="s">
        <v>143</v>
      </c>
    </row>
    <row r="302" spans="1:3" ht="25.5" x14ac:dyDescent="0.2">
      <c r="A302" s="105"/>
      <c r="B302" s="106">
        <v>4</v>
      </c>
      <c r="C302" s="107" t="s">
        <v>306</v>
      </c>
    </row>
    <row r="303" spans="1:3" x14ac:dyDescent="0.2">
      <c r="A303" s="105" t="s">
        <v>137</v>
      </c>
      <c r="B303" s="105" t="s">
        <v>142</v>
      </c>
      <c r="C303" s="105" t="s">
        <v>162</v>
      </c>
    </row>
    <row r="304" spans="1:3" x14ac:dyDescent="0.2">
      <c r="A304" s="105"/>
      <c r="B304" s="108">
        <v>4</v>
      </c>
      <c r="C304" s="114">
        <v>2</v>
      </c>
    </row>
    <row r="305" spans="1:3" x14ac:dyDescent="0.2">
      <c r="A305" s="105" t="s">
        <v>138</v>
      </c>
      <c r="B305" s="172" t="s">
        <v>270</v>
      </c>
      <c r="C305" s="172"/>
    </row>
    <row r="306" spans="1:3" x14ac:dyDescent="0.2">
      <c r="A306" s="109" t="s">
        <v>139</v>
      </c>
      <c r="B306" s="173" t="s">
        <v>140</v>
      </c>
      <c r="C306" s="172"/>
    </row>
  </sheetData>
  <mergeCells count="144">
    <mergeCell ref="B290:C290"/>
    <mergeCell ref="B291:C291"/>
    <mergeCell ref="B292:C292"/>
    <mergeCell ref="B293:C293"/>
    <mergeCell ref="B294:C294"/>
    <mergeCell ref="A295:A299"/>
    <mergeCell ref="B300:C300"/>
    <mergeCell ref="B305:C305"/>
    <mergeCell ref="B306:C306"/>
    <mergeCell ref="B271:C271"/>
    <mergeCell ref="B272:C272"/>
    <mergeCell ref="B273:C273"/>
    <mergeCell ref="B274:C274"/>
    <mergeCell ref="B275:C275"/>
    <mergeCell ref="A276:A280"/>
    <mergeCell ref="B281:C281"/>
    <mergeCell ref="B286:C286"/>
    <mergeCell ref="B287:C287"/>
    <mergeCell ref="B252:C252"/>
    <mergeCell ref="B253:C253"/>
    <mergeCell ref="B254:C254"/>
    <mergeCell ref="B255:C255"/>
    <mergeCell ref="B256:C256"/>
    <mergeCell ref="A257:A261"/>
    <mergeCell ref="B262:C262"/>
    <mergeCell ref="B267:C267"/>
    <mergeCell ref="B268:C268"/>
    <mergeCell ref="B233:C233"/>
    <mergeCell ref="B234:C234"/>
    <mergeCell ref="B235:C235"/>
    <mergeCell ref="B236:C236"/>
    <mergeCell ref="B237:C237"/>
    <mergeCell ref="A238:A242"/>
    <mergeCell ref="B243:C243"/>
    <mergeCell ref="B248:C248"/>
    <mergeCell ref="B249:C249"/>
    <mergeCell ref="B214:C214"/>
    <mergeCell ref="B215:C215"/>
    <mergeCell ref="B216:C216"/>
    <mergeCell ref="B217:C217"/>
    <mergeCell ref="B218:C218"/>
    <mergeCell ref="A219:A223"/>
    <mergeCell ref="B224:C224"/>
    <mergeCell ref="B229:C229"/>
    <mergeCell ref="B230:C230"/>
    <mergeCell ref="B195:C195"/>
    <mergeCell ref="B196:C196"/>
    <mergeCell ref="B197:C197"/>
    <mergeCell ref="B198:C198"/>
    <mergeCell ref="B199:C199"/>
    <mergeCell ref="A200:A204"/>
    <mergeCell ref="B205:C205"/>
    <mergeCell ref="B210:C210"/>
    <mergeCell ref="B211:C211"/>
    <mergeCell ref="B176:C176"/>
    <mergeCell ref="B177:C177"/>
    <mergeCell ref="B178:C178"/>
    <mergeCell ref="B179:C179"/>
    <mergeCell ref="B180:C180"/>
    <mergeCell ref="A181:A185"/>
    <mergeCell ref="B186:C186"/>
    <mergeCell ref="B191:C191"/>
    <mergeCell ref="B192:C192"/>
    <mergeCell ref="B157:C157"/>
    <mergeCell ref="B158:C158"/>
    <mergeCell ref="B159:C159"/>
    <mergeCell ref="B160:C160"/>
    <mergeCell ref="B161:C161"/>
    <mergeCell ref="A162:A166"/>
    <mergeCell ref="B167:C167"/>
    <mergeCell ref="B172:C172"/>
    <mergeCell ref="B173:C173"/>
    <mergeCell ref="A142:A146"/>
    <mergeCell ref="B147:C147"/>
    <mergeCell ref="B154:C154"/>
    <mergeCell ref="B100:C100"/>
    <mergeCell ref="B101:C101"/>
    <mergeCell ref="B102:C102"/>
    <mergeCell ref="B95:C95"/>
    <mergeCell ref="B99:C99"/>
    <mergeCell ref="A122:A126"/>
    <mergeCell ref="B118:C118"/>
    <mergeCell ref="B119:C119"/>
    <mergeCell ref="A103:A107"/>
    <mergeCell ref="B108:C108"/>
    <mergeCell ref="B114:C114"/>
    <mergeCell ref="B133:C133"/>
    <mergeCell ref="B134:C134"/>
    <mergeCell ref="B120:C120"/>
    <mergeCell ref="B121:C121"/>
    <mergeCell ref="B2:C2"/>
    <mergeCell ref="B17:C17"/>
    <mergeCell ref="B21:C21"/>
    <mergeCell ref="B22:C22"/>
    <mergeCell ref="A26:A30"/>
    <mergeCell ref="B31:C31"/>
    <mergeCell ref="B36:C36"/>
    <mergeCell ref="B37:C37"/>
    <mergeCell ref="B40:C40"/>
    <mergeCell ref="B6:C6"/>
    <mergeCell ref="A7:A11"/>
    <mergeCell ref="B12:C12"/>
    <mergeCell ref="B18:C18"/>
    <mergeCell ref="B3:C3"/>
    <mergeCell ref="B4:C4"/>
    <mergeCell ref="B5:C5"/>
    <mergeCell ref="B23:C23"/>
    <mergeCell ref="B24:C24"/>
    <mergeCell ref="B25:C25"/>
    <mergeCell ref="A84:A88"/>
    <mergeCell ref="B89:C89"/>
    <mergeCell ref="B80:C80"/>
    <mergeCell ref="B81:C81"/>
    <mergeCell ref="B82:C82"/>
    <mergeCell ref="B43:C43"/>
    <mergeCell ref="B44:C44"/>
    <mergeCell ref="B42:C42"/>
    <mergeCell ref="B41:C41"/>
    <mergeCell ref="A65:A69"/>
    <mergeCell ref="B61:C61"/>
    <mergeCell ref="B62:C62"/>
    <mergeCell ref="B57:C57"/>
    <mergeCell ref="A45:A49"/>
    <mergeCell ref="B50:C50"/>
    <mergeCell ref="B56:C56"/>
    <mergeCell ref="B60:C60"/>
    <mergeCell ref="B79:C79"/>
    <mergeCell ref="B153:C153"/>
    <mergeCell ref="B140:C140"/>
    <mergeCell ref="B137:C137"/>
    <mergeCell ref="B138:C138"/>
    <mergeCell ref="B139:C139"/>
    <mergeCell ref="B127:C127"/>
    <mergeCell ref="B70:C70"/>
    <mergeCell ref="B76:C76"/>
    <mergeCell ref="B63:C63"/>
    <mergeCell ref="B64:C64"/>
    <mergeCell ref="B75:C75"/>
    <mergeCell ref="B83:C83"/>
    <mergeCell ref="B94:C94"/>
    <mergeCell ref="B98:C98"/>
    <mergeCell ref="B113:C113"/>
    <mergeCell ref="B117:C117"/>
    <mergeCell ref="B141:C141"/>
  </mergeCells>
  <pageMargins left="0.75" right="0.75" top="1" bottom="1" header="0.5" footer="0.5"/>
  <pageSetup paperSize="9" orientation="portrait" horizontalDpi="200" verticalDpi="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Paso 6-Estimación (Resumen)</vt:lpstr>
      <vt:lpstr>Paso1-Parámetros </vt:lpstr>
      <vt:lpstr>Paso 2- Casos de Uso</vt:lpstr>
      <vt:lpstr>Paso 3-Actores</vt:lpstr>
      <vt:lpstr>Paso 4-Factores Técnicos</vt:lpstr>
      <vt:lpstr>Paso 5-Factores del Entorno</vt:lpstr>
      <vt:lpstr>Detalle Casos de Uso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y Maria</dc:creator>
  <cp:lastModifiedBy>Ingrid Lefiguala</cp:lastModifiedBy>
  <dcterms:created xsi:type="dcterms:W3CDTF">2011-09-13T07:47:24Z</dcterms:created>
  <dcterms:modified xsi:type="dcterms:W3CDTF">2018-11-28T19:29:40Z</dcterms:modified>
</cp:coreProperties>
</file>