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000001_{A6A848F9-48A7-B443-8AB6-F5ED6A89FAD7}" xr6:coauthVersionLast="41" xr6:coauthVersionMax="41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B43" i="1"/>
  <c r="B30" i="1"/>
  <c r="B44" i="1"/>
  <c r="B31" i="1"/>
  <c r="B45" i="1"/>
  <c r="B32" i="1"/>
  <c r="B46" i="1"/>
  <c r="B33" i="1"/>
  <c r="B47" i="1"/>
  <c r="B34" i="1"/>
  <c r="B48" i="1"/>
  <c r="B35" i="1"/>
  <c r="B49" i="1"/>
  <c r="B36" i="1"/>
  <c r="B50" i="1"/>
  <c r="B37" i="1"/>
  <c r="B51" i="1"/>
  <c r="B39" i="1"/>
  <c r="B53" i="1"/>
  <c r="B54" i="1"/>
  <c r="B58" i="1"/>
  <c r="G58" i="1"/>
  <c r="C58" i="1"/>
  <c r="H58" i="1"/>
  <c r="I58" i="1"/>
  <c r="J58" i="1"/>
  <c r="K58" i="1"/>
  <c r="L58" i="1"/>
  <c r="B59" i="1"/>
  <c r="G59" i="1"/>
  <c r="C59" i="1"/>
  <c r="H59" i="1"/>
  <c r="I59" i="1"/>
  <c r="J59" i="1"/>
  <c r="K59" i="1"/>
  <c r="L59" i="1"/>
  <c r="B60" i="1"/>
  <c r="G60" i="1"/>
  <c r="C60" i="1"/>
  <c r="H60" i="1"/>
  <c r="I60" i="1"/>
  <c r="J60" i="1"/>
  <c r="K60" i="1"/>
  <c r="L60" i="1"/>
  <c r="B61" i="1"/>
  <c r="G61" i="1"/>
  <c r="C61" i="1"/>
  <c r="H61" i="1"/>
  <c r="I61" i="1"/>
  <c r="J61" i="1"/>
  <c r="K61" i="1"/>
  <c r="L61" i="1"/>
  <c r="B62" i="1"/>
  <c r="G62" i="1"/>
  <c r="C62" i="1"/>
  <c r="H62" i="1"/>
  <c r="I62" i="1"/>
  <c r="J62" i="1"/>
  <c r="K62" i="1"/>
  <c r="L62" i="1"/>
  <c r="B63" i="1"/>
  <c r="G63" i="1"/>
  <c r="C63" i="1"/>
  <c r="H63" i="1"/>
  <c r="I63" i="1"/>
  <c r="J63" i="1"/>
  <c r="K63" i="1"/>
  <c r="L63" i="1"/>
  <c r="B64" i="1"/>
  <c r="G64" i="1"/>
  <c r="C64" i="1"/>
  <c r="H64" i="1"/>
  <c r="I64" i="1"/>
  <c r="J64" i="1"/>
  <c r="K64" i="1"/>
  <c r="L64" i="1"/>
  <c r="B65" i="1"/>
  <c r="G65" i="1"/>
  <c r="C65" i="1"/>
  <c r="H65" i="1"/>
  <c r="I65" i="1"/>
  <c r="J65" i="1"/>
  <c r="K65" i="1"/>
  <c r="L65" i="1"/>
  <c r="B66" i="1"/>
  <c r="G66" i="1"/>
  <c r="C66" i="1"/>
  <c r="H66" i="1"/>
  <c r="I66" i="1"/>
  <c r="J66" i="1"/>
  <c r="K66" i="1"/>
  <c r="L66" i="1"/>
  <c r="B38" i="1"/>
  <c r="B67" i="1"/>
  <c r="G67" i="1"/>
  <c r="C67" i="1"/>
  <c r="H67" i="1"/>
  <c r="I67" i="1"/>
  <c r="J67" i="1"/>
  <c r="K67" i="1"/>
  <c r="L67" i="1"/>
  <c r="B68" i="1"/>
  <c r="G68" i="1"/>
  <c r="C68" i="1"/>
  <c r="H68" i="1"/>
  <c r="I68" i="1"/>
  <c r="J68" i="1"/>
  <c r="K68" i="1"/>
  <c r="L68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E68" i="1"/>
  <c r="D58" i="1"/>
  <c r="E58" i="1"/>
  <c r="D59" i="1"/>
  <c r="E59" i="1"/>
  <c r="D60" i="1"/>
  <c r="E60" i="1"/>
</calcChain>
</file>

<file path=xl/sharedStrings.xml><?xml version="1.0" encoding="utf-8"?>
<sst xmlns="http://schemas.openxmlformats.org/spreadsheetml/2006/main" count="36" uniqueCount="35">
  <si>
    <t>matrik citra 4x3</t>
  </si>
  <si>
    <t>ukuran citra</t>
  </si>
  <si>
    <t>lebar</t>
  </si>
  <si>
    <t>panjang</t>
  </si>
  <si>
    <t>cari histogram citra</t>
  </si>
  <si>
    <t>nilai pixel</t>
  </si>
  <si>
    <t>F</t>
  </si>
  <si>
    <t>piksel</t>
  </si>
  <si>
    <t>Pi</t>
  </si>
  <si>
    <t>cari probabilitas tiap pixel</t>
  </si>
  <si>
    <t>cari nilai rata-rata pixel</t>
  </si>
  <si>
    <t>pixel</t>
  </si>
  <si>
    <t>tMean</t>
  </si>
  <si>
    <t>cari nilai threshold</t>
  </si>
  <si>
    <t>firstCM</t>
  </si>
  <si>
    <t xml:space="preserve">variance </t>
  </si>
  <si>
    <t>maxVariance</t>
  </si>
  <si>
    <t>T</t>
  </si>
  <si>
    <t>zerothCM</t>
  </si>
  <si>
    <t>ut*wk</t>
  </si>
  <si>
    <t>uk</t>
  </si>
  <si>
    <t>kuadrat</t>
  </si>
  <si>
    <t>1-wk</t>
  </si>
  <si>
    <t>wk*1-wk</t>
  </si>
  <si>
    <t>galo</t>
  </si>
  <si>
    <t>Pi = probabilitas untuk pixel i</t>
  </si>
  <si>
    <t>ni = jumlah pixel dengan tingkat keabuan i</t>
  </si>
  <si>
    <t>N = banyaknya pixel pada citra</t>
  </si>
  <si>
    <t>L = 255</t>
  </si>
  <si>
    <t>Npm: 06.2017.1.06906</t>
  </si>
  <si>
    <t>metode thresholding menggunakan proses otsu</t>
  </si>
  <si>
    <t>Matkul: Pengolahan Citra Digital (PCD)</t>
  </si>
  <si>
    <t>Nama: Muhammad Ilham Khoiri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</si>
</sst>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4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26</xdr:row>
      <xdr:rowOff>154781</xdr:rowOff>
    </xdr:from>
    <xdr:to>
      <xdr:col>4</xdr:col>
      <xdr:colOff>480880</xdr:colOff>
      <xdr:row>29</xdr:row>
      <xdr:rowOff>178594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4563" y="5107781"/>
          <a:ext cx="909505" cy="595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47626</xdr:colOff>
      <xdr:row>41</xdr:row>
      <xdr:rowOff>59531</xdr:rowOff>
    </xdr:from>
    <xdr:to>
      <xdr:col>3</xdr:col>
      <xdr:colOff>781844</xdr:colOff>
      <xdr:row>43</xdr:row>
      <xdr:rowOff>119062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64" y="7870031"/>
          <a:ext cx="734218" cy="440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285750</xdr:colOff>
      <xdr:row>41</xdr:row>
      <xdr:rowOff>35720</xdr:rowOff>
    </xdr:from>
    <xdr:to>
      <xdr:col>5</xdr:col>
      <xdr:colOff>63416</xdr:colOff>
      <xdr:row>43</xdr:row>
      <xdr:rowOff>102395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938" y="7846220"/>
          <a:ext cx="753978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416720</xdr:colOff>
      <xdr:row>41</xdr:row>
      <xdr:rowOff>56725</xdr:rowOff>
    </xdr:from>
    <xdr:to>
      <xdr:col>7</xdr:col>
      <xdr:colOff>23813</xdr:colOff>
      <xdr:row>43</xdr:row>
      <xdr:rowOff>102397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6220" y="7867225"/>
          <a:ext cx="821531" cy="426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35719</xdr:colOff>
      <xdr:row>48</xdr:row>
      <xdr:rowOff>32757</xdr:rowOff>
    </xdr:from>
    <xdr:to>
      <xdr:col>7</xdr:col>
      <xdr:colOff>261938</xdr:colOff>
      <xdr:row>49</xdr:row>
      <xdr:rowOff>100010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5219" y="9176757"/>
          <a:ext cx="1440657" cy="257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726280</xdr:colOff>
      <xdr:row>51</xdr:row>
      <xdr:rowOff>11906</xdr:rowOff>
    </xdr:from>
    <xdr:to>
      <xdr:col>7</xdr:col>
      <xdr:colOff>385761</xdr:colOff>
      <xdr:row>53</xdr:row>
      <xdr:rowOff>59531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9468" y="9727406"/>
          <a:ext cx="1850231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zoomScale="80" zoomScaleNormal="80" workbookViewId="0" xr3:uid="{AEA406A1-0E4B-5B11-9CD5-51D6E497D94C}">
      <selection activeCell="F17" sqref="F17"/>
    </sheetView>
  </sheetViews>
  <sheetFormatPr defaultRowHeight="15" x14ac:dyDescent="0.2"/>
  <cols>
    <col min="2" max="2" width="8.609375" customWidth="1"/>
    <col min="4" max="4" width="11.97265625" customWidth="1"/>
    <col min="5" max="5" width="12.64453125" customWidth="1"/>
  </cols>
  <sheetData>
    <row r="1" spans="1:9" x14ac:dyDescent="0.2">
      <c r="A1" s="1" t="s">
        <v>30</v>
      </c>
      <c r="B1" s="1"/>
      <c r="C1" s="1"/>
      <c r="D1" s="1"/>
    </row>
    <row r="2" spans="1:9" x14ac:dyDescent="0.2">
      <c r="F2" s="9" t="s">
        <v>32</v>
      </c>
      <c r="G2" s="10"/>
      <c r="H2" s="10"/>
      <c r="I2" s="11"/>
    </row>
    <row r="3" spans="1:9" x14ac:dyDescent="0.2">
      <c r="A3" s="1" t="s">
        <v>0</v>
      </c>
      <c r="B3" s="1"/>
      <c r="F3" s="9" t="s">
        <v>29</v>
      </c>
      <c r="G3" s="10"/>
      <c r="H3" s="10"/>
      <c r="I3" s="11"/>
    </row>
    <row r="4" spans="1:9" x14ac:dyDescent="0.2">
      <c r="F4" s="9" t="s">
        <v>31</v>
      </c>
      <c r="G4" s="10"/>
      <c r="H4" s="10"/>
      <c r="I4" s="11"/>
    </row>
    <row r="5" spans="1:9" x14ac:dyDescent="0.2">
      <c r="A5" s="2">
        <v>56</v>
      </c>
      <c r="B5" s="2">
        <v>70</v>
      </c>
      <c r="C5" s="2">
        <v>96</v>
      </c>
      <c r="D5" s="2">
        <v>106</v>
      </c>
      <c r="F5" s="8"/>
      <c r="G5" s="8"/>
      <c r="H5" s="8"/>
      <c r="I5" s="8"/>
    </row>
    <row r="6" spans="1:9" x14ac:dyDescent="0.2">
      <c r="A6" s="2">
        <v>61</v>
      </c>
      <c r="B6" s="2">
        <v>37</v>
      </c>
      <c r="C6" s="2">
        <v>75</v>
      </c>
      <c r="D6" s="2">
        <v>71</v>
      </c>
    </row>
    <row r="7" spans="1:9" x14ac:dyDescent="0.2">
      <c r="A7" s="2">
        <v>34</v>
      </c>
      <c r="B7" s="2">
        <v>26</v>
      </c>
      <c r="C7" s="2">
        <v>26</v>
      </c>
      <c r="D7" s="2">
        <v>60</v>
      </c>
    </row>
    <row r="9" spans="1:9" x14ac:dyDescent="0.2">
      <c r="A9" s="1" t="s">
        <v>1</v>
      </c>
      <c r="B9" s="1"/>
    </row>
    <row r="10" spans="1:9" x14ac:dyDescent="0.2">
      <c r="A10" s="3" t="s">
        <v>2</v>
      </c>
      <c r="B10" s="12">
        <v>3</v>
      </c>
    </row>
    <row r="11" spans="1:9" x14ac:dyDescent="0.2">
      <c r="A11" s="3" t="s">
        <v>3</v>
      </c>
      <c r="B11" s="12">
        <v>4</v>
      </c>
    </row>
    <row r="13" spans="1:9" x14ac:dyDescent="0.2">
      <c r="A13" s="1" t="s">
        <v>4</v>
      </c>
      <c r="B13" s="1"/>
    </row>
    <row r="14" spans="1:9" x14ac:dyDescent="0.2">
      <c r="A14" s="4" t="s">
        <v>5</v>
      </c>
      <c r="B14" s="4" t="s">
        <v>6</v>
      </c>
    </row>
    <row r="15" spans="1:9" x14ac:dyDescent="0.2">
      <c r="A15" s="2">
        <v>26</v>
      </c>
      <c r="B15" s="2">
        <v>2</v>
      </c>
    </row>
    <row r="16" spans="1:9" x14ac:dyDescent="0.2">
      <c r="A16" s="2">
        <v>34</v>
      </c>
      <c r="B16" s="2">
        <v>1</v>
      </c>
    </row>
    <row r="17" spans="1:4" x14ac:dyDescent="0.2">
      <c r="A17" s="2">
        <v>37</v>
      </c>
      <c r="B17" s="2">
        <v>1</v>
      </c>
    </row>
    <row r="18" spans="1:4" x14ac:dyDescent="0.2">
      <c r="A18" s="2">
        <v>56</v>
      </c>
      <c r="B18" s="2">
        <v>1</v>
      </c>
    </row>
    <row r="19" spans="1:4" x14ac:dyDescent="0.2">
      <c r="A19" s="2">
        <v>60</v>
      </c>
      <c r="B19" s="2">
        <v>1</v>
      </c>
    </row>
    <row r="20" spans="1:4" x14ac:dyDescent="0.2">
      <c r="A20" s="2">
        <v>61</v>
      </c>
      <c r="B20" s="2">
        <v>1</v>
      </c>
    </row>
    <row r="21" spans="1:4" x14ac:dyDescent="0.2">
      <c r="A21" s="2">
        <v>70</v>
      </c>
      <c r="B21" s="2">
        <v>1</v>
      </c>
    </row>
    <row r="22" spans="1:4" x14ac:dyDescent="0.2">
      <c r="A22" s="2">
        <v>71</v>
      </c>
      <c r="B22" s="2">
        <v>1</v>
      </c>
    </row>
    <row r="23" spans="1:4" x14ac:dyDescent="0.2">
      <c r="A23" s="2">
        <v>75</v>
      </c>
      <c r="B23" s="2">
        <v>1</v>
      </c>
    </row>
    <row r="24" spans="1:4" x14ac:dyDescent="0.2">
      <c r="A24" s="2">
        <v>96</v>
      </c>
      <c r="B24" s="2">
        <v>1</v>
      </c>
    </row>
    <row r="25" spans="1:4" x14ac:dyDescent="0.2">
      <c r="A25" s="2">
        <v>106</v>
      </c>
      <c r="B25" s="2">
        <v>1</v>
      </c>
    </row>
    <row r="27" spans="1:4" x14ac:dyDescent="0.2">
      <c r="A27" s="1" t="s">
        <v>9</v>
      </c>
      <c r="B27" s="1"/>
      <c r="C27" s="1"/>
    </row>
    <row r="28" spans="1:4" x14ac:dyDescent="0.2">
      <c r="A28" s="4" t="s">
        <v>7</v>
      </c>
      <c r="B28" s="4" t="s">
        <v>8</v>
      </c>
    </row>
    <row r="29" spans="1:4" x14ac:dyDescent="0.2">
      <c r="A29" s="2">
        <v>26</v>
      </c>
      <c r="B29" s="2">
        <f>B15/(B10*B11)</f>
        <v>0.16666666666666666</v>
      </c>
    </row>
    <row r="30" spans="1:4" x14ac:dyDescent="0.2">
      <c r="A30" s="2">
        <v>34</v>
      </c>
      <c r="B30" s="2">
        <f>B16/(B10*B11)</f>
        <v>8.3333333333333329E-2</v>
      </c>
    </row>
    <row r="31" spans="1:4" x14ac:dyDescent="0.2">
      <c r="A31" s="2">
        <v>37</v>
      </c>
      <c r="B31" s="2">
        <f>B17/(B10*B11)</f>
        <v>8.3333333333333329E-2</v>
      </c>
    </row>
    <row r="32" spans="1:4" x14ac:dyDescent="0.2">
      <c r="A32" s="2">
        <v>56</v>
      </c>
      <c r="B32" s="2">
        <f>B18/(B10*B11)</f>
        <v>8.3333333333333329E-2</v>
      </c>
      <c r="D32" t="s">
        <v>25</v>
      </c>
    </row>
    <row r="33" spans="1:4" x14ac:dyDescent="0.2">
      <c r="A33" s="2">
        <v>60</v>
      </c>
      <c r="B33" s="2">
        <f>B19/(B10*B11)</f>
        <v>8.3333333333333329E-2</v>
      </c>
      <c r="D33" t="s">
        <v>26</v>
      </c>
    </row>
    <row r="34" spans="1:4" x14ac:dyDescent="0.2">
      <c r="A34" s="2">
        <v>61</v>
      </c>
      <c r="B34" s="2">
        <f>B20/(B10*B11)</f>
        <v>8.3333333333333329E-2</v>
      </c>
      <c r="D34" t="s">
        <v>27</v>
      </c>
    </row>
    <row r="35" spans="1:4" x14ac:dyDescent="0.2">
      <c r="A35" s="2">
        <v>70</v>
      </c>
      <c r="B35" s="2">
        <f>B21/(B10*B11)</f>
        <v>8.3333333333333329E-2</v>
      </c>
    </row>
    <row r="36" spans="1:4" x14ac:dyDescent="0.2">
      <c r="A36" s="2">
        <v>71</v>
      </c>
      <c r="B36" s="2">
        <f>B22/(B10*B11)</f>
        <v>8.3333333333333329E-2</v>
      </c>
    </row>
    <row r="37" spans="1:4" x14ac:dyDescent="0.2">
      <c r="A37" s="2">
        <v>75</v>
      </c>
      <c r="B37" s="2">
        <f>B23/(B10*B11)</f>
        <v>8.3333333333333329E-2</v>
      </c>
    </row>
    <row r="38" spans="1:4" x14ac:dyDescent="0.2">
      <c r="A38" s="2">
        <v>96</v>
      </c>
      <c r="B38" s="2">
        <f>B24/(B10*B11)</f>
        <v>8.3333333333333329E-2</v>
      </c>
    </row>
    <row r="39" spans="1:4" x14ac:dyDescent="0.2">
      <c r="A39" s="2">
        <v>106</v>
      </c>
      <c r="B39" s="2">
        <f>B25/(B10*B11)</f>
        <v>8.3333333333333329E-2</v>
      </c>
    </row>
    <row r="41" spans="1:4" x14ac:dyDescent="0.2">
      <c r="A41" s="1" t="s">
        <v>10</v>
      </c>
      <c r="B41" s="1"/>
      <c r="C41" s="1"/>
    </row>
    <row r="42" spans="1:4" x14ac:dyDescent="0.2">
      <c r="A42" s="4" t="s">
        <v>11</v>
      </c>
      <c r="B42" s="4" t="s">
        <v>12</v>
      </c>
    </row>
    <row r="43" spans="1:4" x14ac:dyDescent="0.2">
      <c r="A43" s="2">
        <v>26</v>
      </c>
      <c r="B43" s="2">
        <f>A29*B29</f>
        <v>4.333333333333333</v>
      </c>
    </row>
    <row r="44" spans="1:4" x14ac:dyDescent="0.2">
      <c r="A44" s="2">
        <v>34</v>
      </c>
      <c r="B44" s="2">
        <f t="shared" ref="B44:B53" si="0">A30*B30</f>
        <v>2.833333333333333</v>
      </c>
    </row>
    <row r="45" spans="1:4" x14ac:dyDescent="0.2">
      <c r="A45" s="2">
        <v>37</v>
      </c>
      <c r="B45" s="2">
        <f t="shared" si="0"/>
        <v>3.083333333333333</v>
      </c>
    </row>
    <row r="46" spans="1:4" x14ac:dyDescent="0.2">
      <c r="A46" s="2">
        <v>56</v>
      </c>
      <c r="B46" s="2">
        <f t="shared" si="0"/>
        <v>4.6666666666666661</v>
      </c>
      <c r="D46" t="s">
        <v>28</v>
      </c>
    </row>
    <row r="47" spans="1:4" x14ac:dyDescent="0.2">
      <c r="A47" s="2">
        <v>60</v>
      </c>
      <c r="B47" s="2">
        <f>A33*B33</f>
        <v>5</v>
      </c>
    </row>
    <row r="48" spans="1:4" x14ac:dyDescent="0.2">
      <c r="A48" s="2">
        <v>61</v>
      </c>
      <c r="B48" s="2">
        <f t="shared" si="0"/>
        <v>5.083333333333333</v>
      </c>
    </row>
    <row r="49" spans="1:12" x14ac:dyDescent="0.2">
      <c r="A49" s="2">
        <v>70</v>
      </c>
      <c r="B49" s="2">
        <f t="shared" si="0"/>
        <v>5.833333333333333</v>
      </c>
    </row>
    <row r="50" spans="1:12" x14ac:dyDescent="0.2">
      <c r="A50" s="2">
        <v>71</v>
      </c>
      <c r="B50" s="2">
        <f t="shared" si="0"/>
        <v>5.9166666666666661</v>
      </c>
    </row>
    <row r="51" spans="1:12" x14ac:dyDescent="0.2">
      <c r="A51" s="2">
        <v>75</v>
      </c>
      <c r="B51" s="2">
        <f t="shared" si="0"/>
        <v>6.25</v>
      </c>
    </row>
    <row r="52" spans="1:12" x14ac:dyDescent="0.2">
      <c r="A52" s="2">
        <v>96</v>
      </c>
      <c r="B52" s="2">
        <v>7.968</v>
      </c>
    </row>
    <row r="53" spans="1:12" x14ac:dyDescent="0.2">
      <c r="A53" s="2">
        <v>106</v>
      </c>
      <c r="B53" s="2">
        <f t="shared" si="0"/>
        <v>8.8333333333333321</v>
      </c>
    </row>
    <row r="54" spans="1:12" x14ac:dyDescent="0.2">
      <c r="A54" s="4" t="s">
        <v>12</v>
      </c>
      <c r="B54" s="4">
        <f>SUM(B43:B53)</f>
        <v>59.801333333333318</v>
      </c>
    </row>
    <row r="56" spans="1:12" x14ac:dyDescent="0.2">
      <c r="A56" s="1" t="s">
        <v>13</v>
      </c>
      <c r="B56" s="1"/>
    </row>
    <row r="57" spans="1:12" x14ac:dyDescent="0.2">
      <c r="A57" s="4" t="s">
        <v>11</v>
      </c>
      <c r="B57" s="4" t="s">
        <v>18</v>
      </c>
      <c r="C57" s="4" t="s">
        <v>14</v>
      </c>
      <c r="D57" s="4" t="s">
        <v>15</v>
      </c>
      <c r="E57" s="4" t="s">
        <v>16</v>
      </c>
      <c r="F57" s="4" t="s">
        <v>17</v>
      </c>
      <c r="G57" s="4" t="s">
        <v>19</v>
      </c>
      <c r="H57" s="5" t="s">
        <v>20</v>
      </c>
      <c r="I57" s="4" t="s">
        <v>21</v>
      </c>
      <c r="J57" s="4" t="s">
        <v>22</v>
      </c>
      <c r="K57" s="4" t="s">
        <v>23</v>
      </c>
      <c r="L57" s="4" t="s">
        <v>24</v>
      </c>
    </row>
    <row r="58" spans="1:12" x14ac:dyDescent="0.2">
      <c r="A58" s="2">
        <v>26</v>
      </c>
      <c r="B58" s="2">
        <f>B29</f>
        <v>0.16666666666666666</v>
      </c>
      <c r="C58" s="2">
        <f>B43</f>
        <v>4.333333333333333</v>
      </c>
      <c r="D58" s="2">
        <f>POWER($B$54*B58-C58,2)/(B58*(1-B58))</f>
        <v>228.50602702222193</v>
      </c>
      <c r="E58" s="2">
        <f>D58</f>
        <v>228.50602702222193</v>
      </c>
      <c r="F58" s="2"/>
      <c r="G58" s="5">
        <f>$B$54*B58</f>
        <v>9.9668888888888851</v>
      </c>
      <c r="H58" s="5">
        <f>G58-C58</f>
        <v>5.6335555555555521</v>
      </c>
      <c r="I58" s="5">
        <f>H58*H58</f>
        <v>31.736948197530825</v>
      </c>
      <c r="J58" s="5">
        <f>1-B58</f>
        <v>0.83333333333333337</v>
      </c>
      <c r="K58" s="5">
        <f>J58*B58</f>
        <v>0.1388888888888889</v>
      </c>
      <c r="L58" s="5">
        <f>I58/K58</f>
        <v>228.50602702222193</v>
      </c>
    </row>
    <row r="59" spans="1:12" x14ac:dyDescent="0.2">
      <c r="A59" s="2">
        <v>34</v>
      </c>
      <c r="B59" s="2">
        <f>B58+B30</f>
        <v>0.25</v>
      </c>
      <c r="C59" s="2">
        <f>C58+B44</f>
        <v>7.1666666666666661</v>
      </c>
      <c r="D59" s="2">
        <f>POWER($B$54*B59-C59,2)/(B59*(1-B59))</f>
        <v>323.12248948148118</v>
      </c>
      <c r="E59" s="2">
        <f>D59</f>
        <v>323.12248948148118</v>
      </c>
      <c r="F59" s="2"/>
      <c r="G59" s="5">
        <f t="shared" ref="G59:G68" si="1">$B$54*B59</f>
        <v>14.950333333333329</v>
      </c>
      <c r="H59" s="5">
        <f t="shared" ref="H59:H68" si="2">G59-C59</f>
        <v>7.7836666666666634</v>
      </c>
      <c r="I59" s="5">
        <f t="shared" ref="I59:I68" si="3">H59*H59</f>
        <v>60.585466777777725</v>
      </c>
      <c r="J59" s="5">
        <f t="shared" ref="J59:J68" si="4">1-B59</f>
        <v>0.75</v>
      </c>
      <c r="K59" s="5">
        <f t="shared" ref="K59:K68" si="5">J59*B59</f>
        <v>0.1875</v>
      </c>
      <c r="L59" s="5">
        <f t="shared" ref="L59:L68" si="6">I59/K59</f>
        <v>323.12248948148118</v>
      </c>
    </row>
    <row r="60" spans="1:12" x14ac:dyDescent="0.2">
      <c r="A60" s="6">
        <v>37</v>
      </c>
      <c r="B60" s="7">
        <f>B59+B31</f>
        <v>0.33333333333333331</v>
      </c>
      <c r="C60" s="7">
        <f>C59+B45</f>
        <v>10.25</v>
      </c>
      <c r="D60" s="7">
        <f t="shared" ref="D60:D67" si="7">POWER($B$54*B60-C60,2)/(B60*(1-B60))</f>
        <v>421.98998422222155</v>
      </c>
      <c r="E60" s="7">
        <f>D60</f>
        <v>421.98998422222155</v>
      </c>
      <c r="F60" s="7" t="s">
        <v>17</v>
      </c>
      <c r="G60" s="5">
        <f t="shared" si="1"/>
        <v>19.93377777777777</v>
      </c>
      <c r="H60" s="5">
        <f t="shared" si="2"/>
        <v>9.6837777777777703</v>
      </c>
      <c r="I60" s="5">
        <f t="shared" si="3"/>
        <v>93.775552049382568</v>
      </c>
      <c r="J60" s="5">
        <f t="shared" si="4"/>
        <v>0.66666666666666674</v>
      </c>
      <c r="K60" s="5">
        <f t="shared" si="5"/>
        <v>0.22222222222222224</v>
      </c>
      <c r="L60" s="5">
        <f t="shared" si="6"/>
        <v>421.98998422222155</v>
      </c>
    </row>
    <row r="61" spans="1:12" x14ac:dyDescent="0.2">
      <c r="A61" s="2">
        <v>56</v>
      </c>
      <c r="B61" s="2">
        <f t="shared" ref="B61:B68" si="8">B60+B32</f>
        <v>0.41666666666666663</v>
      </c>
      <c r="C61" s="2">
        <f t="shared" ref="C61:C68" si="9">C60+B46</f>
        <v>14.916666666666666</v>
      </c>
      <c r="D61" s="2">
        <f t="shared" si="7"/>
        <v>411.47428698412642</v>
      </c>
      <c r="E61" s="2">
        <f t="shared" ref="E61:E68" si="10">D61</f>
        <v>411.47428698412642</v>
      </c>
      <c r="F61" s="2"/>
      <c r="G61" s="5">
        <f t="shared" si="1"/>
        <v>24.917222222222215</v>
      </c>
      <c r="H61" s="5">
        <f t="shared" si="2"/>
        <v>10.000555555555549</v>
      </c>
      <c r="I61" s="5">
        <f t="shared" si="3"/>
        <v>100.01111141975295</v>
      </c>
      <c r="J61" s="5">
        <f t="shared" si="4"/>
        <v>0.58333333333333337</v>
      </c>
      <c r="K61" s="5">
        <f t="shared" si="5"/>
        <v>0.24305555555555555</v>
      </c>
      <c r="L61" s="5">
        <f t="shared" si="6"/>
        <v>411.47428698412642</v>
      </c>
    </row>
    <row r="62" spans="1:12" x14ac:dyDescent="0.2">
      <c r="A62" s="2">
        <v>60</v>
      </c>
      <c r="B62" s="2">
        <f t="shared" si="8"/>
        <v>0.49999999999999994</v>
      </c>
      <c r="C62" s="2">
        <f t="shared" si="9"/>
        <v>19.916666666666664</v>
      </c>
      <c r="D62" s="2">
        <f t="shared" si="7"/>
        <v>398.72102399999937</v>
      </c>
      <c r="E62" s="2">
        <f t="shared" si="10"/>
        <v>398.72102399999937</v>
      </c>
      <c r="F62" s="2"/>
      <c r="G62" s="5">
        <f t="shared" si="1"/>
        <v>29.900666666666655</v>
      </c>
      <c r="H62" s="5">
        <f t="shared" si="2"/>
        <v>9.9839999999999911</v>
      </c>
      <c r="I62" s="5">
        <f t="shared" si="3"/>
        <v>99.680255999999829</v>
      </c>
      <c r="J62" s="5">
        <f t="shared" si="4"/>
        <v>0.5</v>
      </c>
      <c r="K62" s="5">
        <f t="shared" si="5"/>
        <v>0.24999999999999997</v>
      </c>
      <c r="L62" s="5">
        <f t="shared" si="6"/>
        <v>398.72102399999937</v>
      </c>
    </row>
    <row r="63" spans="1:12" x14ac:dyDescent="0.2">
      <c r="A63" s="2">
        <v>61</v>
      </c>
      <c r="B63" s="2">
        <f t="shared" si="8"/>
        <v>0.58333333333333326</v>
      </c>
      <c r="C63" s="2">
        <f t="shared" si="9"/>
        <v>24.999999999999996</v>
      </c>
      <c r="D63" s="2">
        <f t="shared" si="7"/>
        <v>401.94782725079267</v>
      </c>
      <c r="E63" s="2">
        <f t="shared" si="10"/>
        <v>401.94782725079267</v>
      </c>
      <c r="F63" s="2"/>
      <c r="G63" s="5">
        <f t="shared" si="1"/>
        <v>34.884111111111096</v>
      </c>
      <c r="H63" s="5">
        <f t="shared" si="2"/>
        <v>9.8841111111110997</v>
      </c>
      <c r="I63" s="5">
        <f t="shared" si="3"/>
        <v>97.695652456789901</v>
      </c>
      <c r="J63" s="5">
        <f t="shared" si="4"/>
        <v>0.41666666666666674</v>
      </c>
      <c r="K63" s="5">
        <f t="shared" si="5"/>
        <v>0.24305555555555558</v>
      </c>
      <c r="L63" s="5">
        <f t="shared" si="6"/>
        <v>401.94782725079267</v>
      </c>
    </row>
    <row r="64" spans="1:12" x14ac:dyDescent="0.2">
      <c r="A64" s="2">
        <v>70</v>
      </c>
      <c r="B64" s="2">
        <f t="shared" si="8"/>
        <v>0.66666666666666663</v>
      </c>
      <c r="C64" s="2">
        <f t="shared" si="9"/>
        <v>30.833333333333329</v>
      </c>
      <c r="D64" s="2">
        <f t="shared" si="7"/>
        <v>367.27727022222138</v>
      </c>
      <c r="E64" s="2">
        <f t="shared" si="10"/>
        <v>367.27727022222138</v>
      </c>
      <c r="F64" s="2"/>
      <c r="G64" s="5">
        <f t="shared" si="1"/>
        <v>39.867555555555541</v>
      </c>
      <c r="H64" s="5">
        <f t="shared" si="2"/>
        <v>9.0342222222222119</v>
      </c>
      <c r="I64" s="5">
        <f t="shared" si="3"/>
        <v>81.617171160493641</v>
      </c>
      <c r="J64" s="5">
        <f t="shared" si="4"/>
        <v>0.33333333333333337</v>
      </c>
      <c r="K64" s="5">
        <f t="shared" si="5"/>
        <v>0.22222222222222224</v>
      </c>
      <c r="L64" s="5">
        <f t="shared" si="6"/>
        <v>367.27727022222138</v>
      </c>
    </row>
    <row r="65" spans="1:12" x14ac:dyDescent="0.2">
      <c r="A65" s="2">
        <v>71</v>
      </c>
      <c r="B65" s="2">
        <f t="shared" si="8"/>
        <v>0.75</v>
      </c>
      <c r="C65" s="2">
        <f t="shared" si="9"/>
        <v>36.749999999999993</v>
      </c>
      <c r="D65" s="2">
        <f t="shared" si="7"/>
        <v>350.00640533333262</v>
      </c>
      <c r="E65" s="2">
        <f t="shared" si="10"/>
        <v>350.00640533333262</v>
      </c>
      <c r="F65" s="2"/>
      <c r="G65" s="5">
        <f t="shared" si="1"/>
        <v>44.850999999999985</v>
      </c>
      <c r="H65" s="5">
        <f t="shared" si="2"/>
        <v>8.100999999999992</v>
      </c>
      <c r="I65" s="5">
        <f t="shared" si="3"/>
        <v>65.626200999999867</v>
      </c>
      <c r="J65" s="5">
        <f t="shared" si="4"/>
        <v>0.25</v>
      </c>
      <c r="K65" s="5">
        <f t="shared" si="5"/>
        <v>0.1875</v>
      </c>
      <c r="L65" s="5">
        <f t="shared" si="6"/>
        <v>350.00640533333262</v>
      </c>
    </row>
    <row r="66" spans="1:12" x14ac:dyDescent="0.2">
      <c r="A66" s="2">
        <v>75</v>
      </c>
      <c r="B66" s="2">
        <f t="shared" si="8"/>
        <v>0.83333333333333337</v>
      </c>
      <c r="C66" s="2">
        <f t="shared" si="9"/>
        <v>42.999999999999993</v>
      </c>
      <c r="D66" s="2">
        <f t="shared" si="7"/>
        <v>336.30934222222214</v>
      </c>
      <c r="E66" s="2">
        <f t="shared" si="10"/>
        <v>336.30934222222214</v>
      </c>
      <c r="F66" s="2"/>
      <c r="G66" s="5">
        <f t="shared" si="1"/>
        <v>49.834444444444436</v>
      </c>
      <c r="H66" s="5">
        <f t="shared" si="2"/>
        <v>6.8344444444444434</v>
      </c>
      <c r="I66" s="5">
        <f t="shared" si="3"/>
        <v>46.709630864197514</v>
      </c>
      <c r="J66" s="5">
        <f t="shared" si="4"/>
        <v>0.16666666666666663</v>
      </c>
      <c r="K66" s="5">
        <f t="shared" si="5"/>
        <v>0.13888888888888887</v>
      </c>
      <c r="L66" s="5">
        <f t="shared" si="6"/>
        <v>336.30934222222214</v>
      </c>
    </row>
    <row r="67" spans="1:12" x14ac:dyDescent="0.2">
      <c r="A67" s="2">
        <v>96</v>
      </c>
      <c r="B67" s="2">
        <f t="shared" si="8"/>
        <v>0.91666666666666674</v>
      </c>
      <c r="C67" s="2">
        <f t="shared" si="9"/>
        <v>50.967999999999989</v>
      </c>
      <c r="D67" s="2">
        <f t="shared" si="7"/>
        <v>194.02880016161657</v>
      </c>
      <c r="E67" s="2">
        <f t="shared" si="10"/>
        <v>194.02880016161657</v>
      </c>
      <c r="F67" s="2"/>
      <c r="G67" s="5">
        <f t="shared" si="1"/>
        <v>54.817888888888881</v>
      </c>
      <c r="H67" s="5">
        <f t="shared" si="2"/>
        <v>3.8498888888888914</v>
      </c>
      <c r="I67" s="5">
        <f t="shared" si="3"/>
        <v>14.821644456790143</v>
      </c>
      <c r="J67" s="5">
        <f t="shared" si="4"/>
        <v>8.3333333333333259E-2</v>
      </c>
      <c r="K67" s="5">
        <f t="shared" si="5"/>
        <v>7.6388888888888826E-2</v>
      </c>
      <c r="L67" s="5">
        <f t="shared" si="6"/>
        <v>194.02880016161657</v>
      </c>
    </row>
    <row r="68" spans="1:12" x14ac:dyDescent="0.2">
      <c r="A68" s="2">
        <v>106</v>
      </c>
      <c r="B68" s="2">
        <f t="shared" si="8"/>
        <v>1</v>
      </c>
      <c r="C68" s="2">
        <f t="shared" si="9"/>
        <v>59.801333333333318</v>
      </c>
      <c r="D68" s="2">
        <v>0</v>
      </c>
      <c r="E68" s="2">
        <f t="shared" si="10"/>
        <v>0</v>
      </c>
      <c r="F68" s="2"/>
      <c r="G68" s="5">
        <f t="shared" si="1"/>
        <v>59.801333333333318</v>
      </c>
      <c r="H68" s="5">
        <f t="shared" si="2"/>
        <v>0</v>
      </c>
      <c r="I68" s="5">
        <f t="shared" si="3"/>
        <v>0</v>
      </c>
      <c r="J68" s="5">
        <f t="shared" si="4"/>
        <v>0</v>
      </c>
      <c r="K68" s="5">
        <f t="shared" si="5"/>
        <v>0</v>
      </c>
      <c r="L68" s="5" t="e">
        <f t="shared" si="6"/>
        <v>#DIV/0!</v>
      </c>
    </row>
  </sheetData>
  <mergeCells count="3">
    <mergeCell ref="F3:I3"/>
    <mergeCell ref="F2:I2"/>
    <mergeCell ref="F4:I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2015-01-19T23:34:28Z</dcterms:modified>
</cp:coreProperties>
</file>