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51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8.xml"/>
  <Override ContentType="application/vnd.openxmlformats-officedocument.drawingml.chart+xml" PartName="/xl/charts/chart5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5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e" sheetId="1" r:id="rId4"/>
    <sheet state="visible" name="Embankment, 30d" sheetId="2" r:id="rId5"/>
    <sheet state="visible" name="Embankment, 45d" sheetId="3" r:id="rId6"/>
    <sheet state="visible" name="Embankment, 60d" sheetId="4" r:id="rId7"/>
    <sheet state="visible" name="Trench, 30d" sheetId="5" r:id="rId8"/>
    <sheet state="visible" name="Trench, 45d" sheetId="6" r:id="rId9"/>
    <sheet state="visible" name="Trench, 60d" sheetId="7" r:id="rId10"/>
    <sheet state="visible" name="Mound, 15d" sheetId="8" r:id="rId11"/>
    <sheet state="visible" name="Mound, 30d" sheetId="9" r:id="rId12"/>
    <sheet state="visible" name="Mound, 45d" sheetId="10" r:id="rId13"/>
    <sheet state="visible" name="Error vs Angle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310">
      <text>
        <t xml:space="preserve">All points are vertically above the centre. Non-usable result.
	-Galactictonic</t>
      </text>
    </comment>
    <comment authorId="0" ref="I200">
      <text>
        <t xml:space="preserve">10 degrees from surface, at 10x previous 10deg measurement.
	-Galactictonic</t>
      </text>
    </comment>
    <comment authorId="0" ref="L204">
      <text>
        <t xml:space="preserve">Only one pixel was seen out of nine.
	-Galactictonic</t>
      </text>
    </comment>
    <comment authorId="0" ref="I146">
      <text>
        <t xml:space="preserve">30 deg to plane
	-Galactictonic</t>
      </text>
    </comment>
    <comment authorId="0" ref="I119">
      <text>
        <t xml:space="preserve">60 degrees to projector
	-Galactictonic</t>
      </text>
    </comment>
    <comment authorId="0" ref="L67">
      <text>
        <t xml:space="preserve">Half the pixels in this image were not captured. Hopefully this improves as we add more pixels.
	-Galactictonic
Can confirm, in most images with more than 10 pixels there was no issue whatsoever.
	-Galactictonic</t>
      </text>
    </comment>
    <comment authorId="0" ref="L65">
      <text>
        <t xml:space="preserve">Though the camera was aligned well with the projected image, the pixel line passed right through the boundary of the sub-pixel and was missed.
	-Galactictonic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7">
      <text>
        <t xml:space="preserve">Switched to the basic curved reconstruction
	-Galactictonic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9">
      <text>
        <t xml:space="preserve">Outlier. Omitted.
	-Galactictonic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29">
      <text>
        <t xml:space="preserve">Here a=0.4
	-Galactictonic</t>
      </text>
    </comment>
  </commentList>
</comments>
</file>

<file path=xl/sharedStrings.xml><?xml version="1.0" encoding="utf-8"?>
<sst xmlns="http://schemas.openxmlformats.org/spreadsheetml/2006/main" count="449" uniqueCount="96">
  <si>
    <t>Filename</t>
  </si>
  <si>
    <t>Date Collected</t>
  </si>
  <si>
    <t>Focus</t>
  </si>
  <si>
    <t>Surface Type</t>
  </si>
  <si>
    <t>Surface Parameters</t>
  </si>
  <si>
    <t>Camera Params</t>
  </si>
  <si>
    <t>Projector</t>
  </si>
  <si>
    <t>Error</t>
  </si>
  <si>
    <t>a=0 only</t>
  </si>
  <si>
    <t>a=1 only</t>
  </si>
  <si>
    <t>a=2 only</t>
  </si>
  <si>
    <t>zbar</t>
  </si>
  <si>
    <t>theta_s</t>
  </si>
  <si>
    <t>L_s</t>
  </si>
  <si>
    <t>T</t>
  </si>
  <si>
    <t>a</t>
  </si>
  <si>
    <t>N</t>
  </si>
  <si>
    <t>Mean</t>
  </si>
  <si>
    <t>Std</t>
  </si>
  <si>
    <t>Peak Magnitude</t>
  </si>
  <si>
    <t>mean</t>
  </si>
  <si>
    <t>std</t>
  </si>
  <si>
    <t>peak</t>
  </si>
  <si>
    <t>n-1_a-0_t-0-0-20</t>
  </si>
  <si>
    <t>23/03/2024</t>
  </si>
  <si>
    <t>Effect of a and n on error</t>
  </si>
  <si>
    <t>Plane - normal</t>
  </si>
  <si>
    <t>[0, 0, 20]</t>
  </si>
  <si>
    <t>nan</t>
  </si>
  <si>
    <t>n-1_a-1_t-0-0-20</t>
  </si>
  <si>
    <t>n-1_a-2_t-0-0-20</t>
  </si>
  <si>
    <t>n-2_a-0.5_t-0-0-20</t>
  </si>
  <si>
    <t>n-2_a-0_t-0-0-20</t>
  </si>
  <si>
    <t>n-2_a-1_t-0-0-20</t>
  </si>
  <si>
    <t>n-2_a-2_t-0-0-20</t>
  </si>
  <si>
    <t>n-3_a-0.4_t-0-0-20</t>
  </si>
  <si>
    <t>n-3_a-0.5_t-0-0-20</t>
  </si>
  <si>
    <t>n-3_a-0_t-0-0-20</t>
  </si>
  <si>
    <t>n-3_a-1_t-0-0-20</t>
  </si>
  <si>
    <t>n-3_a-2_t-0-0-20</t>
  </si>
  <si>
    <t>n-4_a-0_t-0-0-20</t>
  </si>
  <si>
    <t>n-5_a-0_t-0-0-20</t>
  </si>
  <si>
    <t>n-6_a-0_t-0-0-20</t>
  </si>
  <si>
    <t>n-7_a-0_t-0-0-20</t>
  </si>
  <si>
    <t>n-8_a-0_t-0-0-20</t>
  </si>
  <si>
    <t>n-9_a-0_t-0-0-20</t>
  </si>
  <si>
    <t>n-10_a-0_t-0-0-20</t>
  </si>
  <si>
    <t>n-11_a-0_t-0-0-20</t>
  </si>
  <si>
    <t>n-12_a-0_t-0-0-20</t>
  </si>
  <si>
    <t>n-14_a-0_t-0-0-20</t>
  </si>
  <si>
    <t>n-16_a-0_t-0-0-20</t>
  </si>
  <si>
    <t>n-18_a-0_t-0-0-20</t>
  </si>
  <si>
    <t>n-20_a-0.5_t-0-0-20</t>
  </si>
  <si>
    <t>n-20_a-0_t-0-0-20</t>
  </si>
  <si>
    <t>n-20_a-1_t-0-0-20</t>
  </si>
  <si>
    <t>[20, 0, 0]</t>
  </si>
  <si>
    <t>[100, 0, 0]</t>
  </si>
  <si>
    <t>-</t>
  </si>
  <si>
    <t>[567, 0, 0]</t>
  </si>
  <si>
    <t>[173, 0, 0]</t>
  </si>
  <si>
    <t>[58, 0, 0]</t>
  </si>
  <si>
    <t>Effect of translation, a and N on error</t>
  </si>
  <si>
    <t>[1000, 0, -1000]</t>
  </si>
  <si>
    <t>[11340, 0, -1900]</t>
  </si>
  <si>
    <t>Effect of N on error - embankment</t>
  </si>
  <si>
    <t>Embankment - 4m, 45 degrees</t>
  </si>
  <si>
    <t>Mean (a=0)</t>
  </si>
  <si>
    <t>Mean (a=1)</t>
  </si>
  <si>
    <t>Embankment - 4m, 30 degrees</t>
  </si>
  <si>
    <t>Mean error for a=0</t>
  </si>
  <si>
    <t>Angle (deg)</t>
  </si>
  <si>
    <t>Mean error for a=1</t>
  </si>
  <si>
    <t>°</t>
  </si>
  <si>
    <t>a=0</t>
  </si>
  <si>
    <t>a=1</t>
  </si>
  <si>
    <t>a=2</t>
  </si>
  <si>
    <t>NOT USED -&gt;</t>
  </si>
  <si>
    <t>Embankment - 4m, 60 degrees</t>
  </si>
  <si>
    <t>Effect of N on error - trench</t>
  </si>
  <si>
    <t>Trench - 4m, 30 degrees</t>
  </si>
  <si>
    <t>[15, 0, 0]</t>
  </si>
  <si>
    <t>[30, 0, 0]</t>
  </si>
  <si>
    <t>[50, 0, 0]</t>
  </si>
  <si>
    <t>[75, 0, 0]</t>
  </si>
  <si>
    <t>Trench - 4m, 45 degrees</t>
  </si>
  <si>
    <t>Trench - 4m, 60 degrees</t>
  </si>
  <si>
    <t>Effect of N on error - mound</t>
  </si>
  <si>
    <t>Mound, 1.473m, 15 degrees, sigma=3.33</t>
  </si>
  <si>
    <t>Mound, 3.173, 30 degrees, sigma=3.33</t>
  </si>
  <si>
    <t>Mound, 5.496, 45 degrees, sigma=3.33</t>
  </si>
  <si>
    <t>Translation</t>
  </si>
  <si>
    <t>Mean Error Magnitude</t>
  </si>
  <si>
    <t>Angle</t>
  </si>
  <si>
    <t>Mean Diff</t>
  </si>
  <si>
    <t>Mean error for a=0.5</t>
  </si>
  <si>
    <t>Mean error for a=2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</si>
</sst>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0.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6" fillId="0" fontId="2" numFmtId="0" xfId="0" applyBorder="1" applyFont="1"/>
    <xf borderId="5" fillId="0" fontId="1" numFmtId="0" xfId="0" applyAlignment="1" applyBorder="1" applyFont="1">
      <alignment horizontal="center"/>
    </xf>
    <xf borderId="7" fillId="0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readingOrder="0" vertical="center"/>
    </xf>
    <xf borderId="7" fillId="0" fontId="3" numFmtId="0" xfId="0" applyBorder="1" applyFont="1"/>
    <xf borderId="7" fillId="0" fontId="3" numFmtId="0" xfId="0" applyAlignment="1" applyBorder="1" applyFont="1">
      <alignment horizontal="left" readingOrder="0"/>
    </xf>
    <xf borderId="0" fillId="0" fontId="3" numFmtId="0" xfId="0" applyFont="1"/>
    <xf borderId="7" fillId="0" fontId="2" numFmtId="0" xfId="0" applyBorder="1" applyFont="1"/>
    <xf borderId="0" fillId="2" fontId="4" numFmtId="0" xfId="0" applyAlignment="1" applyFill="1" applyFont="1">
      <alignment horizontal="left" readingOrder="0"/>
    </xf>
    <xf borderId="0" fillId="2" fontId="4" numFmtId="11" xfId="0" applyAlignment="1" applyFont="1" applyNumberFormat="1">
      <alignment horizontal="left" readingOrder="0"/>
    </xf>
    <xf borderId="7" fillId="0" fontId="3" numFmtId="11" xfId="0" applyAlignment="1" applyBorder="1" applyFont="1" applyNumberFormat="1">
      <alignment horizontal="left" readingOrder="0"/>
    </xf>
    <xf borderId="0" fillId="0" fontId="3" numFmtId="11" xfId="0" applyFont="1" applyNumberFormat="1"/>
    <xf borderId="7" fillId="2" fontId="4" numFmtId="0" xfId="0" applyAlignment="1" applyBorder="1" applyFont="1">
      <alignment horizontal="left" readingOrder="0"/>
    </xf>
    <xf borderId="7" fillId="0" fontId="3" numFmtId="164" xfId="0" applyAlignment="1" applyBorder="1" applyFont="1" applyNumberFormat="1">
      <alignment readingOrder="0"/>
    </xf>
    <xf borderId="7" fillId="0" fontId="3" numFmtId="11" xfId="0" applyAlignment="1" applyBorder="1" applyFont="1" applyNumberFormat="1">
      <alignment readingOrder="0"/>
    </xf>
    <xf borderId="6" fillId="0" fontId="3" numFmtId="0" xfId="0" applyBorder="1" applyFont="1"/>
    <xf borderId="6" fillId="0" fontId="3" numFmtId="164" xfId="0" applyAlignment="1" applyBorder="1" applyFont="1" applyNumberFormat="1">
      <alignment readingOrder="0"/>
    </xf>
    <xf borderId="6" fillId="0" fontId="3" numFmtId="0" xfId="0" applyAlignment="1" applyBorder="1" applyFont="1">
      <alignment readingOrder="0"/>
    </xf>
    <xf borderId="0" fillId="0" fontId="3" numFmtId="11" xfId="0" applyAlignment="1" applyFont="1" applyNumberFormat="1">
      <alignment readingOrder="0"/>
    </xf>
    <xf borderId="7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readingOrder="0" vertical="center"/>
    </xf>
    <xf borderId="6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165" xfId="0" applyFont="1" applyNumberFormat="1"/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Error vs Pixel Dimension for T=[567,0,0] and non-zero a.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a=1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Plane!$K$92:$K$334</c:f>
            </c:numRef>
          </c:xVal>
          <c:yVal>
            <c:numRef>
              <c:f>Plane!$S$92:$S$118</c:f>
              <c:numCache/>
            </c:numRef>
          </c:yVal>
        </c:ser>
        <c:ser>
          <c:idx val="1"/>
          <c:order val="1"/>
          <c:tx>
            <c:v>a=2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Plane!$K$92:$K$334</c:f>
            </c:numRef>
          </c:xVal>
          <c:yVal>
            <c:numRef>
              <c:f>Plane!$V$92:$V$118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70443"/>
        <c:axId val="1467641602"/>
      </c:scatterChart>
      <c:valAx>
        <c:axId val="1247704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641602"/>
      </c:valAx>
      <c:valAx>
        <c:axId val="1467641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Error Magnitude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70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45°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'Embankment, 30d'!$C$64:$I$64</c:f>
            </c:strRef>
          </c:cat>
          <c:val>
            <c:numRef>
              <c:f>'Embankment, 30d'!$C$67:$I$67</c:f>
              <c:numCache/>
            </c:numRef>
          </c:val>
          <c:smooth val="0"/>
        </c:ser>
        <c:ser>
          <c:idx val="1"/>
          <c:order val="1"/>
          <c:tx>
            <c:v>60°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'Embankment, 30d'!$C$64:$I$64</c:f>
            </c:strRef>
          </c:cat>
          <c:val>
            <c:numRef>
              <c:f>'Embankment, 30d'!$C$68:$I$68</c:f>
              <c:numCache/>
            </c:numRef>
          </c:val>
          <c:smooth val="0"/>
        </c:ser>
        <c:ser>
          <c:idx val="2"/>
          <c:order val="2"/>
          <c:tx>
            <c:v>80°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'Embankment, 30d'!$C$64:$I$64</c:f>
            </c:strRef>
          </c:cat>
          <c:val>
            <c:numRef>
              <c:f>'Embankment, 30d'!$C$69:$I$69</c:f>
              <c:numCache/>
            </c:numRef>
          </c:val>
          <c:smooth val="0"/>
        </c:ser>
        <c:axId val="2146026401"/>
        <c:axId val="235606707"/>
      </c:lineChart>
      <c:catAx>
        <c:axId val="2146026401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35606707"/>
      </c:catAx>
      <c:valAx>
        <c:axId val="235606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146026401"/>
      </c:valAx>
    </c:plotArea>
    <c:legend>
      <c:legendPos val="r"/>
      <c:layout>
        <c:manualLayout>
          <c:xMode val="edge"/>
          <c:yMode val="edge"/>
          <c:x val="0.3873434851222342"/>
          <c:y val="0.05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45°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trendline>
            <c:name>45°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'Embankment, 30d'!$E$64:$I$64</c:f>
            </c:strRef>
          </c:cat>
          <c:val>
            <c:numRef>
              <c:f>'Embankment, 30d'!$E$67:$I$67</c:f>
              <c:numCache/>
            </c:numRef>
          </c:val>
          <c:smooth val="0"/>
        </c:ser>
        <c:ser>
          <c:idx val="1"/>
          <c:order val="1"/>
          <c:tx>
            <c:v>60°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trendline>
            <c:name>60°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'Embankment, 30d'!$E$64:$I$64</c:f>
            </c:strRef>
          </c:cat>
          <c:val>
            <c:numRef>
              <c:f>'Embankment, 30d'!$E$68:$I$68</c:f>
              <c:numCache/>
            </c:numRef>
          </c:val>
          <c:smooth val="0"/>
        </c:ser>
        <c:ser>
          <c:idx val="2"/>
          <c:order val="2"/>
          <c:tx>
            <c:v>80°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trendline>
            <c:name>80°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'Embankment, 30d'!$E$64:$I$64</c:f>
            </c:strRef>
          </c:cat>
          <c:val>
            <c:numRef>
              <c:f>'Embankment, 30d'!$E$69:$I$69</c:f>
              <c:numCache/>
            </c:numRef>
          </c:val>
          <c:smooth val="0"/>
        </c:ser>
        <c:axId val="410658584"/>
        <c:axId val="1177435287"/>
      </c:lineChart>
      <c:catAx>
        <c:axId val="4106585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177435287"/>
      </c:catAx>
      <c:valAx>
        <c:axId val="1177435287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10658584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trendline>
            <c:name>N=10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'Embankment, 30d'!$B$65:$B$69</c:f>
            </c:strRef>
          </c:cat>
          <c:val>
            <c:numRef>
              <c:f>'Embankment, 30d'!$F$65:$F$69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trendline>
            <c:name>N=20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'Embankment, 30d'!$B$65:$B$69</c:f>
            </c:strRef>
          </c:cat>
          <c:val>
            <c:numRef>
              <c:f>'Embankment, 30d'!$G$65:$G$69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trendline>
            <c:name>N=40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'Embankment, 30d'!$B$65:$B$69</c:f>
            </c:strRef>
          </c:cat>
          <c:val>
            <c:numRef>
              <c:f>'Embankment, 30d'!$H$65:$H$69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trendline>
            <c:name>N=80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'Embankment, 30d'!$B$65:$B$69</c:f>
            </c:strRef>
          </c:cat>
          <c:val>
            <c:numRef>
              <c:f>'Embankment, 30d'!$I$65:$I$69</c:f>
              <c:numCache/>
            </c:numRef>
          </c:val>
          <c:smooth val="0"/>
        </c:ser>
        <c:axId val="987687450"/>
        <c:axId val="1997551881"/>
      </c:lineChart>
      <c:catAx>
        <c:axId val="98768745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Capture 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997551881"/>
      </c:catAx>
      <c:valAx>
        <c:axId val="1997551881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987687450"/>
      </c:valAx>
    </c:plotArea>
    <c:legend>
      <c:legendPos val="t"/>
      <c:layout>
        <c:manualLayout>
          <c:xMode val="edge"/>
          <c:yMode val="edge"/>
          <c:x val="0.08822938972162737"/>
          <c:y val="0.04730458221024259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'Embankment, 45d'!$H$99</c:f>
            </c:strRef>
          </c:tx>
          <c:spPr>
            <a:ln cmpd="sng">
              <a:solidFill>
                <a:srgbClr val="5E4C5F"/>
              </a:solidFill>
            </a:ln>
          </c:spPr>
          <c:marker>
            <c:symbol val="none"/>
          </c:marker>
          <c:cat>
            <c:strRef>
              <c:f>'Embankment, 45d'!$D$100:$D$104</c:f>
            </c:strRef>
          </c:cat>
          <c:val>
            <c:numRef>
              <c:f>'Embankment, 45d'!$H$100:$H$104</c:f>
              <c:numCache/>
            </c:numRef>
          </c:val>
          <c:smooth val="0"/>
        </c:ser>
        <c:ser>
          <c:idx val="1"/>
          <c:order val="1"/>
          <c:tx>
            <c:strRef>
              <c:f>'Embankment, 45d'!$I$99</c:f>
            </c:strRef>
          </c:tx>
          <c:spPr>
            <a:ln cmpd="sng">
              <a:solidFill>
                <a:srgbClr val="999999"/>
              </a:solidFill>
            </a:ln>
          </c:spPr>
          <c:marker>
            <c:symbol val="none"/>
          </c:marker>
          <c:cat>
            <c:strRef>
              <c:f>'Embankment, 45d'!$D$100:$D$104</c:f>
            </c:strRef>
          </c:cat>
          <c:val>
            <c:numRef>
              <c:f>'Embankment, 45d'!$I$100:$I$104</c:f>
              <c:numCache/>
            </c:numRef>
          </c:val>
          <c:smooth val="0"/>
        </c:ser>
        <c:ser>
          <c:idx val="2"/>
          <c:order val="2"/>
          <c:tx>
            <c:strRef>
              <c:f>'Embankment, 45d'!$J$99</c:f>
            </c:strRef>
          </c:tx>
          <c:spPr>
            <a:ln cmpd="sng">
              <a:solidFill>
                <a:srgbClr val="FFBB6F"/>
              </a:solidFill>
            </a:ln>
          </c:spPr>
          <c:marker>
            <c:symbol val="none"/>
          </c:marker>
          <c:cat>
            <c:strRef>
              <c:f>'Embankment, 45d'!$D$100:$D$104</c:f>
            </c:strRef>
          </c:cat>
          <c:val>
            <c:numRef>
              <c:f>'Embankment, 45d'!$J$100:$J$104</c:f>
              <c:numCache/>
            </c:numRef>
          </c:val>
          <c:smooth val="0"/>
        </c:ser>
        <c:ser>
          <c:idx val="3"/>
          <c:order val="3"/>
          <c:tx>
            <c:strRef>
              <c:f>'Embankment, 45d'!$K$99</c:f>
            </c:strRef>
          </c:tx>
          <c:spPr>
            <a:ln cmpd="sng">
              <a:solidFill>
                <a:srgbClr val="A68057"/>
              </a:solidFill>
            </a:ln>
          </c:spPr>
          <c:marker>
            <c:symbol val="none"/>
          </c:marker>
          <c:cat>
            <c:strRef>
              <c:f>'Embankment, 45d'!$D$100:$D$104</c:f>
            </c:strRef>
          </c:cat>
          <c:val>
            <c:numRef>
              <c:f>'Embankment, 45d'!$K$100:$K$104</c:f>
              <c:numCache/>
            </c:numRef>
          </c:val>
          <c:smooth val="0"/>
        </c:ser>
        <c:axId val="1999986383"/>
        <c:axId val="356796394"/>
      </c:lineChart>
      <c:catAx>
        <c:axId val="1999986383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Capture Angle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796394"/>
      </c:catAx>
      <c:valAx>
        <c:axId val="356796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Error Magnitude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986383"/>
      </c:valAx>
    </c:plotArea>
    <c:legend>
      <c:legendPos val="t"/>
      <c:layout>
        <c:manualLayout>
          <c:xMode val="edge"/>
          <c:yMode val="edge"/>
          <c:x val="0.39717447916666676"/>
          <c:y val="0.0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'Embankment, 45d'!$D$125:$D$129</c:f>
            </c:strRef>
          </c:cat>
          <c:val>
            <c:numRef>
              <c:f>'Embankment, 45d'!$H$125:$H$129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'Embankment, 45d'!$D$125:$D$129</c:f>
            </c:strRef>
          </c:cat>
          <c:val>
            <c:numRef>
              <c:f>'Embankment, 45d'!$I$125:$I$129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'Embankment, 45d'!$D$125:$D$129</c:f>
            </c:strRef>
          </c:cat>
          <c:val>
            <c:numRef>
              <c:f>'Embankment, 45d'!$J$125:$J$129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'Embankment, 45d'!$D$125:$D$129</c:f>
            </c:strRef>
          </c:cat>
          <c:val>
            <c:numRef>
              <c:f>'Embankment, 45d'!$K$125:$K$129</c:f>
              <c:numCache/>
            </c:numRef>
          </c:val>
          <c:smooth val="0"/>
        </c:ser>
        <c:axId val="1152687566"/>
        <c:axId val="1624194612"/>
      </c:lineChart>
      <c:catAx>
        <c:axId val="115268756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Capture 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624194612"/>
      </c:catAx>
      <c:valAx>
        <c:axId val="1624194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152687566"/>
      </c:valAx>
    </c:plotArea>
    <c:legend>
      <c:legendPos val="t"/>
      <c:layout>
        <c:manualLayout>
          <c:xMode val="edge"/>
          <c:yMode val="edge"/>
          <c:x val="0.29125727716809435"/>
          <c:y val="0.052695417789757414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45°</c:v>
          </c:tx>
          <c:spPr>
            <a:ln cmpd="sng">
              <a:solidFill>
                <a:srgbClr val="4285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4285F4">
                  <a:alpha val="100000"/>
                </a:srgbClr>
              </a:solidFill>
              <a:ln cmpd="sng">
                <a:solidFill>
                  <a:srgbClr val="4285F4">
                    <a:alpha val="100000"/>
                  </a:srgbClr>
                </a:solidFill>
              </a:ln>
            </c:spPr>
          </c:marker>
          <c:cat>
            <c:strRef>
              <c:f>'Embankment, 45d'!$G$124:$K$124</c:f>
            </c:strRef>
          </c:cat>
          <c:val>
            <c:numRef>
              <c:f>'Embankment, 45d'!$G$127:$K$127</c:f>
              <c:numCache/>
            </c:numRef>
          </c:val>
          <c:smooth val="0"/>
        </c:ser>
        <c:ser>
          <c:idx val="1"/>
          <c:order val="1"/>
          <c:tx>
            <c:v>60°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'Embankment, 45d'!$G$124:$K$124</c:f>
            </c:strRef>
          </c:cat>
          <c:val>
            <c:numRef>
              <c:f>'Embankment, 45d'!$G$128:$K$128</c:f>
              <c:numCache/>
            </c:numRef>
          </c:val>
          <c:smooth val="0"/>
        </c:ser>
        <c:ser>
          <c:idx val="2"/>
          <c:order val="2"/>
          <c:tx>
            <c:v>80°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'Embankment, 45d'!$G$124:$K$124</c:f>
            </c:strRef>
          </c:cat>
          <c:val>
            <c:numRef>
              <c:f>'Embankment, 45d'!$G$129:$K$129</c:f>
              <c:numCache/>
            </c:numRef>
          </c:val>
          <c:smooth val="0"/>
        </c:ser>
        <c:axId val="1313430291"/>
        <c:axId val="228296306"/>
      </c:lineChart>
      <c:catAx>
        <c:axId val="1313430291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28296306"/>
      </c:catAx>
      <c:valAx>
        <c:axId val="228296306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313430291"/>
      </c:valAx>
    </c:plotArea>
    <c:legend>
      <c:legendPos val="r"/>
      <c:layout>
        <c:manualLayout>
          <c:xMode val="edge"/>
          <c:yMode val="edge"/>
          <c:x val="0.39991116836188445"/>
          <c:y val="0.055390835579514824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45°</c:v>
          </c:tx>
          <c:spPr>
            <a:ln cmpd="sng">
              <a:solidFill>
                <a:srgbClr val="4285F4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4285F4">
                  <a:alpha val="100000"/>
                </a:srgbClr>
              </a:solidFill>
              <a:ln cmpd="sng">
                <a:solidFill>
                  <a:srgbClr val="4285F4">
                    <a:alpha val="100000"/>
                  </a:srgbClr>
                </a:solidFill>
              </a:ln>
            </c:spPr>
          </c:marker>
          <c:cat>
            <c:strRef>
              <c:f>'Embankment, 45d'!$G$124:$K$124</c:f>
            </c:strRef>
          </c:cat>
          <c:val>
            <c:numRef>
              <c:f>'Embankment, 45d'!$G$127:$K$127</c:f>
              <c:numCache/>
            </c:numRef>
          </c:val>
          <c:smooth val="0"/>
        </c:ser>
        <c:ser>
          <c:idx val="1"/>
          <c:order val="1"/>
          <c:tx>
            <c:v>60°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'Embankment, 45d'!$G$124:$K$124</c:f>
            </c:strRef>
          </c:cat>
          <c:val>
            <c:numRef>
              <c:f>'Embankment, 45d'!$G$128:$K$128</c:f>
              <c:numCache/>
            </c:numRef>
          </c:val>
          <c:smooth val="0"/>
        </c:ser>
        <c:ser>
          <c:idx val="2"/>
          <c:order val="2"/>
          <c:tx>
            <c:v>80°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'Embankment, 45d'!$G$124:$K$124</c:f>
            </c:strRef>
          </c:cat>
          <c:val>
            <c:numRef>
              <c:f>'Embankment, 45d'!$G$129:$K$129</c:f>
              <c:numCache/>
            </c:numRef>
          </c:val>
          <c:smooth val="0"/>
        </c:ser>
        <c:axId val="1300941991"/>
        <c:axId val="1132927158"/>
      </c:lineChart>
      <c:catAx>
        <c:axId val="1300941991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132927158"/>
      </c:catAx>
      <c:valAx>
        <c:axId val="1132927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300941991"/>
      </c:valAx>
    </c:plotArea>
    <c:legend>
      <c:legendPos val="r"/>
      <c:layout>
        <c:manualLayout>
          <c:xMode val="edge"/>
          <c:yMode val="edge"/>
          <c:x val="0.3870632026231264"/>
          <c:y val="0.055390835579514824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'Embankment, 45d'!$D$125:$D$129</c:f>
            </c:strRef>
          </c:cat>
          <c:val>
            <c:numRef>
              <c:f>'Embankment, 45d'!$H$125:$H$129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'Embankment, 45d'!$D$125:$D$129</c:f>
            </c:strRef>
          </c:cat>
          <c:val>
            <c:numRef>
              <c:f>'Embankment, 45d'!$I$125:$I$129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'Embankment, 45d'!$D$125:$D$129</c:f>
            </c:strRef>
          </c:cat>
          <c:val>
            <c:numRef>
              <c:f>'Embankment, 45d'!$J$125:$J$129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'Embankment, 45d'!$D$125:$D$129</c:f>
            </c:strRef>
          </c:cat>
          <c:val>
            <c:numRef>
              <c:f>'Embankment, 45d'!$K$125:$K$129</c:f>
              <c:numCache/>
            </c:numRef>
          </c:val>
          <c:smooth val="0"/>
        </c:ser>
        <c:axId val="1697504568"/>
        <c:axId val="321517129"/>
      </c:lineChart>
      <c:catAx>
        <c:axId val="169750456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Capture 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321517129"/>
      </c:catAx>
      <c:valAx>
        <c:axId val="321517129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697504568"/>
      </c:valAx>
    </c:plotArea>
    <c:legend>
      <c:legendPos val="t"/>
      <c:layout>
        <c:manualLayout>
          <c:xMode val="edge"/>
          <c:yMode val="edge"/>
          <c:x val="0.29768126003747336"/>
          <c:y val="0.052695417789757414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45°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trendline>
            <c:name>45°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'Embankment, 60d'!$E$64:$I$64</c:f>
            </c:strRef>
          </c:cat>
          <c:val>
            <c:numRef>
              <c:f>'Embankment, 60d'!$E$67:$I$67</c:f>
              <c:numCache/>
            </c:numRef>
          </c:val>
          <c:smooth val="0"/>
        </c:ser>
        <c:ser>
          <c:idx val="1"/>
          <c:order val="1"/>
          <c:tx>
            <c:v>60°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trendline>
            <c:name>60°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'Embankment, 60d'!$E$64:$I$64</c:f>
            </c:strRef>
          </c:cat>
          <c:val>
            <c:numRef>
              <c:f>'Embankment, 60d'!$E$68:$I$68</c:f>
              <c:numCache/>
            </c:numRef>
          </c:val>
          <c:smooth val="0"/>
        </c:ser>
        <c:ser>
          <c:idx val="2"/>
          <c:order val="2"/>
          <c:tx>
            <c:v>80°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trendline>
            <c:name>80°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'Embankment, 60d'!$E$64:$I$64</c:f>
            </c:strRef>
          </c:cat>
          <c:val>
            <c:numRef>
              <c:f>'Embankment, 60d'!$E$69:$I$69</c:f>
              <c:numCache/>
            </c:numRef>
          </c:val>
          <c:smooth val="0"/>
        </c:ser>
        <c:axId val="166064363"/>
        <c:axId val="1512222249"/>
      </c:lineChart>
      <c:catAx>
        <c:axId val="166064363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12222249"/>
      </c:catAx>
      <c:valAx>
        <c:axId val="1512222249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layout>
            <c:manualLayout>
              <c:xMode val="edge"/>
              <c:yMode val="edge"/>
              <c:x val="0.03972162740899358"/>
              <c:y val="0.115678346810422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66064363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45°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'Embankment, 60d'!$C$64:$I$64</c:f>
            </c:strRef>
          </c:cat>
          <c:val>
            <c:numRef>
              <c:f>'Embankment, 60d'!$C$67:$I$67</c:f>
              <c:numCache/>
            </c:numRef>
          </c:val>
          <c:smooth val="0"/>
        </c:ser>
        <c:ser>
          <c:idx val="1"/>
          <c:order val="1"/>
          <c:tx>
            <c:v>60°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'Embankment, 60d'!$C$64:$I$64</c:f>
            </c:strRef>
          </c:cat>
          <c:val>
            <c:numRef>
              <c:f>'Embankment, 60d'!$C$68:$I$68</c:f>
              <c:numCache/>
            </c:numRef>
          </c:val>
          <c:smooth val="0"/>
        </c:ser>
        <c:ser>
          <c:idx val="2"/>
          <c:order val="2"/>
          <c:tx>
            <c:v>80°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'Embankment, 60d'!$C$64:$I$64</c:f>
            </c:strRef>
          </c:cat>
          <c:val>
            <c:numRef>
              <c:f>'Embankment, 60d'!$C$69:$I$69</c:f>
              <c:numCache/>
            </c:numRef>
          </c:val>
          <c:smooth val="0"/>
        </c:ser>
        <c:axId val="1379656246"/>
        <c:axId val="1583288376"/>
      </c:lineChart>
      <c:catAx>
        <c:axId val="137965624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83288376"/>
      </c:catAx>
      <c:valAx>
        <c:axId val="1583288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379656246"/>
      </c:valAx>
    </c:plotArea>
    <c:legend>
      <c:legendPos val="r"/>
      <c:layout>
        <c:manualLayout>
          <c:xMode val="edge"/>
          <c:yMode val="edge"/>
          <c:x val="0.38948481274536056"/>
          <c:y val="0.04730458221024259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Error vs Pixel Dimension for a 45 Degree Embankment, T=[100,0,0] a=0.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Plane!$K$227:$K$334</c:f>
            </c:numRef>
          </c:xVal>
          <c:yVal>
            <c:numRef>
              <c:f>Plane!$P$227:$P$253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6121"/>
        <c:axId val="1228713677"/>
      </c:scatterChart>
      <c:valAx>
        <c:axId val="311861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713677"/>
      </c:valAx>
      <c:valAx>
        <c:axId val="1228713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Error Magnitude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86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'Embankment, 60d'!$B$65:$B$69</c:f>
            </c:strRef>
          </c:cat>
          <c:val>
            <c:numRef>
              <c:f>'Embankment, 60d'!$F$65:$F$69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'Embankment, 60d'!$B$65:$B$69</c:f>
            </c:strRef>
          </c:cat>
          <c:val>
            <c:numRef>
              <c:f>'Embankment, 60d'!$G$65:$G$69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'Embankment, 60d'!$B$65:$B$69</c:f>
            </c:strRef>
          </c:cat>
          <c:val>
            <c:numRef>
              <c:f>'Embankment, 60d'!$H$65:$H$69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'Embankment, 60d'!$B$65:$B$69</c:f>
            </c:strRef>
          </c:cat>
          <c:val>
            <c:numRef>
              <c:f>'Embankment, 60d'!$I$65:$I$69</c:f>
              <c:numCache/>
            </c:numRef>
          </c:val>
          <c:smooth val="0"/>
        </c:ser>
        <c:axId val="1509112671"/>
        <c:axId val="991437243"/>
      </c:lineChart>
      <c:catAx>
        <c:axId val="1509112671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Capture 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991437243"/>
      </c:catAx>
      <c:valAx>
        <c:axId val="991437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09112671"/>
      </c:valAx>
    </c:plotArea>
    <c:legend>
      <c:legendPos val="r"/>
      <c:layout>
        <c:manualLayout>
          <c:xMode val="edge"/>
          <c:yMode val="edge"/>
          <c:x val="0.28363389989293364"/>
          <c:y val="0.04730458221024259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'Embankment, 60d'!$F$39</c:f>
            </c:strRef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'Embankment, 60d'!$B$40:$B$44</c:f>
            </c:strRef>
          </c:cat>
          <c:val>
            <c:numRef>
              <c:f>'Embankment, 60d'!$F$40:$F$44</c:f>
              <c:numCache/>
            </c:numRef>
          </c:val>
          <c:smooth val="0"/>
        </c:ser>
        <c:ser>
          <c:idx val="1"/>
          <c:order val="1"/>
          <c:tx>
            <c:strRef>
              <c:f>'Embankment, 60d'!$G$39</c:f>
            </c:strRef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'Embankment, 60d'!$B$40:$B$44</c:f>
            </c:strRef>
          </c:cat>
          <c:val>
            <c:numRef>
              <c:f>'Embankment, 60d'!$G$40:$G$44</c:f>
              <c:numCache/>
            </c:numRef>
          </c:val>
          <c:smooth val="0"/>
        </c:ser>
        <c:ser>
          <c:idx val="2"/>
          <c:order val="2"/>
          <c:tx>
            <c:strRef>
              <c:f>'Embankment, 60d'!$H$39</c:f>
            </c:strRef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'Embankment, 60d'!$B$40:$B$44</c:f>
            </c:strRef>
          </c:cat>
          <c:val>
            <c:numRef>
              <c:f>'Embankment, 60d'!$H$40:$H$44</c:f>
              <c:numCache/>
            </c:numRef>
          </c:val>
          <c:smooth val="0"/>
        </c:ser>
        <c:ser>
          <c:idx val="3"/>
          <c:order val="3"/>
          <c:tx>
            <c:strRef>
              <c:f>'Embankment, 60d'!$I$39</c:f>
            </c:strRef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'Embankment, 60d'!$B$40:$B$44</c:f>
            </c:strRef>
          </c:cat>
          <c:val>
            <c:numRef>
              <c:f>'Embankment, 60d'!$I$40:$I$44</c:f>
              <c:numCache/>
            </c:numRef>
          </c:val>
          <c:smooth val="0"/>
        </c:ser>
        <c:axId val="234278731"/>
        <c:axId val="1813566850"/>
      </c:lineChart>
      <c:catAx>
        <c:axId val="234278731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Capture Angle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566850"/>
      </c:catAx>
      <c:valAx>
        <c:axId val="1813566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Error Magnitude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278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trendline>
            <c:name>N=10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'Embankment, 60d'!$B$65:$B$69</c:f>
            </c:strRef>
          </c:cat>
          <c:val>
            <c:numRef>
              <c:f>'Embankment, 60d'!$F$65:$F$69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trendline>
            <c:name>N=20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'Embankment, 60d'!$B$65:$B$69</c:f>
            </c:strRef>
          </c:cat>
          <c:val>
            <c:numRef>
              <c:f>'Embankment, 60d'!$G$65:$G$69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trendline>
            <c:name>N=40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'Embankment, 60d'!$B$65:$B$69</c:f>
            </c:strRef>
          </c:cat>
          <c:val>
            <c:numRef>
              <c:f>'Embankment, 60d'!$H$65:$H$69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trendline>
            <c:name>N=80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'Embankment, 60d'!$B$65:$B$69</c:f>
            </c:strRef>
          </c:cat>
          <c:val>
            <c:numRef>
              <c:f>'Embankment, 60d'!$I$65:$I$69</c:f>
              <c:numCache/>
            </c:numRef>
          </c:val>
          <c:smooth val="0"/>
        </c:ser>
        <c:axId val="1507374769"/>
        <c:axId val="1754041686"/>
      </c:lineChart>
      <c:catAx>
        <c:axId val="1507374769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Capture 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754041686"/>
      </c:catAx>
      <c:valAx>
        <c:axId val="1754041686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07374769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26.6°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trendline>
            <c:name>26.6°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'Trench, 30d'!$E$64:$I$64</c:f>
            </c:strRef>
          </c:cat>
          <c:val>
            <c:numRef>
              <c:f>'Trench, 30d'!$E$67:$I$67</c:f>
              <c:numCache/>
            </c:numRef>
          </c:val>
          <c:smooth val="0"/>
        </c:ser>
        <c:ser>
          <c:idx val="1"/>
          <c:order val="1"/>
          <c:tx>
            <c:v>36.9°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trendline>
            <c:name>36.9°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'Trench, 30d'!$E$64:$I$64</c:f>
            </c:strRef>
          </c:cat>
          <c:val>
            <c:numRef>
              <c:f>'Trench, 30d'!$E$68:$I$68</c:f>
              <c:numCache/>
            </c:numRef>
          </c:val>
          <c:smooth val="0"/>
        </c:ser>
        <c:ser>
          <c:idx val="2"/>
          <c:order val="2"/>
          <c:tx>
            <c:v>45°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trendline>
            <c:name>45°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'Trench, 30d'!$E$64:$I$64</c:f>
            </c:strRef>
          </c:cat>
          <c:val>
            <c:numRef>
              <c:f>'Trench, 30d'!$E$69:$I$69</c:f>
              <c:numCache/>
            </c:numRef>
          </c:val>
          <c:smooth val="0"/>
        </c:ser>
        <c:axId val="1056756686"/>
        <c:axId val="1613329449"/>
      </c:lineChart>
      <c:catAx>
        <c:axId val="105675668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613329449"/>
      </c:catAx>
      <c:valAx>
        <c:axId val="1613329449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layout>
            <c:manualLayout>
              <c:xMode val="edge"/>
              <c:yMode val="edge"/>
              <c:x val="0.03972162740899358"/>
              <c:y val="0.115678346810422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056756686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26.6°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'Trench, 30d'!$C$64:$I$64</c:f>
            </c:strRef>
          </c:cat>
          <c:val>
            <c:numRef>
              <c:f>'Trench, 30d'!$C$67:$I$67</c:f>
              <c:numCache/>
            </c:numRef>
          </c:val>
          <c:smooth val="0"/>
        </c:ser>
        <c:ser>
          <c:idx val="1"/>
          <c:order val="1"/>
          <c:tx>
            <c:v>36.9°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'Trench, 30d'!$C$64:$I$64</c:f>
            </c:strRef>
          </c:cat>
          <c:val>
            <c:numRef>
              <c:f>'Trench, 30d'!$C$68:$I$68</c:f>
              <c:numCache/>
            </c:numRef>
          </c:val>
          <c:smooth val="0"/>
        </c:ser>
        <c:ser>
          <c:idx val="2"/>
          <c:order val="2"/>
          <c:tx>
            <c:v>45°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'Trench, 30d'!$C$64:$I$64</c:f>
            </c:strRef>
          </c:cat>
          <c:val>
            <c:numRef>
              <c:f>'Trench, 30d'!$C$69:$I$69</c:f>
              <c:numCache/>
            </c:numRef>
          </c:val>
          <c:smooth val="0"/>
        </c:ser>
        <c:axId val="713345757"/>
        <c:axId val="601462062"/>
      </c:lineChart>
      <c:catAx>
        <c:axId val="713345757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601462062"/>
      </c:catAx>
      <c:valAx>
        <c:axId val="601462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713345757"/>
      </c:valAx>
    </c:plotArea>
    <c:legend>
      <c:legendPos val="r"/>
      <c:layout>
        <c:manualLayout>
          <c:xMode val="edge"/>
          <c:yMode val="edge"/>
          <c:x val="0.38948481274536056"/>
          <c:y val="0.04730458221024259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'Trench, 30d'!$B$65:$B$69</c:f>
            </c:strRef>
          </c:cat>
          <c:val>
            <c:numRef>
              <c:f>'Trench, 30d'!$F$65:$F$69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'Trench, 30d'!$B$65:$B$69</c:f>
            </c:strRef>
          </c:cat>
          <c:val>
            <c:numRef>
              <c:f>'Trench, 30d'!$G$65:$G$69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'Trench, 30d'!$B$65:$B$69</c:f>
            </c:strRef>
          </c:cat>
          <c:val>
            <c:numRef>
              <c:f>'Trench, 30d'!$H$65:$H$69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'Trench, 30d'!$B$65:$B$69</c:f>
            </c:strRef>
          </c:cat>
          <c:val>
            <c:numRef>
              <c:f>'Trench, 30d'!$I$65:$I$69</c:f>
              <c:numCache/>
            </c:numRef>
          </c:val>
          <c:smooth val="0"/>
        </c:ser>
        <c:axId val="250930738"/>
        <c:axId val="1517550163"/>
      </c:lineChart>
      <c:catAx>
        <c:axId val="25093073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Capture 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17550163"/>
      </c:catAx>
      <c:valAx>
        <c:axId val="1517550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50930738"/>
      </c:valAx>
    </c:plotArea>
    <c:legend>
      <c:legendPos val="r"/>
      <c:layout>
        <c:manualLayout>
          <c:xMode val="edge"/>
          <c:yMode val="edge"/>
          <c:x val="0.28363389989293364"/>
          <c:y val="0.04730458221024259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'Trench, 30d'!$F$39</c:f>
            </c:strRef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'Trench, 30d'!$B$40:$B$44</c:f>
            </c:strRef>
          </c:cat>
          <c:val>
            <c:numRef>
              <c:f>'Trench, 30d'!$F$40:$F$44</c:f>
              <c:numCache/>
            </c:numRef>
          </c:val>
          <c:smooth val="0"/>
        </c:ser>
        <c:ser>
          <c:idx val="1"/>
          <c:order val="1"/>
          <c:tx>
            <c:strRef>
              <c:f>'Trench, 30d'!$G$39</c:f>
            </c:strRef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'Trench, 30d'!$B$40:$B$44</c:f>
            </c:strRef>
          </c:cat>
          <c:val>
            <c:numRef>
              <c:f>'Trench, 30d'!$G$40:$G$44</c:f>
              <c:numCache/>
            </c:numRef>
          </c:val>
          <c:smooth val="0"/>
        </c:ser>
        <c:ser>
          <c:idx val="2"/>
          <c:order val="2"/>
          <c:tx>
            <c:strRef>
              <c:f>'Trench, 30d'!$H$39</c:f>
            </c:strRef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'Trench, 30d'!$B$40:$B$44</c:f>
            </c:strRef>
          </c:cat>
          <c:val>
            <c:numRef>
              <c:f>'Trench, 30d'!$H$40:$H$44</c:f>
              <c:numCache/>
            </c:numRef>
          </c:val>
          <c:smooth val="0"/>
        </c:ser>
        <c:ser>
          <c:idx val="3"/>
          <c:order val="3"/>
          <c:tx>
            <c:strRef>
              <c:f>'Trench, 30d'!$I$39</c:f>
            </c:strRef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'Trench, 30d'!$B$40:$B$44</c:f>
            </c:strRef>
          </c:cat>
          <c:val>
            <c:numRef>
              <c:f>'Trench, 30d'!$I$40:$I$44</c:f>
              <c:numCache/>
            </c:numRef>
          </c:val>
          <c:smooth val="0"/>
        </c:ser>
        <c:axId val="959108168"/>
        <c:axId val="1695032037"/>
      </c:lineChart>
      <c:catAx>
        <c:axId val="95910816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Capture Angle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032037"/>
      </c:catAx>
      <c:valAx>
        <c:axId val="1695032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Error Magnitude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108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trendline>
            <c:name>N=10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'Trench, 30d'!$B$65:$B$69</c:f>
            </c:strRef>
          </c:cat>
          <c:val>
            <c:numRef>
              <c:f>'Trench, 30d'!$F$65:$F$69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trendline>
            <c:name>N=20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'Trench, 30d'!$B$65:$B$69</c:f>
            </c:strRef>
          </c:cat>
          <c:val>
            <c:numRef>
              <c:f>'Trench, 30d'!$G$65:$G$69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trendline>
            <c:name>N=40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'Trench, 30d'!$B$65:$B$69</c:f>
            </c:strRef>
          </c:cat>
          <c:val>
            <c:numRef>
              <c:f>'Trench, 30d'!$H$65:$H$69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trendline>
            <c:name>N=80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'Trench, 30d'!$B$65:$B$69</c:f>
            </c:strRef>
          </c:cat>
          <c:val>
            <c:numRef>
              <c:f>'Trench, 30d'!$I$65:$I$69</c:f>
              <c:numCache/>
            </c:numRef>
          </c:val>
          <c:smooth val="0"/>
        </c:ser>
        <c:axId val="1997260238"/>
        <c:axId val="1295585060"/>
      </c:lineChart>
      <c:catAx>
        <c:axId val="1997260238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Capture 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295585060"/>
      </c:catAx>
      <c:valAx>
        <c:axId val="1295585060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997260238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26.6°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trendline>
            <c:name>26.6°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'Trench, 45d'!$E$64:$I$64</c:f>
            </c:strRef>
          </c:cat>
          <c:val>
            <c:numRef>
              <c:f>'Trench, 45d'!$E$67:$I$67</c:f>
              <c:numCache/>
            </c:numRef>
          </c:val>
          <c:smooth val="0"/>
        </c:ser>
        <c:ser>
          <c:idx val="1"/>
          <c:order val="1"/>
          <c:tx>
            <c:v>36.9°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trendline>
            <c:name>36.9°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'Trench, 45d'!$E$64:$I$64</c:f>
            </c:strRef>
          </c:cat>
          <c:val>
            <c:numRef>
              <c:f>'Trench, 45d'!$E$68:$I$68</c:f>
              <c:numCache/>
            </c:numRef>
          </c:val>
          <c:smooth val="0"/>
        </c:ser>
        <c:ser>
          <c:idx val="2"/>
          <c:order val="2"/>
          <c:tx>
            <c:v>45°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trendline>
            <c:name>45°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'Trench, 45d'!$E$64:$I$64</c:f>
            </c:strRef>
          </c:cat>
          <c:val>
            <c:numRef>
              <c:f>'Trench, 45d'!$E$69:$I$69</c:f>
              <c:numCache/>
            </c:numRef>
          </c:val>
          <c:smooth val="0"/>
        </c:ser>
        <c:axId val="86922069"/>
        <c:axId val="1314114561"/>
      </c:lineChart>
      <c:catAx>
        <c:axId val="86922069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314114561"/>
      </c:catAx>
      <c:valAx>
        <c:axId val="131411456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layout>
            <c:manualLayout>
              <c:xMode val="edge"/>
              <c:yMode val="edge"/>
              <c:x val="0.03972162740899358"/>
              <c:y val="0.115678346810422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86922069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26.6°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'Trench, 45d'!$C$64:$I$64</c:f>
            </c:strRef>
          </c:cat>
          <c:val>
            <c:numRef>
              <c:f>'Trench, 45d'!$C$67:$I$67</c:f>
              <c:numCache/>
            </c:numRef>
          </c:val>
          <c:smooth val="0"/>
        </c:ser>
        <c:ser>
          <c:idx val="1"/>
          <c:order val="1"/>
          <c:tx>
            <c:v>36.9°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'Trench, 45d'!$C$64:$I$64</c:f>
            </c:strRef>
          </c:cat>
          <c:val>
            <c:numRef>
              <c:f>'Trench, 45d'!$C$68:$I$68</c:f>
              <c:numCache/>
            </c:numRef>
          </c:val>
          <c:smooth val="0"/>
        </c:ser>
        <c:ser>
          <c:idx val="2"/>
          <c:order val="2"/>
          <c:tx>
            <c:v>45°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'Trench, 45d'!$C$64:$I$64</c:f>
            </c:strRef>
          </c:cat>
          <c:val>
            <c:numRef>
              <c:f>'Trench, 45d'!$C$69:$I$69</c:f>
              <c:numCache/>
            </c:numRef>
          </c:val>
          <c:smooth val="0"/>
        </c:ser>
        <c:axId val="1846747938"/>
        <c:axId val="430540934"/>
      </c:lineChart>
      <c:catAx>
        <c:axId val="184674793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30540934"/>
      </c:catAx>
      <c:valAx>
        <c:axId val="430540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846747938"/>
      </c:valAx>
    </c:plotArea>
    <c:legend>
      <c:legendPos val="r"/>
      <c:layout>
        <c:manualLayout>
          <c:xMode val="edge"/>
          <c:yMode val="edge"/>
          <c:x val="0.38948481274536056"/>
          <c:y val="0.04730458221024259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Error vs Pixel Dimension for a 45 Degree Embankment, T=[58,0,0] a=0.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Plane!$K$254:$K$280</c:f>
            </c:numRef>
          </c:xVal>
          <c:yVal>
            <c:numRef>
              <c:f>Plane!$P$254:$P$280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996782"/>
        <c:axId val="1984322343"/>
      </c:scatterChart>
      <c:valAx>
        <c:axId val="10989967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322343"/>
      </c:valAx>
      <c:valAx>
        <c:axId val="1984322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Error Magnitude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996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'Trench, 45d'!$B$65:$B$69</c:f>
            </c:strRef>
          </c:cat>
          <c:val>
            <c:numRef>
              <c:f>'Trench, 45d'!$F$65:$F$69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'Trench, 45d'!$B$65:$B$69</c:f>
            </c:strRef>
          </c:cat>
          <c:val>
            <c:numRef>
              <c:f>'Trench, 45d'!$G$65:$G$69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'Trench, 45d'!$B$65:$B$69</c:f>
            </c:strRef>
          </c:cat>
          <c:val>
            <c:numRef>
              <c:f>'Trench, 45d'!$H$65:$H$69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'Trench, 45d'!$B$65:$B$69</c:f>
            </c:strRef>
          </c:cat>
          <c:val>
            <c:numRef>
              <c:f>'Trench, 45d'!$I$65:$I$69</c:f>
              <c:numCache/>
            </c:numRef>
          </c:val>
          <c:smooth val="0"/>
        </c:ser>
        <c:axId val="1245436381"/>
        <c:axId val="524374037"/>
      </c:lineChart>
      <c:catAx>
        <c:axId val="1245436381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Capture 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524374037"/>
      </c:catAx>
      <c:valAx>
        <c:axId val="524374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245436381"/>
      </c:valAx>
    </c:plotArea>
    <c:legend>
      <c:legendPos val="r"/>
      <c:layout>
        <c:manualLayout>
          <c:xMode val="edge"/>
          <c:yMode val="edge"/>
          <c:x val="0.28363389989293364"/>
          <c:y val="0.04730458221024259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'Trench, 45d'!$F$39</c:f>
            </c:strRef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'Trench, 45d'!$B$40:$B$44</c:f>
            </c:strRef>
          </c:cat>
          <c:val>
            <c:numRef>
              <c:f>'Trench, 45d'!$F$40:$F$44</c:f>
              <c:numCache/>
            </c:numRef>
          </c:val>
          <c:smooth val="0"/>
        </c:ser>
        <c:ser>
          <c:idx val="1"/>
          <c:order val="1"/>
          <c:tx>
            <c:strRef>
              <c:f>'Trench, 45d'!$G$39</c:f>
            </c:strRef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'Trench, 45d'!$B$40:$B$44</c:f>
            </c:strRef>
          </c:cat>
          <c:val>
            <c:numRef>
              <c:f>'Trench, 45d'!$G$40:$G$44</c:f>
              <c:numCache/>
            </c:numRef>
          </c:val>
          <c:smooth val="0"/>
        </c:ser>
        <c:ser>
          <c:idx val="2"/>
          <c:order val="2"/>
          <c:tx>
            <c:strRef>
              <c:f>'Trench, 45d'!$H$39</c:f>
            </c:strRef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'Trench, 45d'!$B$40:$B$44</c:f>
            </c:strRef>
          </c:cat>
          <c:val>
            <c:numRef>
              <c:f>'Trench, 45d'!$H$40:$H$44</c:f>
              <c:numCache/>
            </c:numRef>
          </c:val>
          <c:smooth val="0"/>
        </c:ser>
        <c:ser>
          <c:idx val="3"/>
          <c:order val="3"/>
          <c:tx>
            <c:strRef>
              <c:f>'Trench, 45d'!$I$39</c:f>
            </c:strRef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'Trench, 45d'!$B$40:$B$44</c:f>
            </c:strRef>
          </c:cat>
          <c:val>
            <c:numRef>
              <c:f>'Trench, 45d'!$I$40:$I$44</c:f>
              <c:numCache/>
            </c:numRef>
          </c:val>
          <c:smooth val="0"/>
        </c:ser>
        <c:axId val="1133862758"/>
        <c:axId val="1588933972"/>
      </c:lineChart>
      <c:catAx>
        <c:axId val="113386275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Capture Angle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933972"/>
      </c:catAx>
      <c:valAx>
        <c:axId val="1588933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Error Magnitude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862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trendline>
            <c:name>N=10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'Trench, 45d'!$B$65:$B$69</c:f>
            </c:strRef>
          </c:cat>
          <c:val>
            <c:numRef>
              <c:f>'Trench, 45d'!$F$65:$F$69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trendline>
            <c:name>N=20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'Trench, 45d'!$B$65:$B$69</c:f>
            </c:strRef>
          </c:cat>
          <c:val>
            <c:numRef>
              <c:f>'Trench, 45d'!$G$65:$G$69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trendline>
            <c:name>N=40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'Trench, 45d'!$B$65:$B$69</c:f>
            </c:strRef>
          </c:cat>
          <c:val>
            <c:numRef>
              <c:f>'Trench, 45d'!$H$65:$H$69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trendline>
            <c:name>N=80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'Trench, 45d'!$B$65:$B$69</c:f>
            </c:strRef>
          </c:cat>
          <c:val>
            <c:numRef>
              <c:f>'Trench, 45d'!$I$65:$I$69</c:f>
              <c:numCache/>
            </c:numRef>
          </c:val>
          <c:smooth val="0"/>
        </c:ser>
        <c:axId val="1571321060"/>
        <c:axId val="1482143356"/>
      </c:lineChart>
      <c:catAx>
        <c:axId val="1571321060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Capture 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482143356"/>
      </c:catAx>
      <c:valAx>
        <c:axId val="1482143356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71321060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26.6°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trendline>
            <c:name>26.6°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'Trench, 60d'!$E$64:$I$64</c:f>
            </c:strRef>
          </c:cat>
          <c:val>
            <c:numRef>
              <c:f>'Trench, 60d'!$E$67:$I$67</c:f>
              <c:numCache/>
            </c:numRef>
          </c:val>
          <c:smooth val="0"/>
        </c:ser>
        <c:ser>
          <c:idx val="1"/>
          <c:order val="1"/>
          <c:tx>
            <c:v>36.9°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trendline>
            <c:name>36.9°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'Trench, 60d'!$E$64:$I$64</c:f>
            </c:strRef>
          </c:cat>
          <c:val>
            <c:numRef>
              <c:f>'Trench, 60d'!$E$68:$I$68</c:f>
              <c:numCache/>
            </c:numRef>
          </c:val>
          <c:smooth val="0"/>
        </c:ser>
        <c:ser>
          <c:idx val="2"/>
          <c:order val="2"/>
          <c:tx>
            <c:v>45°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trendline>
            <c:name>45°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'Trench, 60d'!$E$64:$I$64</c:f>
            </c:strRef>
          </c:cat>
          <c:val>
            <c:numRef>
              <c:f>'Trench, 60d'!$E$69:$I$69</c:f>
              <c:numCache/>
            </c:numRef>
          </c:val>
          <c:smooth val="0"/>
        </c:ser>
        <c:axId val="1906362183"/>
        <c:axId val="299058472"/>
      </c:lineChart>
      <c:catAx>
        <c:axId val="1906362183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99058472"/>
      </c:catAx>
      <c:valAx>
        <c:axId val="299058472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layout>
            <c:manualLayout>
              <c:xMode val="edge"/>
              <c:yMode val="edge"/>
              <c:x val="0.03972162740899358"/>
              <c:y val="0.115678346810422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906362183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26.6°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'Trench, 60d'!$C$64:$I$64</c:f>
            </c:strRef>
          </c:cat>
          <c:val>
            <c:numRef>
              <c:f>'Trench, 60d'!$C$67:$I$67</c:f>
              <c:numCache/>
            </c:numRef>
          </c:val>
          <c:smooth val="0"/>
        </c:ser>
        <c:ser>
          <c:idx val="1"/>
          <c:order val="1"/>
          <c:tx>
            <c:v>36.9°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'Trench, 60d'!$C$64:$I$64</c:f>
            </c:strRef>
          </c:cat>
          <c:val>
            <c:numRef>
              <c:f>'Trench, 60d'!$C$68:$I$68</c:f>
              <c:numCache/>
            </c:numRef>
          </c:val>
          <c:smooth val="0"/>
        </c:ser>
        <c:ser>
          <c:idx val="2"/>
          <c:order val="2"/>
          <c:tx>
            <c:v>45°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'Trench, 60d'!$C$64:$I$64</c:f>
            </c:strRef>
          </c:cat>
          <c:val>
            <c:numRef>
              <c:f>'Trench, 60d'!$C$69:$I$69</c:f>
              <c:numCache/>
            </c:numRef>
          </c:val>
          <c:smooth val="0"/>
        </c:ser>
        <c:axId val="745811615"/>
        <c:axId val="1255993489"/>
      </c:lineChart>
      <c:catAx>
        <c:axId val="745811615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255993489"/>
      </c:catAx>
      <c:valAx>
        <c:axId val="1255993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745811615"/>
      </c:valAx>
    </c:plotArea>
    <c:legend>
      <c:legendPos val="r"/>
      <c:layout>
        <c:manualLayout>
          <c:xMode val="edge"/>
          <c:yMode val="edge"/>
          <c:x val="0.38948481274536056"/>
          <c:y val="0.04730458221024259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'Trench, 60d'!$B$65:$B$69</c:f>
            </c:strRef>
          </c:cat>
          <c:val>
            <c:numRef>
              <c:f>'Trench, 60d'!$F$65:$F$69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'Trench, 60d'!$B$65:$B$69</c:f>
            </c:strRef>
          </c:cat>
          <c:val>
            <c:numRef>
              <c:f>'Trench, 60d'!$G$65:$G$69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'Trench, 60d'!$B$65:$B$69</c:f>
            </c:strRef>
          </c:cat>
          <c:val>
            <c:numRef>
              <c:f>'Trench, 60d'!$H$65:$H$69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'Trench, 60d'!$B$65:$B$69</c:f>
            </c:strRef>
          </c:cat>
          <c:val>
            <c:numRef>
              <c:f>'Trench, 60d'!$I$65:$I$69</c:f>
              <c:numCache/>
            </c:numRef>
          </c:val>
          <c:smooth val="0"/>
        </c:ser>
        <c:axId val="644622580"/>
        <c:axId val="853096906"/>
      </c:lineChart>
      <c:catAx>
        <c:axId val="64462258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Capture 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853096906"/>
      </c:catAx>
      <c:valAx>
        <c:axId val="853096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644622580"/>
      </c:valAx>
    </c:plotArea>
    <c:legend>
      <c:legendPos val="r"/>
      <c:layout>
        <c:manualLayout>
          <c:xMode val="edge"/>
          <c:yMode val="edge"/>
          <c:x val="0.28363389989293364"/>
          <c:y val="0.04730458221024259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'Trench, 60d'!$F$39</c:f>
            </c:strRef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'Trench, 60d'!$B$40:$B$44</c:f>
            </c:strRef>
          </c:cat>
          <c:val>
            <c:numRef>
              <c:f>'Trench, 60d'!$F$40:$F$44</c:f>
              <c:numCache/>
            </c:numRef>
          </c:val>
          <c:smooth val="0"/>
        </c:ser>
        <c:ser>
          <c:idx val="1"/>
          <c:order val="1"/>
          <c:tx>
            <c:strRef>
              <c:f>'Trench, 60d'!$G$39</c:f>
            </c:strRef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'Trench, 60d'!$B$40:$B$44</c:f>
            </c:strRef>
          </c:cat>
          <c:val>
            <c:numRef>
              <c:f>'Trench, 60d'!$G$40:$G$44</c:f>
              <c:numCache/>
            </c:numRef>
          </c:val>
          <c:smooth val="0"/>
        </c:ser>
        <c:ser>
          <c:idx val="2"/>
          <c:order val="2"/>
          <c:tx>
            <c:strRef>
              <c:f>'Trench, 60d'!$H$39</c:f>
            </c:strRef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'Trench, 60d'!$B$40:$B$44</c:f>
            </c:strRef>
          </c:cat>
          <c:val>
            <c:numRef>
              <c:f>'Trench, 60d'!$H$40:$H$44</c:f>
              <c:numCache/>
            </c:numRef>
          </c:val>
          <c:smooth val="0"/>
        </c:ser>
        <c:ser>
          <c:idx val="3"/>
          <c:order val="3"/>
          <c:tx>
            <c:strRef>
              <c:f>'Trench, 60d'!$I$39</c:f>
            </c:strRef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'Trench, 60d'!$B$40:$B$44</c:f>
            </c:strRef>
          </c:cat>
          <c:val>
            <c:numRef>
              <c:f>'Trench, 60d'!$I$40:$I$44</c:f>
              <c:numCache/>
            </c:numRef>
          </c:val>
          <c:smooth val="0"/>
        </c:ser>
        <c:axId val="1655752396"/>
        <c:axId val="998509375"/>
      </c:lineChart>
      <c:catAx>
        <c:axId val="165575239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Capture Angle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509375"/>
      </c:catAx>
      <c:valAx>
        <c:axId val="998509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Error Magnitude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752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trendline>
            <c:name>N=10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'Trench, 60d'!$B$65:$B$69</c:f>
            </c:strRef>
          </c:cat>
          <c:val>
            <c:numRef>
              <c:f>'Trench, 60d'!$F$65:$F$69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trendline>
            <c:name>N=20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'Trench, 60d'!$B$65:$B$69</c:f>
            </c:strRef>
          </c:cat>
          <c:val>
            <c:numRef>
              <c:f>'Trench, 60d'!$G$65:$G$69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trendline>
            <c:name>N=40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'Trench, 60d'!$B$65:$B$69</c:f>
            </c:strRef>
          </c:cat>
          <c:val>
            <c:numRef>
              <c:f>'Trench, 60d'!$H$65:$H$69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trendline>
            <c:name>N=80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'Trench, 60d'!$B$65:$B$69</c:f>
            </c:strRef>
          </c:cat>
          <c:val>
            <c:numRef>
              <c:f>'Trench, 60d'!$I$65:$I$69</c:f>
              <c:numCache/>
            </c:numRef>
          </c:val>
          <c:smooth val="0"/>
        </c:ser>
        <c:axId val="1119415684"/>
        <c:axId val="1390198156"/>
      </c:lineChart>
      <c:catAx>
        <c:axId val="1119415684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Capture 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390198156"/>
      </c:catAx>
      <c:valAx>
        <c:axId val="1390198156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119415684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26.6°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trendline>
            <c:name>26.6°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'Mound, 15d'!$E$64:$I$64</c:f>
            </c:strRef>
          </c:cat>
          <c:val>
            <c:numRef>
              <c:f>'Mound, 15d'!$E$67:$I$67</c:f>
              <c:numCache/>
            </c:numRef>
          </c:val>
          <c:smooth val="0"/>
        </c:ser>
        <c:ser>
          <c:idx val="1"/>
          <c:order val="1"/>
          <c:tx>
            <c:v>36.9°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trendline>
            <c:name>36.9°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'Mound, 15d'!$E$64:$I$64</c:f>
            </c:strRef>
          </c:cat>
          <c:val>
            <c:numRef>
              <c:f>'Mound, 15d'!$E$68:$I$68</c:f>
              <c:numCache/>
            </c:numRef>
          </c:val>
          <c:smooth val="0"/>
        </c:ser>
        <c:ser>
          <c:idx val="2"/>
          <c:order val="2"/>
          <c:tx>
            <c:v>45°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trendline>
            <c:name>45°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'Mound, 15d'!$E$64:$I$64</c:f>
            </c:strRef>
          </c:cat>
          <c:val>
            <c:numRef>
              <c:f>'Mound, 15d'!$E$69:$I$69</c:f>
              <c:numCache/>
            </c:numRef>
          </c:val>
          <c:smooth val="0"/>
        </c:ser>
        <c:axId val="823964024"/>
        <c:axId val="1760366677"/>
      </c:lineChart>
      <c:catAx>
        <c:axId val="82396402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760366677"/>
      </c:catAx>
      <c:valAx>
        <c:axId val="1760366677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layout>
            <c:manualLayout>
              <c:xMode val="edge"/>
              <c:yMode val="edge"/>
              <c:x val="0.03972162740899358"/>
              <c:y val="0.115678346810422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823964024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26.6°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'Mound, 15d'!$C$64:$I$64</c:f>
            </c:strRef>
          </c:cat>
          <c:val>
            <c:numRef>
              <c:f>'Mound, 15d'!$C$67:$I$67</c:f>
              <c:numCache/>
            </c:numRef>
          </c:val>
          <c:smooth val="0"/>
        </c:ser>
        <c:ser>
          <c:idx val="1"/>
          <c:order val="1"/>
          <c:tx>
            <c:v>36.9°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'Mound, 15d'!$C$64:$I$64</c:f>
            </c:strRef>
          </c:cat>
          <c:val>
            <c:numRef>
              <c:f>'Mound, 15d'!$C$68:$I$68</c:f>
              <c:numCache/>
            </c:numRef>
          </c:val>
          <c:smooth val="0"/>
        </c:ser>
        <c:ser>
          <c:idx val="2"/>
          <c:order val="2"/>
          <c:tx>
            <c:v>45°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'Mound, 15d'!$C$64:$I$64</c:f>
            </c:strRef>
          </c:cat>
          <c:val>
            <c:numRef>
              <c:f>'Mound, 15d'!$C$69:$I$69</c:f>
              <c:numCache/>
            </c:numRef>
          </c:val>
          <c:smooth val="0"/>
        </c:ser>
        <c:axId val="609318802"/>
        <c:axId val="391949690"/>
      </c:lineChart>
      <c:catAx>
        <c:axId val="60931880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391949690"/>
      </c:catAx>
      <c:valAx>
        <c:axId val="391949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609318802"/>
      </c:valAx>
    </c:plotArea>
    <c:legend>
      <c:legendPos val="r"/>
      <c:layout>
        <c:manualLayout>
          <c:xMode val="edge"/>
          <c:yMode val="edge"/>
          <c:x val="0.38948481274536056"/>
          <c:y val="0.04730458221024259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Error vs Pixel Dimension for a 45 Degree Embankment, T=[173,0,0] a=0.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T=[173, 0, 0]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Plane!$K$281:$K$334</c:f>
            </c:numRef>
          </c:xVal>
          <c:yVal>
            <c:numRef>
              <c:f>Plane!$P$281:$P$307</c:f>
              <c:numCache/>
            </c:numRef>
          </c:yVal>
        </c:ser>
        <c:ser>
          <c:idx val="1"/>
          <c:order val="1"/>
          <c:tx>
            <c:v>[100, 0, 0]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Plane!$K$281:$K$334</c:f>
            </c:numRef>
          </c:xVal>
          <c:yVal>
            <c:numRef>
              <c:f>Plane!$P$254:$P$280</c:f>
              <c:numCache/>
            </c:numRef>
          </c:yVal>
        </c:ser>
        <c:ser>
          <c:idx val="2"/>
          <c:order val="2"/>
          <c:tx>
            <c:v>[58, 0, 0]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Plane!$K$281:$K$334</c:f>
            </c:numRef>
          </c:xVal>
          <c:yVal>
            <c:numRef>
              <c:f>Plane!$P$227:$P$253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23071"/>
        <c:axId val="603425033"/>
      </c:scatterChart>
      <c:valAx>
        <c:axId val="6651230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425033"/>
      </c:valAx>
      <c:valAx>
        <c:axId val="603425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Error Magnitude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1230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'Mound, 15d'!$B$65:$B$69</c:f>
            </c:strRef>
          </c:cat>
          <c:val>
            <c:numRef>
              <c:f>'Mound, 15d'!$F$65:$F$69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'Mound, 15d'!$B$65:$B$69</c:f>
            </c:strRef>
          </c:cat>
          <c:val>
            <c:numRef>
              <c:f>'Mound, 15d'!$G$65:$G$69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'Mound, 15d'!$B$65:$B$69</c:f>
            </c:strRef>
          </c:cat>
          <c:val>
            <c:numRef>
              <c:f>'Mound, 15d'!$H$65:$H$69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'Mound, 15d'!$B$65:$B$69</c:f>
            </c:strRef>
          </c:cat>
          <c:val>
            <c:numRef>
              <c:f>'Mound, 15d'!$I$65:$I$69</c:f>
              <c:numCache/>
            </c:numRef>
          </c:val>
          <c:smooth val="0"/>
        </c:ser>
        <c:axId val="684221126"/>
        <c:axId val="1512732014"/>
      </c:lineChart>
      <c:catAx>
        <c:axId val="68422112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Capture 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12732014"/>
      </c:catAx>
      <c:valAx>
        <c:axId val="1512732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684221126"/>
      </c:valAx>
    </c:plotArea>
    <c:legend>
      <c:legendPos val="r"/>
      <c:layout>
        <c:manualLayout>
          <c:xMode val="edge"/>
          <c:yMode val="edge"/>
          <c:x val="0.28363389989293364"/>
          <c:y val="0.04730458221024259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'Mound, 15d'!$G$39</c:f>
            </c:strRef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'Mound, 15d'!$B$40:$B$44</c:f>
            </c:strRef>
          </c:cat>
          <c:val>
            <c:numRef>
              <c:f>'Mound, 15d'!$G$40:$G$44</c:f>
              <c:numCache/>
            </c:numRef>
          </c:val>
          <c:smooth val="0"/>
        </c:ser>
        <c:ser>
          <c:idx val="1"/>
          <c:order val="1"/>
          <c:tx>
            <c:strRef>
              <c:f>'Mound, 15d'!$H$39</c:f>
            </c:strRef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'Mound, 15d'!$B$40:$B$44</c:f>
            </c:strRef>
          </c:cat>
          <c:val>
            <c:numRef>
              <c:f>'Mound, 15d'!$H$40:$H$44</c:f>
              <c:numCache/>
            </c:numRef>
          </c:val>
          <c:smooth val="0"/>
        </c:ser>
        <c:ser>
          <c:idx val="2"/>
          <c:order val="2"/>
          <c:tx>
            <c:strRef>
              <c:f>'Mound, 15d'!$I$39</c:f>
            </c:strRef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'Mound, 15d'!$B$40:$B$44</c:f>
            </c:strRef>
          </c:cat>
          <c:val>
            <c:numRef>
              <c:f>'Mound, 15d'!$I$40:$I$44</c:f>
              <c:numCache/>
            </c:numRef>
          </c:val>
          <c:smooth val="0"/>
        </c:ser>
        <c:ser>
          <c:idx val="3"/>
          <c:order val="3"/>
          <c:tx>
            <c:strRef>
              <c:f>'Mound, 15d'!$C$39</c:f>
            </c:strRef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'Mound, 15d'!$B$40:$B$44</c:f>
            </c:strRef>
          </c:cat>
          <c:val>
            <c:numRef>
              <c:f>'Mound, 15d'!$C$40:$C$44</c:f>
              <c:numCache/>
            </c:numRef>
          </c:val>
          <c:smooth val="0"/>
        </c:ser>
        <c:ser>
          <c:idx val="4"/>
          <c:order val="4"/>
          <c:tx>
            <c:strRef>
              <c:f>'Mound, 15d'!$D$39</c:f>
            </c:strRef>
          </c:tx>
          <c:spPr>
            <a:ln cmpd="sng">
              <a:solidFill>
                <a:srgbClr val="F4AA11"/>
              </a:solidFill>
            </a:ln>
          </c:spPr>
          <c:marker>
            <c:symbol val="none"/>
          </c:marker>
          <c:cat>
            <c:strRef>
              <c:f>'Mound, 15d'!$B$40:$B$44</c:f>
            </c:strRef>
          </c:cat>
          <c:val>
            <c:numRef>
              <c:f>'Mound, 15d'!$D$40:$D$44</c:f>
              <c:numCache/>
            </c:numRef>
          </c:val>
          <c:smooth val="0"/>
        </c:ser>
        <c:ser>
          <c:idx val="5"/>
          <c:order val="5"/>
          <c:tx>
            <c:strRef>
              <c:f>'Mound, 15d'!$E$39</c:f>
            </c:strRef>
          </c:tx>
          <c:spPr>
            <a:ln cmpd="sng">
              <a:solidFill>
                <a:srgbClr val="D1EB60"/>
              </a:solidFill>
            </a:ln>
          </c:spPr>
          <c:marker>
            <c:symbol val="none"/>
          </c:marker>
          <c:cat>
            <c:strRef>
              <c:f>'Mound, 15d'!$B$40:$B$44</c:f>
            </c:strRef>
          </c:cat>
          <c:val>
            <c:numRef>
              <c:f>'Mound, 15d'!$E$40:$E$44</c:f>
              <c:numCache/>
            </c:numRef>
          </c:val>
          <c:smooth val="0"/>
        </c:ser>
        <c:ser>
          <c:idx val="6"/>
          <c:order val="6"/>
          <c:tx>
            <c:strRef>
              <c:f>'Mound, 15d'!$F$39</c:f>
            </c:strRef>
          </c:tx>
          <c:spPr>
            <a:ln cmpd="sng">
              <a:solidFill>
                <a:srgbClr val="8E828F"/>
              </a:solidFill>
            </a:ln>
          </c:spPr>
          <c:marker>
            <c:symbol val="none"/>
          </c:marker>
          <c:cat>
            <c:strRef>
              <c:f>'Mound, 15d'!$B$40:$B$44</c:f>
            </c:strRef>
          </c:cat>
          <c:val>
            <c:numRef>
              <c:f>'Mound, 15d'!$F$40:$F$44</c:f>
              <c:numCache/>
            </c:numRef>
          </c:val>
          <c:smooth val="0"/>
        </c:ser>
        <c:axId val="1632839592"/>
        <c:axId val="1517065163"/>
      </c:lineChart>
      <c:catAx>
        <c:axId val="163283959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Capture Angle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065163"/>
      </c:catAx>
      <c:valAx>
        <c:axId val="1517065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Error Magnitude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839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trendline>
            <c:name>N=10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'Mound, 15d'!$B$65:$B$69</c:f>
            </c:strRef>
          </c:cat>
          <c:val>
            <c:numRef>
              <c:f>'Mound, 15d'!$F$65:$F$69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trendline>
            <c:name>N=20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'Mound, 15d'!$B$65:$B$69</c:f>
            </c:strRef>
          </c:cat>
          <c:val>
            <c:numRef>
              <c:f>'Mound, 15d'!$G$65:$G$69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trendline>
            <c:name>N=40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'Mound, 15d'!$B$65:$B$69</c:f>
            </c:strRef>
          </c:cat>
          <c:val>
            <c:numRef>
              <c:f>'Mound, 15d'!$H$65:$H$69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trendline>
            <c:name>N=80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'Mound, 15d'!$B$65:$B$69</c:f>
            </c:strRef>
          </c:cat>
          <c:val>
            <c:numRef>
              <c:f>'Mound, 15d'!$I$65:$I$69</c:f>
              <c:numCache/>
            </c:numRef>
          </c:val>
          <c:smooth val="0"/>
        </c:ser>
        <c:axId val="1591689194"/>
        <c:axId val="1811597587"/>
      </c:lineChart>
      <c:catAx>
        <c:axId val="1591689194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Capture 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811597587"/>
      </c:catAx>
      <c:valAx>
        <c:axId val="1811597587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91689194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26.6°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trendline>
            <c:name>26.6°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'Mound, 30d'!$E$64:$I$64</c:f>
            </c:strRef>
          </c:cat>
          <c:val>
            <c:numRef>
              <c:f>'Mound, 30d'!$E$67:$I$67</c:f>
              <c:numCache/>
            </c:numRef>
          </c:val>
          <c:smooth val="0"/>
        </c:ser>
        <c:ser>
          <c:idx val="1"/>
          <c:order val="1"/>
          <c:tx>
            <c:v>36.9°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trendline>
            <c:name>36.9°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'Mound, 30d'!$E$64:$I$64</c:f>
            </c:strRef>
          </c:cat>
          <c:val>
            <c:numRef>
              <c:f>'Mound, 30d'!$E$68:$I$68</c:f>
              <c:numCache/>
            </c:numRef>
          </c:val>
          <c:smooth val="0"/>
        </c:ser>
        <c:ser>
          <c:idx val="2"/>
          <c:order val="2"/>
          <c:tx>
            <c:v>45°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trendline>
            <c:name>45°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'Mound, 30d'!$E$64:$I$64</c:f>
            </c:strRef>
          </c:cat>
          <c:val>
            <c:numRef>
              <c:f>'Mound, 30d'!$E$69:$I$69</c:f>
              <c:numCache/>
            </c:numRef>
          </c:val>
          <c:smooth val="0"/>
        </c:ser>
        <c:axId val="625089814"/>
        <c:axId val="2007872958"/>
      </c:lineChart>
      <c:catAx>
        <c:axId val="62508981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007872958"/>
      </c:catAx>
      <c:valAx>
        <c:axId val="2007872958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layout>
            <c:manualLayout>
              <c:xMode val="edge"/>
              <c:yMode val="edge"/>
              <c:x val="0.03972162740899358"/>
              <c:y val="0.115678346810422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625089814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26.6°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'Mound, 30d'!$C$64:$I$64</c:f>
            </c:strRef>
          </c:cat>
          <c:val>
            <c:numRef>
              <c:f>'Mound, 30d'!$C$67:$I$67</c:f>
              <c:numCache/>
            </c:numRef>
          </c:val>
          <c:smooth val="0"/>
        </c:ser>
        <c:ser>
          <c:idx val="1"/>
          <c:order val="1"/>
          <c:tx>
            <c:v>36.9°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'Mound, 30d'!$C$64:$I$64</c:f>
            </c:strRef>
          </c:cat>
          <c:val>
            <c:numRef>
              <c:f>'Mound, 30d'!$C$68:$I$68</c:f>
              <c:numCache/>
            </c:numRef>
          </c:val>
          <c:smooth val="0"/>
        </c:ser>
        <c:ser>
          <c:idx val="2"/>
          <c:order val="2"/>
          <c:tx>
            <c:v>45°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'Mound, 30d'!$C$64:$I$64</c:f>
            </c:strRef>
          </c:cat>
          <c:val>
            <c:numRef>
              <c:f>'Mound, 30d'!$C$69:$I$69</c:f>
              <c:numCache/>
            </c:numRef>
          </c:val>
          <c:smooth val="0"/>
        </c:ser>
        <c:axId val="1561410639"/>
        <c:axId val="2044494614"/>
      </c:lineChart>
      <c:catAx>
        <c:axId val="1561410639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044494614"/>
      </c:catAx>
      <c:valAx>
        <c:axId val="2044494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61410639"/>
      </c:valAx>
    </c:plotArea>
    <c:legend>
      <c:legendPos val="r"/>
      <c:layout>
        <c:manualLayout>
          <c:xMode val="edge"/>
          <c:yMode val="edge"/>
          <c:x val="0.38948481274536056"/>
          <c:y val="0.04730458221024259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'Mound, 30d'!$B$65:$B$69</c:f>
            </c:strRef>
          </c:cat>
          <c:val>
            <c:numRef>
              <c:f>'Mound, 30d'!$F$65:$F$69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'Mound, 30d'!$B$65:$B$69</c:f>
            </c:strRef>
          </c:cat>
          <c:val>
            <c:numRef>
              <c:f>'Mound, 30d'!$G$65:$G$69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'Mound, 30d'!$B$65:$B$69</c:f>
            </c:strRef>
          </c:cat>
          <c:val>
            <c:numRef>
              <c:f>'Mound, 30d'!$H$65:$H$69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'Mound, 30d'!$B$65:$B$69</c:f>
            </c:strRef>
          </c:cat>
          <c:val>
            <c:numRef>
              <c:f>'Mound, 30d'!$I$65:$I$69</c:f>
              <c:numCache/>
            </c:numRef>
          </c:val>
          <c:smooth val="0"/>
        </c:ser>
        <c:axId val="1038579087"/>
        <c:axId val="150767867"/>
      </c:lineChart>
      <c:catAx>
        <c:axId val="1038579087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Capture 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0767867"/>
      </c:catAx>
      <c:valAx>
        <c:axId val="150767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038579087"/>
      </c:valAx>
    </c:plotArea>
    <c:legend>
      <c:legendPos val="r"/>
      <c:layout>
        <c:manualLayout>
          <c:xMode val="edge"/>
          <c:yMode val="edge"/>
          <c:x val="0.28363389989293364"/>
          <c:y val="0.04730458221024259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'Mound, 30d'!$F$39</c:f>
            </c:strRef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'Mound, 30d'!$B$40:$B$44</c:f>
            </c:strRef>
          </c:cat>
          <c:val>
            <c:numRef>
              <c:f>'Mound, 30d'!$F$40:$F$44</c:f>
              <c:numCache/>
            </c:numRef>
          </c:val>
          <c:smooth val="0"/>
        </c:ser>
        <c:ser>
          <c:idx val="1"/>
          <c:order val="1"/>
          <c:tx>
            <c:strRef>
              <c:f>'Mound, 30d'!$G$39</c:f>
            </c:strRef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'Mound, 30d'!$B$40:$B$44</c:f>
            </c:strRef>
          </c:cat>
          <c:val>
            <c:numRef>
              <c:f>'Mound, 30d'!$G$40:$G$44</c:f>
              <c:numCache/>
            </c:numRef>
          </c:val>
          <c:smooth val="0"/>
        </c:ser>
        <c:ser>
          <c:idx val="2"/>
          <c:order val="2"/>
          <c:tx>
            <c:strRef>
              <c:f>'Mound, 30d'!$H$39</c:f>
            </c:strRef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'Mound, 30d'!$B$40:$B$44</c:f>
            </c:strRef>
          </c:cat>
          <c:val>
            <c:numRef>
              <c:f>'Mound, 30d'!$H$40:$H$44</c:f>
              <c:numCache/>
            </c:numRef>
          </c:val>
          <c:smooth val="0"/>
        </c:ser>
        <c:ser>
          <c:idx val="3"/>
          <c:order val="3"/>
          <c:tx>
            <c:strRef>
              <c:f>'Mound, 30d'!$I$39</c:f>
            </c:strRef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'Mound, 30d'!$B$40:$B$44</c:f>
            </c:strRef>
          </c:cat>
          <c:val>
            <c:numRef>
              <c:f>'Mound, 30d'!$I$40:$I$44</c:f>
              <c:numCache/>
            </c:numRef>
          </c:val>
          <c:smooth val="0"/>
        </c:ser>
        <c:ser>
          <c:idx val="4"/>
          <c:order val="4"/>
          <c:tx>
            <c:strRef>
              <c:f>'Mound, 30d'!$C$39</c:f>
            </c:strRef>
          </c:tx>
          <c:spPr>
            <a:ln cmpd="sng">
              <a:solidFill>
                <a:srgbClr val="F4AA11"/>
              </a:solidFill>
            </a:ln>
          </c:spPr>
          <c:marker>
            <c:symbol val="none"/>
          </c:marker>
          <c:cat>
            <c:strRef>
              <c:f>'Mound, 30d'!$B$40:$B$44</c:f>
            </c:strRef>
          </c:cat>
          <c:val>
            <c:numRef>
              <c:f>'Mound, 30d'!$C$40:$C$44</c:f>
              <c:numCache/>
            </c:numRef>
          </c:val>
          <c:smooth val="0"/>
        </c:ser>
        <c:ser>
          <c:idx val="5"/>
          <c:order val="5"/>
          <c:tx>
            <c:strRef>
              <c:f>'Mound, 30d'!$D$39</c:f>
            </c:strRef>
          </c:tx>
          <c:spPr>
            <a:ln cmpd="sng">
              <a:solidFill>
                <a:srgbClr val="D1EB60"/>
              </a:solidFill>
            </a:ln>
          </c:spPr>
          <c:marker>
            <c:symbol val="none"/>
          </c:marker>
          <c:cat>
            <c:strRef>
              <c:f>'Mound, 30d'!$B$40:$B$44</c:f>
            </c:strRef>
          </c:cat>
          <c:val>
            <c:numRef>
              <c:f>'Mound, 30d'!$D$40:$D$44</c:f>
              <c:numCache/>
            </c:numRef>
          </c:val>
          <c:smooth val="0"/>
        </c:ser>
        <c:ser>
          <c:idx val="6"/>
          <c:order val="6"/>
          <c:tx>
            <c:strRef>
              <c:f>'Mound, 30d'!$E$39</c:f>
            </c:strRef>
          </c:tx>
          <c:spPr>
            <a:ln cmpd="sng">
              <a:solidFill>
                <a:srgbClr val="8E828F"/>
              </a:solidFill>
            </a:ln>
          </c:spPr>
          <c:marker>
            <c:symbol val="none"/>
          </c:marker>
          <c:cat>
            <c:strRef>
              <c:f>'Mound, 30d'!$B$40:$B$44</c:f>
            </c:strRef>
          </c:cat>
          <c:val>
            <c:numRef>
              <c:f>'Mound, 30d'!$E$40:$E$44</c:f>
              <c:numCache/>
            </c:numRef>
          </c:val>
          <c:smooth val="0"/>
        </c:ser>
        <c:axId val="1157275189"/>
        <c:axId val="2140537168"/>
      </c:lineChart>
      <c:catAx>
        <c:axId val="1157275189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Capture Angle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537168"/>
      </c:catAx>
      <c:valAx>
        <c:axId val="2140537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Error Magnitude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275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trendline>
            <c:name>N=10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'Mound, 30d'!$B$65:$B$69</c:f>
            </c:strRef>
          </c:cat>
          <c:val>
            <c:numRef>
              <c:f>'Mound, 30d'!$F$65:$F$69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trendline>
            <c:name>N=20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'Mound, 30d'!$B$65:$B$69</c:f>
            </c:strRef>
          </c:cat>
          <c:val>
            <c:numRef>
              <c:f>'Mound, 30d'!$G$65:$G$69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trendline>
            <c:name>N=40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'Mound, 30d'!$B$65:$B$69</c:f>
            </c:strRef>
          </c:cat>
          <c:val>
            <c:numRef>
              <c:f>'Mound, 30d'!$H$65:$H$69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trendline>
            <c:name>N=80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'Mound, 30d'!$B$65:$B$69</c:f>
            </c:strRef>
          </c:cat>
          <c:val>
            <c:numRef>
              <c:f>'Mound, 30d'!$I$65:$I$69</c:f>
              <c:numCache/>
            </c:numRef>
          </c:val>
          <c:smooth val="0"/>
        </c:ser>
        <c:axId val="1095702562"/>
        <c:axId val="553459975"/>
      </c:lineChart>
      <c:catAx>
        <c:axId val="1095702562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Capture 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553459975"/>
      </c:catAx>
      <c:valAx>
        <c:axId val="553459975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095702562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26.6°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trendline>
            <c:name>26.6°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'Mound, 45d'!$E$64:$I$64</c:f>
            </c:strRef>
          </c:cat>
          <c:val>
            <c:numRef>
              <c:f>'Mound, 45d'!$E$67:$I$67</c:f>
              <c:numCache/>
            </c:numRef>
          </c:val>
          <c:smooth val="0"/>
        </c:ser>
        <c:ser>
          <c:idx val="1"/>
          <c:order val="1"/>
          <c:tx>
            <c:v>36.9°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trendline>
            <c:name>36.9°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'Mound, 45d'!$E$64:$I$64</c:f>
            </c:strRef>
          </c:cat>
          <c:val>
            <c:numRef>
              <c:f>'Mound, 45d'!$E$68:$I$68</c:f>
              <c:numCache/>
            </c:numRef>
          </c:val>
          <c:smooth val="0"/>
        </c:ser>
        <c:ser>
          <c:idx val="2"/>
          <c:order val="2"/>
          <c:tx>
            <c:v>45°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trendline>
            <c:name>45°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'Mound, 45d'!$E$64:$I$64</c:f>
            </c:strRef>
          </c:cat>
          <c:val>
            <c:numRef>
              <c:f>'Mound, 45d'!$E$69:$I$69</c:f>
              <c:numCache/>
            </c:numRef>
          </c:val>
          <c:smooth val="0"/>
        </c:ser>
        <c:axId val="1902785315"/>
        <c:axId val="7075326"/>
      </c:lineChart>
      <c:catAx>
        <c:axId val="1902785315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7075326"/>
      </c:catAx>
      <c:valAx>
        <c:axId val="7075326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layout>
            <c:manualLayout>
              <c:xMode val="edge"/>
              <c:yMode val="edge"/>
              <c:x val="0.03972162740899358"/>
              <c:y val="0.115678346810422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902785315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26.6°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'Mound, 45d'!$C$64:$I$64</c:f>
            </c:strRef>
          </c:cat>
          <c:val>
            <c:numRef>
              <c:f>'Mound, 45d'!$C$67:$I$67</c:f>
              <c:numCache/>
            </c:numRef>
          </c:val>
          <c:smooth val="0"/>
        </c:ser>
        <c:ser>
          <c:idx val="1"/>
          <c:order val="1"/>
          <c:tx>
            <c:v>36.9°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'Mound, 45d'!$C$64:$I$64</c:f>
            </c:strRef>
          </c:cat>
          <c:val>
            <c:numRef>
              <c:f>'Mound, 45d'!$C$68:$I$68</c:f>
              <c:numCache/>
            </c:numRef>
          </c:val>
          <c:smooth val="0"/>
        </c:ser>
        <c:ser>
          <c:idx val="2"/>
          <c:order val="2"/>
          <c:tx>
            <c:v>45°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'Mound, 45d'!$C$64:$I$64</c:f>
            </c:strRef>
          </c:cat>
          <c:val>
            <c:numRef>
              <c:f>'Mound, 45d'!$C$69:$I$69</c:f>
              <c:numCache/>
            </c:numRef>
          </c:val>
          <c:smooth val="0"/>
        </c:ser>
        <c:axId val="424759766"/>
        <c:axId val="1891555556"/>
      </c:lineChart>
      <c:catAx>
        <c:axId val="42475976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891555556"/>
      </c:catAx>
      <c:valAx>
        <c:axId val="1891555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24759766"/>
      </c:valAx>
    </c:plotArea>
    <c:legend>
      <c:legendPos val="r"/>
      <c:layout>
        <c:manualLayout>
          <c:xMode val="edge"/>
          <c:yMode val="edge"/>
          <c:x val="0.38948481274536056"/>
          <c:y val="0.04730458221024259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a=1</c:v>
          </c:tx>
          <c:spPr>
            <a:ln cmpd="sng">
              <a:solidFill>
                <a:srgbClr val="5E4C5F"/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Plane!$D$339:$D$437</c:f>
            </c:strRef>
          </c:cat>
          <c:val>
            <c:numRef>
              <c:f>Plane!$F$339:$F$437</c:f>
              <c:numCache/>
            </c:numRef>
          </c:val>
          <c:smooth val="0"/>
        </c:ser>
        <c:ser>
          <c:idx val="1"/>
          <c:order val="1"/>
          <c:tx>
            <c:v>a=2</c:v>
          </c:tx>
          <c:spPr>
            <a:ln cmpd="sng">
              <a:solidFill>
                <a:schemeClr val="accent3"/>
              </a:solidFill>
              <a:prstDash val="dash"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Plane!$D$339:$D$437</c:f>
            </c:strRef>
          </c:cat>
          <c:val>
            <c:numRef>
              <c:f>Plane!$I$339:$I$437</c:f>
              <c:numCache/>
            </c:numRef>
          </c:val>
          <c:smooth val="0"/>
        </c:ser>
        <c:ser>
          <c:idx val="2"/>
          <c:order val="2"/>
          <c:tx>
            <c:v>model</c:v>
          </c:tx>
          <c:spPr>
            <a:ln cmpd="sng" w="19050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Plane!$D$339:$D$437</c:f>
            </c:strRef>
          </c:cat>
          <c:val>
            <c:numRef>
              <c:f>Plane!$C$339:$C$437</c:f>
              <c:numCache/>
            </c:numRef>
          </c:val>
          <c:smooth val="0"/>
        </c:ser>
        <c:axId val="1475939704"/>
        <c:axId val="1165302242"/>
      </c:lineChart>
      <c:catAx>
        <c:axId val="147593970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Pixel Dimension (Projected)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165302242"/>
      </c:catAx>
      <c:valAx>
        <c:axId val="1165302242"/>
        <c:scaling>
          <c:orientation val="minMax"/>
          <c:max val="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475939704"/>
      </c:valAx>
    </c:plotArea>
    <c:legend>
      <c:legendPos val="r"/>
      <c:layout>
        <c:manualLayout>
          <c:xMode val="edge"/>
          <c:yMode val="edge"/>
          <c:x val="0.3866788263235624"/>
          <c:y val="0.052695417789757414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'Mound, 45d'!$B$65:$B$69</c:f>
            </c:strRef>
          </c:cat>
          <c:val>
            <c:numRef>
              <c:f>'Mound, 45d'!$F$65:$F$69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'Mound, 45d'!$B$65:$B$69</c:f>
            </c:strRef>
          </c:cat>
          <c:val>
            <c:numRef>
              <c:f>'Mound, 45d'!$G$65:$G$69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'Mound, 45d'!$B$65:$B$69</c:f>
            </c:strRef>
          </c:cat>
          <c:val>
            <c:numRef>
              <c:f>'Mound, 45d'!$H$65:$H$69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'Mound, 45d'!$B$65:$B$69</c:f>
            </c:strRef>
          </c:cat>
          <c:val>
            <c:numRef>
              <c:f>'Mound, 45d'!$I$65:$I$69</c:f>
              <c:numCache/>
            </c:numRef>
          </c:val>
          <c:smooth val="0"/>
        </c:ser>
        <c:axId val="1099459452"/>
        <c:axId val="1641176604"/>
      </c:lineChart>
      <c:catAx>
        <c:axId val="109945945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Capture 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641176604"/>
      </c:catAx>
      <c:valAx>
        <c:axId val="1641176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099459452"/>
      </c:valAx>
    </c:plotArea>
    <c:legend>
      <c:legendPos val="r"/>
      <c:layout>
        <c:manualLayout>
          <c:xMode val="edge"/>
          <c:yMode val="edge"/>
          <c:x val="0.28363389989293364"/>
          <c:y val="0.04730458221024259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'Mound, 45d'!$F$39</c:f>
            </c:strRef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'Mound, 45d'!$B$40:$B$44</c:f>
            </c:strRef>
          </c:cat>
          <c:val>
            <c:numRef>
              <c:f>'Mound, 45d'!$F$40:$F$44</c:f>
              <c:numCache/>
            </c:numRef>
          </c:val>
          <c:smooth val="0"/>
        </c:ser>
        <c:ser>
          <c:idx val="1"/>
          <c:order val="1"/>
          <c:tx>
            <c:strRef>
              <c:f>'Mound, 45d'!$G$39</c:f>
            </c:strRef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'Mound, 45d'!$B$40:$B$44</c:f>
            </c:strRef>
          </c:cat>
          <c:val>
            <c:numRef>
              <c:f>'Mound, 45d'!$G$40:$G$44</c:f>
              <c:numCache/>
            </c:numRef>
          </c:val>
          <c:smooth val="0"/>
        </c:ser>
        <c:ser>
          <c:idx val="2"/>
          <c:order val="2"/>
          <c:tx>
            <c:strRef>
              <c:f>'Mound, 45d'!$H$39</c:f>
            </c:strRef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'Mound, 45d'!$B$40:$B$44</c:f>
            </c:strRef>
          </c:cat>
          <c:val>
            <c:numRef>
              <c:f>'Mound, 45d'!$H$40:$H$44</c:f>
              <c:numCache/>
            </c:numRef>
          </c:val>
          <c:smooth val="0"/>
        </c:ser>
        <c:ser>
          <c:idx val="3"/>
          <c:order val="3"/>
          <c:tx>
            <c:strRef>
              <c:f>'Mound, 45d'!$I$39</c:f>
            </c:strRef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'Mound, 45d'!$B$40:$B$44</c:f>
            </c:strRef>
          </c:cat>
          <c:val>
            <c:numRef>
              <c:f>'Mound, 45d'!$I$40:$I$44</c:f>
              <c:numCache/>
            </c:numRef>
          </c:val>
          <c:smooth val="0"/>
        </c:ser>
        <c:axId val="889340941"/>
        <c:axId val="333403291"/>
      </c:lineChart>
      <c:catAx>
        <c:axId val="889340941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Capture Angle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403291"/>
      </c:catAx>
      <c:valAx>
        <c:axId val="333403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Error Magnitude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340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trendline>
            <c:name>N=10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'Mound, 45d'!$B$65:$B$69</c:f>
            </c:strRef>
          </c:cat>
          <c:val>
            <c:numRef>
              <c:f>'Mound, 45d'!$F$65:$F$69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trendline>
            <c:name>N=20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'Mound, 45d'!$B$65:$B$69</c:f>
            </c:strRef>
          </c:cat>
          <c:val>
            <c:numRef>
              <c:f>'Mound, 45d'!$G$65:$G$69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trendline>
            <c:name>N=40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'Mound, 45d'!$B$65:$B$69</c:f>
            </c:strRef>
          </c:cat>
          <c:val>
            <c:numRef>
              <c:f>'Mound, 45d'!$H$65:$H$69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trendline>
            <c:name>N=80 (trend)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'Mound, 45d'!$B$65:$B$69</c:f>
            </c:strRef>
          </c:cat>
          <c:val>
            <c:numRef>
              <c:f>'Mound, 45d'!$I$65:$I$69</c:f>
              <c:numCache/>
            </c:numRef>
          </c:val>
          <c:smooth val="0"/>
        </c:ser>
        <c:axId val="335912269"/>
        <c:axId val="671447395"/>
      </c:lineChart>
      <c:catAx>
        <c:axId val="335912269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Capture 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671447395"/>
      </c:catAx>
      <c:valAx>
        <c:axId val="671447395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335912269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Error Magnitude Against Capture Angle for a=0.</a:t>
            </a:r>
          </a:p>
        </c:rich>
      </c:tx>
      <c:overlay val="0"/>
    </c:title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10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'Error vs Angle'!$H$2:$H$6</c:f>
            </c:strRef>
          </c:cat>
          <c:val>
            <c:numRef>
              <c:f>'Error vs Angle'!$L$2:$L$6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10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'Error vs Angle'!$H$2:$H$6</c:f>
            </c:strRef>
          </c:cat>
          <c:val>
            <c:numRef>
              <c:f>'Error vs Angle'!$M$2:$M$6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10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'Error vs Angle'!$H$2:$H$6</c:f>
            </c:strRef>
          </c:cat>
          <c:val>
            <c:numRef>
              <c:f>'Error vs Angle'!$N$2:$N$6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10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'Error vs Angle'!$H$2:$H$6</c:f>
            </c:strRef>
          </c:cat>
          <c:val>
            <c:numRef>
              <c:f>'Error vs Angle'!$O$2:$O$6</c:f>
              <c:numCache/>
            </c:numRef>
          </c:val>
          <c:smooth val="0"/>
        </c:ser>
        <c:axId val="1926805107"/>
        <c:axId val="832601661"/>
      </c:lineChart>
      <c:catAx>
        <c:axId val="1926805107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Capture Angle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601661"/>
      </c:catAx>
      <c:valAx>
        <c:axId val="832601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Error Magnitude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805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Error Magnitude Against Capture Angle for a=0.5.</a:t>
            </a:r>
          </a:p>
        </c:rich>
      </c:tx>
      <c:overlay val="0"/>
    </c:title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10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'Error vs Angle'!$H$30:$H$34</c:f>
            </c:strRef>
          </c:cat>
          <c:val>
            <c:numRef>
              <c:f>'Error vs Angle'!$O$30:$O$34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10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'Error vs Angle'!$H$30:$H$34</c:f>
            </c:strRef>
          </c:cat>
          <c:val>
            <c:numRef>
              <c:f>'Error vs Angle'!$K$30:$K$34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10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'Error vs Angle'!$H$30:$H$34</c:f>
            </c:strRef>
          </c:cat>
          <c:val>
            <c:numRef>
              <c:f>'Error vs Angle'!$L$30:$L$34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10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'Error vs Angle'!$H$30:$H$34</c:f>
            </c:strRef>
          </c:cat>
          <c:val>
            <c:numRef>
              <c:f>'Error vs Angle'!$M$30:$M$34</c:f>
              <c:numCache/>
            </c:numRef>
          </c:val>
          <c:smooth val="0"/>
        </c:ser>
        <c:axId val="1977839752"/>
        <c:axId val="534807799"/>
      </c:lineChart>
      <c:catAx>
        <c:axId val="197783975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Capture Angle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807799"/>
      </c:catAx>
      <c:valAx>
        <c:axId val="534807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Error Magnitude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8397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Error Magnitude Against Capture Angle for a=1.</a:t>
            </a:r>
          </a:p>
        </c:rich>
      </c:tx>
      <c:overlay val="0"/>
    </c:title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10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'Error vs Angle'!$H$57:$H$61</c:f>
            </c:strRef>
          </c:cat>
          <c:val>
            <c:numRef>
              <c:f>'Error vs Angle'!$L$57:$L$61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10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'Error vs Angle'!$H$57:$H$61</c:f>
            </c:strRef>
          </c:cat>
          <c:val>
            <c:numRef>
              <c:f>'Error vs Angle'!$M$57:$M$61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10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'Error vs Angle'!$H$57:$H$61</c:f>
            </c:strRef>
          </c:cat>
          <c:val>
            <c:numRef>
              <c:f>'Error vs Angle'!$N$57:$N$61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10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'Error vs Angle'!$H$57:$H$61</c:f>
            </c:strRef>
          </c:cat>
          <c:val>
            <c:numRef>
              <c:f>'Error vs Angle'!$O$57:$O$61</c:f>
              <c:numCache/>
            </c:numRef>
          </c:val>
          <c:smooth val="0"/>
        </c:ser>
        <c:axId val="2018445555"/>
        <c:axId val="783689819"/>
      </c:lineChart>
      <c:catAx>
        <c:axId val="2018445555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Capture Angle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689819"/>
      </c:catAx>
      <c:valAx>
        <c:axId val="783689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Error Magnitude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445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Error Magnitude Against Capture Angle for a=2.</a:t>
            </a:r>
          </a:p>
        </c:rich>
      </c:tx>
      <c:overlay val="0"/>
    </c:title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10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'Error vs Angle'!$H$84:$H$88</c:f>
            </c:strRef>
          </c:cat>
          <c:val>
            <c:numRef>
              <c:f>'Error vs Angle'!$L$84:$L$88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10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'Error vs Angle'!$H$84:$H$88</c:f>
            </c:strRef>
          </c:cat>
          <c:val>
            <c:numRef>
              <c:f>'Error vs Angle'!$M$84:$M$88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10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'Error vs Angle'!$H$84:$H$88</c:f>
            </c:strRef>
          </c:cat>
          <c:val>
            <c:numRef>
              <c:f>'Error vs Angle'!$N$84:$N$88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10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'Error vs Angle'!$H$84:$H$88</c:f>
            </c:strRef>
          </c:cat>
          <c:val>
            <c:numRef>
              <c:f>'Error vs Angle'!$O$84:$O$88</c:f>
              <c:numCache/>
            </c:numRef>
          </c:val>
          <c:smooth val="0"/>
        </c:ser>
        <c:axId val="2125239915"/>
        <c:axId val="1910838343"/>
      </c:lineChart>
      <c:catAx>
        <c:axId val="2125239915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Capture Angle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838343"/>
      </c:catAx>
      <c:valAx>
        <c:axId val="1910838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Error Magnitude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239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'Error vs Angle'!$H$2:$H$6</c:f>
            </c:strRef>
          </c:cat>
          <c:val>
            <c:numRef>
              <c:f>'Error vs Angle'!$L$2:$L$6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'Error vs Angle'!$H$2:$H$6</c:f>
            </c:strRef>
          </c:cat>
          <c:val>
            <c:numRef>
              <c:f>'Error vs Angle'!$M$2:$M$6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'Error vs Angle'!$H$2:$H$6</c:f>
            </c:strRef>
          </c:cat>
          <c:val>
            <c:numRef>
              <c:f>'Error vs Angle'!$N$2:$N$6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'Error vs Angle'!$H$2:$H$6</c:f>
            </c:strRef>
          </c:cat>
          <c:val>
            <c:numRef>
              <c:f>'Error vs Angle'!$O$2:$O$6</c:f>
              <c:numCache/>
            </c:numRef>
          </c:val>
          <c:smooth val="0"/>
        </c:ser>
        <c:axId val="1836408297"/>
        <c:axId val="1226360983"/>
      </c:lineChart>
      <c:catAx>
        <c:axId val="1836408297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Capture Angle (°)</a:t>
                </a:r>
              </a:p>
            </c:rich>
          </c:tx>
          <c:layout>
            <c:manualLayout>
              <c:xMode val="edge"/>
              <c:yMode val="edge"/>
              <c:x val="0.19526145644283122"/>
              <c:y val="0.9068733153638814"/>
            </c:manualLayout>
          </c:layout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226360983"/>
      </c:catAx>
      <c:valAx>
        <c:axId val="1226360983"/>
        <c:scaling>
          <c:orientation val="minMax"/>
          <c:max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836408297"/>
      </c:valAx>
    </c:plotArea>
    <c:legend>
      <c:legendPos val="r"/>
      <c:layout>
        <c:manualLayout>
          <c:xMode val="edge"/>
          <c:yMode val="edge"/>
          <c:x val="0.3315950520833334"/>
          <c:y val="0.06078167115902965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Error Magnitude Against Capture Angle for a=1.</a:t>
            </a:r>
          </a:p>
        </c:rich>
      </c:tx>
      <c:overlay val="0"/>
    </c:title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10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'Error vs Angle'!$H$57:$H$61</c:f>
            </c:strRef>
          </c:cat>
          <c:val>
            <c:numRef>
              <c:f>'Error vs Angle'!$L$57:$L$61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10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'Error vs Angle'!$H$57:$H$61</c:f>
            </c:strRef>
          </c:cat>
          <c:val>
            <c:numRef>
              <c:f>'Error vs Angle'!$M$57:$M$61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10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'Error vs Angle'!$H$57:$H$61</c:f>
            </c:strRef>
          </c:cat>
          <c:val>
            <c:numRef>
              <c:f>'Error vs Angle'!$N$57:$N$61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10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'Error vs Angle'!$H$57:$H$61</c:f>
            </c:strRef>
          </c:cat>
          <c:val>
            <c:numRef>
              <c:f>'Error vs Angle'!$O$57:$O$61</c:f>
              <c:numCache/>
            </c:numRef>
          </c:val>
          <c:smooth val="0"/>
        </c:ser>
        <c:axId val="268332093"/>
        <c:axId val="681818667"/>
      </c:lineChart>
      <c:catAx>
        <c:axId val="268332093"/>
        <c:scaling>
          <c:orientation val="minMax"/>
          <c:max val="9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Capture Angle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818667"/>
      </c:catAx>
      <c:valAx>
        <c:axId val="681818667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Error Magnitude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332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'Error vs Angle'!$H$2:$H$6</c:f>
            </c:strRef>
          </c:cat>
          <c:val>
            <c:numRef>
              <c:f>'Error vs Angle'!$L$2:$L$6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'Error vs Angle'!$H$2:$H$6</c:f>
            </c:strRef>
          </c:cat>
          <c:val>
            <c:numRef>
              <c:f>'Error vs Angle'!$M$2:$M$6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'Error vs Angle'!$H$2:$H$6</c:f>
            </c:strRef>
          </c:cat>
          <c:val>
            <c:numRef>
              <c:f>'Error vs Angle'!$N$2:$N$6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'Error vs Angle'!$H$2:$H$6</c:f>
            </c:strRef>
          </c:cat>
          <c:val>
            <c:numRef>
              <c:f>'Error vs Angle'!$O$2:$O$6</c:f>
              <c:numCache/>
            </c:numRef>
          </c:val>
          <c:smooth val="0"/>
        </c:ser>
        <c:axId val="1290859602"/>
        <c:axId val="1105751055"/>
      </c:lineChart>
      <c:catAx>
        <c:axId val="129085960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Capture 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105751055"/>
      </c:catAx>
      <c:valAx>
        <c:axId val="1105751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290859602"/>
      </c:valAx>
    </c:plotArea>
    <c:legend>
      <c:legendPos val="r"/>
      <c:layout>
        <c:manualLayout>
          <c:xMode val="edge"/>
          <c:yMode val="edge"/>
          <c:x val="0.30255693956064733"/>
          <c:y val="0.05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'Error vs Angle'!$H$2:$H$6</c:f>
            </c:strRef>
          </c:cat>
          <c:val>
            <c:numRef>
              <c:f>'Error vs Angle'!$L$2:$L$6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'Error vs Angle'!$H$2:$H$6</c:f>
            </c:strRef>
          </c:cat>
          <c:val>
            <c:numRef>
              <c:f>'Error vs Angle'!$M$2:$M$6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'Error vs Angle'!$H$2:$H$6</c:f>
            </c:strRef>
          </c:cat>
          <c:val>
            <c:numRef>
              <c:f>'Error vs Angle'!$N$2:$N$6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'Error vs Angle'!$H$2:$H$6</c:f>
            </c:strRef>
          </c:cat>
          <c:val>
            <c:numRef>
              <c:f>'Error vs Angle'!$O$2:$O$6</c:f>
              <c:numCache/>
            </c:numRef>
          </c:val>
          <c:smooth val="0"/>
        </c:ser>
        <c:axId val="860718379"/>
        <c:axId val="1561228096"/>
      </c:lineChart>
      <c:catAx>
        <c:axId val="860718379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Capture Angle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61228096"/>
      </c:catAx>
      <c:valAx>
        <c:axId val="1561228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860718379"/>
      </c:valAx>
    </c:plotArea>
    <c:legend>
      <c:legendPos val="r"/>
      <c:layout>
        <c:manualLayout>
          <c:xMode val="edge"/>
          <c:yMode val="edge"/>
          <c:x val="0.30255693956064733"/>
          <c:y val="0.05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'Error vs Angle'!$H$2:$H$6</c:f>
            </c:strRef>
          </c:cat>
          <c:val>
            <c:numRef>
              <c:f>'Error vs Angle'!$L$2:$L$6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'Error vs Angle'!$H$2:$H$6</c:f>
            </c:strRef>
          </c:cat>
          <c:val>
            <c:numRef>
              <c:f>'Error vs Angle'!$M$2:$M$6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'Error vs Angle'!$H$2:$H$6</c:f>
            </c:strRef>
          </c:cat>
          <c:val>
            <c:numRef>
              <c:f>'Error vs Angle'!$N$2:$N$6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'Error vs Angle'!$H$2:$H$6</c:f>
            </c:strRef>
          </c:cat>
          <c:val>
            <c:numRef>
              <c:f>'Error vs Angle'!$O$2:$O$6</c:f>
              <c:numCache/>
            </c:numRef>
          </c:val>
          <c:smooth val="0"/>
        </c:ser>
        <c:axId val="1830261014"/>
        <c:axId val="1881167577"/>
      </c:lineChart>
      <c:catAx>
        <c:axId val="1830261014"/>
        <c:scaling>
          <c:orientation val="minMax"/>
          <c:max val="9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Capture Angle (degrees)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881167577"/>
      </c:catAx>
      <c:valAx>
        <c:axId val="18811675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830261014"/>
      </c:valAx>
    </c:plotArea>
    <c:legend>
      <c:legendPos val="r"/>
      <c:layout>
        <c:manualLayout>
          <c:xMode val="edge"/>
          <c:yMode val="edge"/>
          <c:x val="0.30255693956064733"/>
          <c:y val="0.05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'Embankment, 30d'!$F$39</c:f>
            </c:strRef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'Embankment, 30d'!$B$40:$B$44</c:f>
            </c:strRef>
          </c:cat>
          <c:val>
            <c:numRef>
              <c:f>'Embankment, 30d'!$F$40:$F$44</c:f>
              <c:numCache/>
            </c:numRef>
          </c:val>
          <c:smooth val="0"/>
        </c:ser>
        <c:ser>
          <c:idx val="1"/>
          <c:order val="1"/>
          <c:tx>
            <c:strRef>
              <c:f>'Embankment, 30d'!$G$39</c:f>
            </c:strRef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'Embankment, 30d'!$B$40:$B$44</c:f>
            </c:strRef>
          </c:cat>
          <c:val>
            <c:numRef>
              <c:f>'Embankment, 30d'!$G$40:$G$44</c:f>
              <c:numCache/>
            </c:numRef>
          </c:val>
          <c:smooth val="0"/>
        </c:ser>
        <c:ser>
          <c:idx val="2"/>
          <c:order val="2"/>
          <c:tx>
            <c:strRef>
              <c:f>'Embankment, 30d'!$H$39</c:f>
            </c:strRef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'Embankment, 30d'!$B$40:$B$44</c:f>
            </c:strRef>
          </c:cat>
          <c:val>
            <c:numRef>
              <c:f>'Embankment, 30d'!$H$40:$H$44</c:f>
              <c:numCache/>
            </c:numRef>
          </c:val>
          <c:smooth val="0"/>
        </c:ser>
        <c:ser>
          <c:idx val="3"/>
          <c:order val="3"/>
          <c:tx>
            <c:strRef>
              <c:f>'Embankment, 30d'!$I$39</c:f>
            </c:strRef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'Embankment, 30d'!$B$40:$B$44</c:f>
            </c:strRef>
          </c:cat>
          <c:val>
            <c:numRef>
              <c:f>'Embankment, 30d'!$I$40:$I$44</c:f>
              <c:numCache/>
            </c:numRef>
          </c:val>
          <c:smooth val="0"/>
        </c:ser>
        <c:axId val="658782434"/>
        <c:axId val="2103524040"/>
      </c:lineChart>
      <c:catAx>
        <c:axId val="658782434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Capture Angle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524040"/>
      </c:catAx>
      <c:valAx>
        <c:axId val="2103524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Error Magnitude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782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N=10</c:v>
          </c:tx>
          <c:spPr>
            <a:ln cmpd="sng">
              <a:solidFill>
                <a:srgbClr val="5E4C5F"/>
              </a:solidFill>
            </a:ln>
          </c:spPr>
          <c:marker>
            <c:symbol val="circle"/>
            <c:size val="7"/>
            <c:spPr>
              <a:solidFill>
                <a:srgbClr val="5E4C5F"/>
              </a:solidFill>
              <a:ln cmpd="sng">
                <a:solidFill>
                  <a:srgbClr val="5E4C5F"/>
                </a:solidFill>
              </a:ln>
            </c:spPr>
          </c:marker>
          <c:cat>
            <c:strRef>
              <c:f>'Embankment, 30d'!$B$65:$B$69</c:f>
            </c:strRef>
          </c:cat>
          <c:val>
            <c:numRef>
              <c:f>'Embankment, 30d'!$F$65:$F$69</c:f>
              <c:numCache/>
            </c:numRef>
          </c:val>
          <c:smooth val="0"/>
        </c:ser>
        <c:ser>
          <c:idx val="1"/>
          <c:order val="1"/>
          <c:tx>
            <c:v>N=20</c:v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7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'Embankment, 30d'!$B$65:$B$69</c:f>
            </c:strRef>
          </c:cat>
          <c:val>
            <c:numRef>
              <c:f>'Embankment, 30d'!$G$65:$G$69</c:f>
              <c:numCache/>
            </c:numRef>
          </c:val>
          <c:smooth val="0"/>
        </c:ser>
        <c:ser>
          <c:idx val="2"/>
          <c:order val="2"/>
          <c:tx>
            <c:v>N=40</c:v>
          </c:tx>
          <c:spPr>
            <a:ln cmpd="sng">
              <a:solidFill>
                <a:srgbClr val="FFBB6F"/>
              </a:solidFill>
            </a:ln>
          </c:spPr>
          <c:marker>
            <c:symbol val="circle"/>
            <c:size val="7"/>
            <c:spPr>
              <a:solidFill>
                <a:srgbClr val="FFBB6F"/>
              </a:solidFill>
              <a:ln cmpd="sng">
                <a:solidFill>
                  <a:srgbClr val="FFBB6F"/>
                </a:solidFill>
              </a:ln>
            </c:spPr>
          </c:marker>
          <c:cat>
            <c:strRef>
              <c:f>'Embankment, 30d'!$B$65:$B$69</c:f>
            </c:strRef>
          </c:cat>
          <c:val>
            <c:numRef>
              <c:f>'Embankment, 30d'!$H$65:$H$69</c:f>
              <c:numCache/>
            </c:numRef>
          </c:val>
          <c:smooth val="0"/>
        </c:ser>
        <c:ser>
          <c:idx val="3"/>
          <c:order val="3"/>
          <c:tx>
            <c:v>N=80</c:v>
          </c:tx>
          <c:spPr>
            <a:ln cmpd="sng">
              <a:solidFill>
                <a:srgbClr val="A68057"/>
              </a:solidFill>
            </a:ln>
          </c:spPr>
          <c:marker>
            <c:symbol val="circle"/>
            <c:size val="7"/>
            <c:spPr>
              <a:solidFill>
                <a:srgbClr val="A68057"/>
              </a:solidFill>
              <a:ln cmpd="sng">
                <a:solidFill>
                  <a:srgbClr val="A68057"/>
                </a:solidFill>
              </a:ln>
            </c:spPr>
          </c:marker>
          <c:cat>
            <c:strRef>
              <c:f>'Embankment, 30d'!$B$65:$B$69</c:f>
            </c:strRef>
          </c:cat>
          <c:val>
            <c:numRef>
              <c:f>'Embankment, 30d'!$I$65:$I$69</c:f>
              <c:numCache/>
            </c:numRef>
          </c:val>
          <c:smooth val="0"/>
        </c:ser>
        <c:axId val="1297606929"/>
        <c:axId val="1217497183"/>
      </c:lineChart>
      <c:catAx>
        <c:axId val="1297606929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Capture Angle (°)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217497183"/>
      </c:catAx>
      <c:valAx>
        <c:axId val="1217497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Mean Error Magnitude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297606929"/>
      </c:valAx>
    </c:plotArea>
    <c:legend>
      <c:legendPos val="r"/>
      <c:layout>
        <c:manualLayout>
          <c:xMode val="edge"/>
          <c:yMode val="edge"/>
          <c:x val="0.28577522751605994"/>
          <c:y val="0.052695417789757414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5" Type="http://schemas.openxmlformats.org/officeDocument/2006/relationships/chart" Target="../charts/chart52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5" Type="http://schemas.openxmlformats.org/officeDocument/2006/relationships/chart" Target="../charts/chart57.xml"/><Relationship Id="rId6" Type="http://schemas.openxmlformats.org/officeDocument/2006/relationships/chart" Target="../charts/chart58.xml"/><Relationship Id="rId7" Type="http://schemas.openxmlformats.org/officeDocument/2006/relationships/chart" Target="../charts/chart5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152400</xdr:colOff>
      <xdr:row>116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19050</xdr:colOff>
      <xdr:row>226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276225</xdr:colOff>
      <xdr:row>254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276225</xdr:colOff>
      <xdr:row>281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514350</xdr:colOff>
      <xdr:row>70</xdr:row>
      <xdr:rowOff>142875</xdr:rowOff>
    </xdr:from>
    <xdr:ext cx="524827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124</xdr:row>
      <xdr:rowOff>9525</xdr:rowOff>
    </xdr:from>
    <xdr:ext cx="524827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38100</xdr:colOff>
      <xdr:row>91</xdr:row>
      <xdr:rowOff>66675</xdr:rowOff>
    </xdr:from>
    <xdr:ext cx="5248275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87</xdr:row>
      <xdr:rowOff>190500</xdr:rowOff>
    </xdr:from>
    <xdr:ext cx="5248275" cy="3533775"/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87</xdr:row>
      <xdr:rowOff>190500</xdr:rowOff>
    </xdr:from>
    <xdr:ext cx="5248275" cy="3533775"/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66675</xdr:rowOff>
    </xdr:from>
    <xdr:ext cx="5248275" cy="3533775"/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371475</xdr:colOff>
      <xdr:row>44</xdr:row>
      <xdr:rowOff>57150</xdr:rowOff>
    </xdr:from>
    <xdr:ext cx="5715000" cy="3533775"/>
    <xdr:graphicFrame>
      <xdr:nvGraphicFramePr>
        <xdr:cNvPr id="51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247650</xdr:colOff>
      <xdr:row>70</xdr:row>
      <xdr:rowOff>66675</xdr:rowOff>
    </xdr:from>
    <xdr:ext cx="5248275" cy="3533775"/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238125</xdr:colOff>
      <xdr:row>7</xdr:row>
      <xdr:rowOff>152400</xdr:rowOff>
    </xdr:from>
    <xdr:ext cx="5715000" cy="3533775"/>
    <xdr:graphicFrame>
      <xdr:nvGraphicFramePr>
        <xdr:cNvPr id="53" name="Chart 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190500</xdr:colOff>
      <xdr:row>34</xdr:row>
      <xdr:rowOff>180975</xdr:rowOff>
    </xdr:from>
    <xdr:ext cx="5715000" cy="3533775"/>
    <xdr:graphicFrame>
      <xdr:nvGraphicFramePr>
        <xdr:cNvPr id="54" name="Chart 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114300</xdr:colOff>
      <xdr:row>61</xdr:row>
      <xdr:rowOff>161925</xdr:rowOff>
    </xdr:from>
    <xdr:ext cx="5715000" cy="3533775"/>
    <xdr:graphicFrame>
      <xdr:nvGraphicFramePr>
        <xdr:cNvPr id="55" name="Chart 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114300</xdr:colOff>
      <xdr:row>88</xdr:row>
      <xdr:rowOff>142875</xdr:rowOff>
    </xdr:from>
    <xdr:ext cx="5715000" cy="3533775"/>
    <xdr:graphicFrame>
      <xdr:nvGraphicFramePr>
        <xdr:cNvPr id="56" name="Chart 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190500</xdr:colOff>
      <xdr:row>25</xdr:row>
      <xdr:rowOff>28575</xdr:rowOff>
    </xdr:from>
    <xdr:ext cx="5248275" cy="3533775"/>
    <xdr:graphicFrame>
      <xdr:nvGraphicFramePr>
        <xdr:cNvPr id="57" name="Chart 5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85725</xdr:colOff>
      <xdr:row>61</xdr:row>
      <xdr:rowOff>161925</xdr:rowOff>
    </xdr:from>
    <xdr:ext cx="5715000" cy="3533775"/>
    <xdr:graphicFrame>
      <xdr:nvGraphicFramePr>
        <xdr:cNvPr id="58" name="Chart 5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190500</xdr:colOff>
      <xdr:row>7</xdr:row>
      <xdr:rowOff>76200</xdr:rowOff>
    </xdr:from>
    <xdr:ext cx="5248275" cy="3533775"/>
    <xdr:graphicFrame>
      <xdr:nvGraphicFramePr>
        <xdr:cNvPr id="59" name="Chart 5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933450</xdr:colOff>
      <xdr:row>44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69</xdr:row>
      <xdr:rowOff>200025</xdr:rowOff>
    </xdr:from>
    <xdr:ext cx="5248275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87</xdr:row>
      <xdr:rowOff>66675</xdr:rowOff>
    </xdr:from>
    <xdr:ext cx="5248275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257175</xdr:colOff>
      <xdr:row>87</xdr:row>
      <xdr:rowOff>66675</xdr:rowOff>
    </xdr:from>
    <xdr:ext cx="5248275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257175</xdr:colOff>
      <xdr:row>69</xdr:row>
      <xdr:rowOff>200025</xdr:rowOff>
    </xdr:from>
    <xdr:ext cx="5248275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904875</xdr:colOff>
      <xdr:row>104</xdr:row>
      <xdr:rowOff>104775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129</xdr:row>
      <xdr:rowOff>104775</xdr:rowOff>
    </xdr:from>
    <xdr:ext cx="5248275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257175</xdr:colOff>
      <xdr:row>146</xdr:row>
      <xdr:rowOff>180975</xdr:rowOff>
    </xdr:from>
    <xdr:ext cx="5248275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146</xdr:row>
      <xdr:rowOff>180975</xdr:rowOff>
    </xdr:from>
    <xdr:ext cx="5248275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257175</xdr:colOff>
      <xdr:row>129</xdr:row>
      <xdr:rowOff>104775</xdr:rowOff>
    </xdr:from>
    <xdr:ext cx="5248275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87</xdr:row>
      <xdr:rowOff>142875</xdr:rowOff>
    </xdr:from>
    <xdr:ext cx="5248275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87</xdr:row>
      <xdr:rowOff>142875</xdr:rowOff>
    </xdr:from>
    <xdr:ext cx="5248275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66675</xdr:rowOff>
    </xdr:from>
    <xdr:ext cx="5248275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371475</xdr:colOff>
      <xdr:row>44</xdr:row>
      <xdr:rowOff>57150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247650</xdr:colOff>
      <xdr:row>70</xdr:row>
      <xdr:rowOff>66675</xdr:rowOff>
    </xdr:from>
    <xdr:ext cx="5248275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87</xdr:row>
      <xdr:rowOff>76200</xdr:rowOff>
    </xdr:from>
    <xdr:ext cx="5248275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87</xdr:row>
      <xdr:rowOff>76200</xdr:rowOff>
    </xdr:from>
    <xdr:ext cx="5248275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0</xdr:rowOff>
    </xdr:from>
    <xdr:ext cx="5248275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371475</xdr:colOff>
      <xdr:row>44</xdr:row>
      <xdr:rowOff>57150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247650</xdr:colOff>
      <xdr:row>69</xdr:row>
      <xdr:rowOff>200025</xdr:rowOff>
    </xdr:from>
    <xdr:ext cx="5248275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87</xdr:row>
      <xdr:rowOff>85725</xdr:rowOff>
    </xdr:from>
    <xdr:ext cx="5248275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87</xdr:row>
      <xdr:rowOff>76200</xdr:rowOff>
    </xdr:from>
    <xdr:ext cx="5248275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0</xdr:rowOff>
    </xdr:from>
    <xdr:ext cx="5248275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371475</xdr:colOff>
      <xdr:row>44</xdr:row>
      <xdr:rowOff>57150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247650</xdr:colOff>
      <xdr:row>69</xdr:row>
      <xdr:rowOff>200025</xdr:rowOff>
    </xdr:from>
    <xdr:ext cx="5248275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87</xdr:row>
      <xdr:rowOff>142875</xdr:rowOff>
    </xdr:from>
    <xdr:ext cx="5248275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87</xdr:row>
      <xdr:rowOff>142875</xdr:rowOff>
    </xdr:from>
    <xdr:ext cx="5248275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66675</xdr:rowOff>
    </xdr:from>
    <xdr:ext cx="5248275" cy="35337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371475</xdr:colOff>
      <xdr:row>44</xdr:row>
      <xdr:rowOff>57150</xdr:rowOff>
    </xdr:from>
    <xdr:ext cx="5715000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247650</xdr:colOff>
      <xdr:row>70</xdr:row>
      <xdr:rowOff>66675</xdr:rowOff>
    </xdr:from>
    <xdr:ext cx="5248275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88</xdr:row>
      <xdr:rowOff>142875</xdr:rowOff>
    </xdr:from>
    <xdr:ext cx="5248275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88</xdr:row>
      <xdr:rowOff>142875</xdr:rowOff>
    </xdr:from>
    <xdr:ext cx="5248275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66675</xdr:rowOff>
    </xdr:from>
    <xdr:ext cx="5248275" cy="35337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371475</xdr:colOff>
      <xdr:row>44</xdr:row>
      <xdr:rowOff>57150</xdr:rowOff>
    </xdr:from>
    <xdr:ext cx="5715000" cy="353377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247650</xdr:colOff>
      <xdr:row>71</xdr:row>
      <xdr:rowOff>66675</xdr:rowOff>
    </xdr:from>
    <xdr:ext cx="5248275" cy="3533775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87</xdr:row>
      <xdr:rowOff>142875</xdr:rowOff>
    </xdr:from>
    <xdr:ext cx="5248275" cy="3533775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87</xdr:row>
      <xdr:rowOff>142875</xdr:rowOff>
    </xdr:from>
    <xdr:ext cx="5248275" cy="3533775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66675</xdr:rowOff>
    </xdr:from>
    <xdr:ext cx="5248275" cy="3533775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371475</xdr:colOff>
      <xdr:row>44</xdr:row>
      <xdr:rowOff>57150</xdr:rowOff>
    </xdr:from>
    <xdr:ext cx="5715000" cy="3533775"/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247650</xdr:colOff>
      <xdr:row>70</xdr:row>
      <xdr:rowOff>66675</xdr:rowOff>
    </xdr:from>
    <xdr:ext cx="5248275" cy="3533775"/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E4C5F"/>
      </a:accent1>
      <a:accent2>
        <a:srgbClr val="999999"/>
      </a:accent2>
      <a:accent3>
        <a:srgbClr val="FFBB6F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4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3" max="3" width="19.38"/>
    <col customWidth="1" min="5" max="5" width="6.75"/>
    <col customWidth="1" min="6" max="6" width="7.63"/>
    <col customWidth="1" min="7" max="7" width="5.63"/>
    <col customWidth="1" min="8" max="8" width="4.38"/>
    <col customWidth="1" min="9" max="9" width="13.63"/>
    <col customWidth="1" min="10" max="10" width="4.25"/>
    <col customWidth="1" min="11" max="11" width="9.13"/>
    <col customWidth="1" min="12" max="12" width="8.13"/>
    <col customWidth="1" min="13" max="13" width="8.75"/>
    <col customWidth="1" min="14" max="14" width="13.0"/>
    <col customWidth="1" min="16" max="16" width="7.38"/>
    <col customWidth="1" min="17" max="17" width="3.25"/>
    <col customWidth="1" min="18" max="18" width="4.63"/>
    <col customWidth="1" min="19" max="19" width="7.38"/>
    <col customWidth="1" min="20" max="20" width="3.25"/>
    <col customWidth="1" min="21" max="21" width="4.63"/>
    <col customWidth="1" min="22" max="22" width="7.38"/>
    <col customWidth="1" min="23" max="23" width="3.25"/>
    <col customWidth="1" min="24" max="24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4"/>
      <c r="I1" s="2" t="s">
        <v>5</v>
      </c>
      <c r="J1" s="4"/>
      <c r="K1" s="5" t="s">
        <v>6</v>
      </c>
      <c r="L1" s="2" t="s">
        <v>7</v>
      </c>
      <c r="M1" s="3"/>
      <c r="N1" s="4"/>
      <c r="P1" s="6" t="s">
        <v>8</v>
      </c>
      <c r="S1" s="6" t="s">
        <v>9</v>
      </c>
      <c r="V1" s="6" t="s">
        <v>10</v>
      </c>
    </row>
    <row r="2">
      <c r="A2" s="7"/>
      <c r="B2" s="7"/>
      <c r="C2" s="7"/>
      <c r="D2" s="7"/>
      <c r="E2" s="5" t="s">
        <v>11</v>
      </c>
      <c r="F2" s="5" t="s">
        <v>12</v>
      </c>
      <c r="G2" s="5" t="s">
        <v>13</v>
      </c>
      <c r="H2" s="8"/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P2" s="6" t="s">
        <v>20</v>
      </c>
      <c r="Q2" s="6" t="s">
        <v>21</v>
      </c>
      <c r="R2" s="6" t="s">
        <v>22</v>
      </c>
      <c r="S2" s="6" t="s">
        <v>20</v>
      </c>
      <c r="T2" s="6" t="s">
        <v>21</v>
      </c>
      <c r="U2" s="6" t="s">
        <v>22</v>
      </c>
      <c r="V2" s="6" t="s">
        <v>20</v>
      </c>
      <c r="W2" s="6" t="s">
        <v>21</v>
      </c>
      <c r="X2" s="6" t="s">
        <v>22</v>
      </c>
    </row>
    <row r="3">
      <c r="A3" s="9" t="s">
        <v>23</v>
      </c>
      <c r="B3" s="9" t="s">
        <v>24</v>
      </c>
      <c r="C3" s="10" t="s">
        <v>25</v>
      </c>
      <c r="D3" s="10" t="s">
        <v>26</v>
      </c>
      <c r="E3" s="11">
        <v>100.0</v>
      </c>
      <c r="F3" s="11">
        <v>0.0</v>
      </c>
      <c r="G3" s="11">
        <v>20.0</v>
      </c>
      <c r="H3" s="12"/>
      <c r="I3" s="11" t="s">
        <v>27</v>
      </c>
      <c r="J3" s="9">
        <v>0.0</v>
      </c>
      <c r="K3" s="9">
        <v>1.0</v>
      </c>
      <c r="L3" s="13" t="s">
        <v>28</v>
      </c>
      <c r="M3" s="13" t="s">
        <v>28</v>
      </c>
      <c r="N3" s="13" t="s">
        <v>28</v>
      </c>
      <c r="P3" s="14" t="str">
        <f t="shared" ref="P3:P226" si="1">IF(J3=0, L3, NA())</f>
        <v>nan</v>
      </c>
      <c r="S3" s="14" t="str">
        <f t="shared" ref="S3:S307" si="2">IF(J3=1, L3, NA())</f>
        <v>#N/A</v>
      </c>
      <c r="V3" s="14" t="str">
        <f t="shared" ref="V3:V307" si="3">IF(J3=2, L3, NA())</f>
        <v>#N/A</v>
      </c>
    </row>
    <row r="4">
      <c r="A4" s="9" t="s">
        <v>29</v>
      </c>
      <c r="B4" s="9" t="s">
        <v>24</v>
      </c>
      <c r="C4" s="15"/>
      <c r="D4" s="15"/>
      <c r="E4" s="15"/>
      <c r="F4" s="15"/>
      <c r="G4" s="15"/>
      <c r="H4" s="12"/>
      <c r="I4" s="15"/>
      <c r="J4" s="9">
        <v>1.0</v>
      </c>
      <c r="K4" s="9">
        <v>1.0</v>
      </c>
      <c r="L4" s="16">
        <v>80.0</v>
      </c>
      <c r="M4" s="13">
        <v>0.0</v>
      </c>
      <c r="N4" s="13">
        <v>80.0</v>
      </c>
      <c r="P4" s="14" t="str">
        <f t="shared" si="1"/>
        <v>#N/A</v>
      </c>
      <c r="S4" s="14">
        <f t="shared" si="2"/>
        <v>80</v>
      </c>
      <c r="V4" s="14" t="str">
        <f t="shared" si="3"/>
        <v>#N/A</v>
      </c>
    </row>
    <row r="5">
      <c r="A5" s="9" t="s">
        <v>30</v>
      </c>
      <c r="B5" s="9" t="s">
        <v>24</v>
      </c>
      <c r="C5" s="15"/>
      <c r="D5" s="15"/>
      <c r="E5" s="15"/>
      <c r="F5" s="15"/>
      <c r="G5" s="15"/>
      <c r="H5" s="12"/>
      <c r="I5" s="15"/>
      <c r="J5" s="9">
        <v>2.0</v>
      </c>
      <c r="K5" s="9">
        <v>1.0</v>
      </c>
      <c r="L5" s="16">
        <v>80.0</v>
      </c>
      <c r="M5" s="13">
        <v>0.0</v>
      </c>
      <c r="N5" s="13">
        <v>80.0</v>
      </c>
      <c r="P5" s="14" t="str">
        <f t="shared" si="1"/>
        <v>#N/A</v>
      </c>
      <c r="S5" s="14" t="str">
        <f t="shared" si="2"/>
        <v>#N/A</v>
      </c>
      <c r="V5" s="14">
        <f t="shared" si="3"/>
        <v>80</v>
      </c>
    </row>
    <row r="6">
      <c r="A6" s="9" t="s">
        <v>31</v>
      </c>
      <c r="B6" s="9" t="s">
        <v>24</v>
      </c>
      <c r="C6" s="15"/>
      <c r="D6" s="15"/>
      <c r="E6" s="15"/>
      <c r="F6" s="15"/>
      <c r="G6" s="15"/>
      <c r="H6" s="12"/>
      <c r="I6" s="15"/>
      <c r="J6" s="9">
        <v>0.5</v>
      </c>
      <c r="K6" s="9">
        <v>2.0</v>
      </c>
      <c r="L6" s="16">
        <v>53.3</v>
      </c>
      <c r="M6" s="13">
        <v>4.71</v>
      </c>
      <c r="N6" s="13">
        <v>60.0</v>
      </c>
      <c r="P6" s="14" t="str">
        <f t="shared" si="1"/>
        <v>#N/A</v>
      </c>
      <c r="S6" s="14" t="str">
        <f t="shared" si="2"/>
        <v>#N/A</v>
      </c>
      <c r="V6" s="14" t="str">
        <f t="shared" si="3"/>
        <v>#N/A</v>
      </c>
    </row>
    <row r="7">
      <c r="A7" s="9" t="s">
        <v>32</v>
      </c>
      <c r="B7" s="9" t="s">
        <v>24</v>
      </c>
      <c r="C7" s="15"/>
      <c r="D7" s="15"/>
      <c r="E7" s="15"/>
      <c r="F7" s="15"/>
      <c r="G7" s="15"/>
      <c r="H7" s="12"/>
      <c r="I7" s="15"/>
      <c r="J7" s="9">
        <v>0.0</v>
      </c>
      <c r="K7" s="9">
        <v>2.0</v>
      </c>
      <c r="L7" s="17">
        <v>7.105427357601E-15</v>
      </c>
      <c r="M7" s="18">
        <v>7.105427357601E-15</v>
      </c>
      <c r="N7" s="18">
        <v>1.4210854715202E-14</v>
      </c>
      <c r="P7" s="19">
        <f t="shared" si="1"/>
        <v>0</v>
      </c>
      <c r="S7" s="14" t="str">
        <f t="shared" si="2"/>
        <v>#N/A</v>
      </c>
      <c r="V7" s="14" t="str">
        <f t="shared" si="3"/>
        <v>#N/A</v>
      </c>
    </row>
    <row r="8">
      <c r="A8" s="9" t="s">
        <v>33</v>
      </c>
      <c r="B8" s="9" t="s">
        <v>24</v>
      </c>
      <c r="C8" s="15"/>
      <c r="D8" s="15"/>
      <c r="E8" s="15"/>
      <c r="F8" s="15"/>
      <c r="G8" s="15"/>
      <c r="H8" s="12"/>
      <c r="I8" s="15"/>
      <c r="J8" s="9">
        <v>1.0</v>
      </c>
      <c r="K8" s="9">
        <v>2.0</v>
      </c>
      <c r="L8" s="16">
        <v>38.6</v>
      </c>
      <c r="M8" s="13">
        <v>20.3</v>
      </c>
      <c r="N8" s="13">
        <v>57.1</v>
      </c>
      <c r="P8" s="14" t="str">
        <f t="shared" si="1"/>
        <v>#N/A</v>
      </c>
      <c r="S8" s="14">
        <f t="shared" si="2"/>
        <v>38.6</v>
      </c>
      <c r="V8" s="14" t="str">
        <f t="shared" si="3"/>
        <v>#N/A</v>
      </c>
    </row>
    <row r="9">
      <c r="A9" s="9" t="s">
        <v>34</v>
      </c>
      <c r="B9" s="9" t="s">
        <v>24</v>
      </c>
      <c r="C9" s="15"/>
      <c r="D9" s="15"/>
      <c r="E9" s="15"/>
      <c r="F9" s="15"/>
      <c r="G9" s="15"/>
      <c r="H9" s="12"/>
      <c r="I9" s="15"/>
      <c r="J9" s="9">
        <v>2.0</v>
      </c>
      <c r="K9" s="9">
        <v>2.0</v>
      </c>
      <c r="L9" s="16">
        <v>35.8</v>
      </c>
      <c r="M9" s="13">
        <v>26.1</v>
      </c>
      <c r="N9" s="13">
        <v>61.5</v>
      </c>
      <c r="P9" s="14" t="str">
        <f t="shared" si="1"/>
        <v>#N/A</v>
      </c>
      <c r="S9" s="14" t="str">
        <f t="shared" si="2"/>
        <v>#N/A</v>
      </c>
      <c r="V9" s="14">
        <f t="shared" si="3"/>
        <v>35.8</v>
      </c>
    </row>
    <row r="10">
      <c r="A10" s="9" t="s">
        <v>35</v>
      </c>
      <c r="B10" s="9" t="s">
        <v>24</v>
      </c>
      <c r="C10" s="15"/>
      <c r="D10" s="15"/>
      <c r="E10" s="15"/>
      <c r="F10" s="15"/>
      <c r="G10" s="15"/>
      <c r="H10" s="12"/>
      <c r="I10" s="15"/>
      <c r="J10" s="9">
        <v>0.4</v>
      </c>
      <c r="K10" s="9">
        <v>3.0</v>
      </c>
      <c r="L10" s="13">
        <v>55.4</v>
      </c>
      <c r="M10" s="13">
        <v>24.6</v>
      </c>
      <c r="N10" s="13">
        <v>80.0</v>
      </c>
      <c r="P10" s="14" t="str">
        <f t="shared" si="1"/>
        <v>#N/A</v>
      </c>
      <c r="S10" s="14" t="str">
        <f t="shared" si="2"/>
        <v>#N/A</v>
      </c>
      <c r="V10" s="14" t="str">
        <f t="shared" si="3"/>
        <v>#N/A</v>
      </c>
    </row>
    <row r="11">
      <c r="A11" s="9" t="s">
        <v>36</v>
      </c>
      <c r="B11" s="9" t="s">
        <v>24</v>
      </c>
      <c r="C11" s="15"/>
      <c r="D11" s="15"/>
      <c r="E11" s="15"/>
      <c r="F11" s="15"/>
      <c r="G11" s="15"/>
      <c r="H11" s="12"/>
      <c r="I11" s="15"/>
      <c r="J11" s="9">
        <v>0.5</v>
      </c>
      <c r="K11" s="9">
        <v>3.0</v>
      </c>
      <c r="L11" s="16">
        <v>55.4</v>
      </c>
      <c r="M11" s="13">
        <v>24.6</v>
      </c>
      <c r="N11" s="13">
        <v>80.0</v>
      </c>
      <c r="P11" s="14" t="str">
        <f t="shared" si="1"/>
        <v>#N/A</v>
      </c>
      <c r="S11" s="14" t="str">
        <f t="shared" si="2"/>
        <v>#N/A</v>
      </c>
      <c r="V11" s="14" t="str">
        <f t="shared" si="3"/>
        <v>#N/A</v>
      </c>
    </row>
    <row r="12">
      <c r="A12" s="9" t="s">
        <v>37</v>
      </c>
      <c r="B12" s="9" t="s">
        <v>24</v>
      </c>
      <c r="C12" s="15"/>
      <c r="D12" s="15"/>
      <c r="E12" s="15"/>
      <c r="F12" s="15"/>
      <c r="G12" s="15"/>
      <c r="H12" s="12"/>
      <c r="I12" s="15"/>
      <c r="J12" s="9">
        <v>0.0</v>
      </c>
      <c r="K12" s="9">
        <v>3.0</v>
      </c>
      <c r="L12" s="17">
        <v>1.4210854715202E-14</v>
      </c>
      <c r="M12" s="13">
        <v>0.0</v>
      </c>
      <c r="N12" s="18">
        <v>1.4210854715202E-14</v>
      </c>
      <c r="P12" s="19">
        <f t="shared" si="1"/>
        <v>0</v>
      </c>
      <c r="S12" s="14" t="str">
        <f t="shared" si="2"/>
        <v>#N/A</v>
      </c>
      <c r="V12" s="14" t="str">
        <f t="shared" si="3"/>
        <v>#N/A</v>
      </c>
    </row>
    <row r="13">
      <c r="A13" s="9" t="s">
        <v>38</v>
      </c>
      <c r="B13" s="9" t="s">
        <v>24</v>
      </c>
      <c r="C13" s="15"/>
      <c r="D13" s="15"/>
      <c r="E13" s="15"/>
      <c r="F13" s="15"/>
      <c r="G13" s="15"/>
      <c r="H13" s="12"/>
      <c r="I13" s="15"/>
      <c r="J13" s="9">
        <v>1.0</v>
      </c>
      <c r="K13" s="9">
        <v>3.0</v>
      </c>
      <c r="L13" s="16">
        <v>121.5</v>
      </c>
      <c r="M13" s="13">
        <v>85.1</v>
      </c>
      <c r="N13" s="13">
        <v>239.999999999999</v>
      </c>
      <c r="P13" s="14" t="str">
        <f t="shared" si="1"/>
        <v>#N/A</v>
      </c>
      <c r="S13" s="14">
        <f t="shared" si="2"/>
        <v>121.5</v>
      </c>
      <c r="V13" s="14" t="str">
        <f t="shared" si="3"/>
        <v>#N/A</v>
      </c>
    </row>
    <row r="14">
      <c r="A14" s="9" t="s">
        <v>39</v>
      </c>
      <c r="B14" s="9" t="s">
        <v>24</v>
      </c>
      <c r="C14" s="15"/>
      <c r="D14" s="15"/>
      <c r="E14" s="15"/>
      <c r="F14" s="15"/>
      <c r="G14" s="15"/>
      <c r="H14" s="12"/>
      <c r="I14" s="15"/>
      <c r="J14" s="9">
        <v>2.0</v>
      </c>
      <c r="K14" s="9">
        <v>3.0</v>
      </c>
      <c r="L14" s="16">
        <v>42.5</v>
      </c>
      <c r="M14" s="13">
        <v>28.6</v>
      </c>
      <c r="N14" s="13">
        <v>80.0</v>
      </c>
      <c r="P14" s="14" t="str">
        <f t="shared" si="1"/>
        <v>#N/A</v>
      </c>
      <c r="S14" s="14" t="str">
        <f t="shared" si="2"/>
        <v>#N/A</v>
      </c>
      <c r="V14" s="14">
        <f t="shared" si="3"/>
        <v>42.5</v>
      </c>
    </row>
    <row r="15">
      <c r="A15" s="9" t="s">
        <v>40</v>
      </c>
      <c r="B15" s="9" t="s">
        <v>24</v>
      </c>
      <c r="C15" s="15"/>
      <c r="D15" s="15"/>
      <c r="E15" s="15"/>
      <c r="F15" s="15"/>
      <c r="G15" s="15"/>
      <c r="H15" s="12"/>
      <c r="I15" s="15"/>
      <c r="J15" s="9">
        <v>0.0</v>
      </c>
      <c r="K15" s="9">
        <v>4.0</v>
      </c>
      <c r="L15" s="17">
        <v>1.4210854715202E-14</v>
      </c>
      <c r="M15" s="18">
        <v>1.4210854715202E-14</v>
      </c>
      <c r="N15" s="18">
        <v>2.8421709430404E-14</v>
      </c>
      <c r="P15" s="19">
        <f t="shared" si="1"/>
        <v>0</v>
      </c>
      <c r="S15" s="14" t="str">
        <f t="shared" si="2"/>
        <v>#N/A</v>
      </c>
      <c r="V15" s="14" t="str">
        <f t="shared" si="3"/>
        <v>#N/A</v>
      </c>
    </row>
    <row r="16">
      <c r="A16" s="9" t="s">
        <v>41</v>
      </c>
      <c r="B16" s="9" t="s">
        <v>24</v>
      </c>
      <c r="C16" s="15"/>
      <c r="D16" s="15"/>
      <c r="E16" s="15"/>
      <c r="F16" s="15"/>
      <c r="G16" s="15"/>
      <c r="H16" s="12"/>
      <c r="I16" s="15"/>
      <c r="J16" s="9">
        <v>0.0</v>
      </c>
      <c r="K16" s="9">
        <v>5.0</v>
      </c>
      <c r="L16" s="17">
        <v>5.6843418860808E-14</v>
      </c>
      <c r="M16" s="18">
        <v>2.00971834711523E-14</v>
      </c>
      <c r="N16" s="18">
        <v>8.5265128291212E-14</v>
      </c>
      <c r="P16" s="19">
        <f t="shared" si="1"/>
        <v>0</v>
      </c>
      <c r="S16" s="14" t="str">
        <f t="shared" si="2"/>
        <v>#N/A</v>
      </c>
      <c r="V16" s="14" t="str">
        <f t="shared" si="3"/>
        <v>#N/A</v>
      </c>
    </row>
    <row r="17">
      <c r="A17" s="9" t="s">
        <v>42</v>
      </c>
      <c r="B17" s="9" t="s">
        <v>24</v>
      </c>
      <c r="C17" s="15"/>
      <c r="D17" s="15"/>
      <c r="E17" s="15"/>
      <c r="F17" s="15"/>
      <c r="G17" s="15"/>
      <c r="H17" s="12"/>
      <c r="I17" s="15"/>
      <c r="J17" s="9">
        <v>0.0</v>
      </c>
      <c r="K17" s="9">
        <v>6.0</v>
      </c>
      <c r="L17" s="17">
        <v>6.35541002540978E-14</v>
      </c>
      <c r="M17" s="18">
        <v>5.05197729614067E-14</v>
      </c>
      <c r="N17" s="18">
        <v>1.70530256582424E-13</v>
      </c>
      <c r="P17" s="19">
        <f t="shared" si="1"/>
        <v>0</v>
      </c>
      <c r="S17" s="14" t="str">
        <f t="shared" si="2"/>
        <v>#N/A</v>
      </c>
      <c r="V17" s="14" t="str">
        <f t="shared" si="3"/>
        <v>#N/A</v>
      </c>
    </row>
    <row r="18">
      <c r="A18" s="9" t="s">
        <v>43</v>
      </c>
      <c r="B18" s="9" t="s">
        <v>24</v>
      </c>
      <c r="C18" s="15"/>
      <c r="D18" s="15"/>
      <c r="E18" s="15"/>
      <c r="F18" s="15"/>
      <c r="G18" s="15"/>
      <c r="H18" s="12"/>
      <c r="I18" s="15"/>
      <c r="J18" s="9">
        <v>0.0</v>
      </c>
      <c r="K18" s="9">
        <v>7.0</v>
      </c>
      <c r="L18" s="17">
        <v>4.0264088359739E-14</v>
      </c>
      <c r="M18" s="18">
        <v>1.27546324486012E-14</v>
      </c>
      <c r="N18" s="18">
        <v>5.6843418860808E-14</v>
      </c>
      <c r="P18" s="19">
        <f t="shared" si="1"/>
        <v>0</v>
      </c>
      <c r="S18" s="14" t="str">
        <f t="shared" si="2"/>
        <v>#N/A</v>
      </c>
      <c r="V18" s="14" t="str">
        <f t="shared" si="3"/>
        <v>#N/A</v>
      </c>
    </row>
    <row r="19">
      <c r="A19" s="9" t="s">
        <v>44</v>
      </c>
      <c r="B19" s="9" t="s">
        <v>24</v>
      </c>
      <c r="C19" s="15"/>
      <c r="D19" s="15"/>
      <c r="E19" s="15"/>
      <c r="F19" s="15"/>
      <c r="G19" s="15"/>
      <c r="H19" s="12"/>
      <c r="I19" s="15"/>
      <c r="J19" s="9">
        <v>0.0</v>
      </c>
      <c r="K19" s="9">
        <v>8.0</v>
      </c>
      <c r="L19" s="17">
        <v>4.61852778244065E-14</v>
      </c>
      <c r="M19" s="18">
        <v>2.72889115673131E-14</v>
      </c>
      <c r="N19" s="18">
        <v>8.5265128291212E-14</v>
      </c>
      <c r="P19" s="19">
        <f t="shared" si="1"/>
        <v>0</v>
      </c>
      <c r="S19" s="14" t="str">
        <f t="shared" si="2"/>
        <v>#N/A</v>
      </c>
      <c r="V19" s="14" t="str">
        <f t="shared" si="3"/>
        <v>#N/A</v>
      </c>
    </row>
    <row r="20">
      <c r="A20" s="9" t="s">
        <v>45</v>
      </c>
      <c r="B20" s="9" t="s">
        <v>24</v>
      </c>
      <c r="C20" s="15"/>
      <c r="D20" s="15"/>
      <c r="E20" s="15"/>
      <c r="F20" s="15"/>
      <c r="G20" s="15"/>
      <c r="H20" s="12"/>
      <c r="I20" s="15"/>
      <c r="J20" s="9">
        <v>0.0</v>
      </c>
      <c r="K20" s="9">
        <v>9.0</v>
      </c>
      <c r="L20" s="18">
        <v>5.158734930861E-14</v>
      </c>
      <c r="M20" s="18">
        <v>4.09111204055206E-14</v>
      </c>
      <c r="N20" s="18">
        <v>1.4210854715202E-13</v>
      </c>
      <c r="P20" s="19">
        <f t="shared" si="1"/>
        <v>0</v>
      </c>
      <c r="S20" s="14" t="str">
        <f t="shared" si="2"/>
        <v>#N/A</v>
      </c>
      <c r="V20" s="14" t="str">
        <f t="shared" si="3"/>
        <v>#N/A</v>
      </c>
    </row>
    <row r="21">
      <c r="A21" s="9" t="s">
        <v>46</v>
      </c>
      <c r="B21" s="9" t="s">
        <v>24</v>
      </c>
      <c r="C21" s="15"/>
      <c r="D21" s="15"/>
      <c r="E21" s="15"/>
      <c r="F21" s="15"/>
      <c r="G21" s="15"/>
      <c r="H21" s="12"/>
      <c r="I21" s="15"/>
      <c r="J21" s="9">
        <v>0.0</v>
      </c>
      <c r="K21" s="9">
        <v>10.0</v>
      </c>
      <c r="L21" s="17">
        <v>6.96331881044898E-14</v>
      </c>
      <c r="M21" s="18">
        <v>5.55678945943815E-14</v>
      </c>
      <c r="N21" s="18">
        <v>2.1316282072803E-13</v>
      </c>
      <c r="P21" s="19">
        <f t="shared" si="1"/>
        <v>0</v>
      </c>
      <c r="S21" s="14" t="str">
        <f t="shared" si="2"/>
        <v>#N/A</v>
      </c>
      <c r="V21" s="14" t="str">
        <f t="shared" si="3"/>
        <v>#N/A</v>
      </c>
    </row>
    <row r="22">
      <c r="A22" s="9" t="s">
        <v>47</v>
      </c>
      <c r="B22" s="9" t="s">
        <v>24</v>
      </c>
      <c r="C22" s="15"/>
      <c r="D22" s="15"/>
      <c r="E22" s="15"/>
      <c r="F22" s="15"/>
      <c r="G22" s="15"/>
      <c r="H22" s="12"/>
      <c r="I22" s="15"/>
      <c r="J22" s="9">
        <v>0.0</v>
      </c>
      <c r="K22" s="9">
        <v>11.0</v>
      </c>
      <c r="L22" s="17">
        <v>9.66338120633736E-14</v>
      </c>
      <c r="M22" s="18">
        <v>1.20045979667468E-13</v>
      </c>
      <c r="N22" s="18">
        <v>4.40536496171262E-13</v>
      </c>
      <c r="P22" s="19">
        <f t="shared" si="1"/>
        <v>0</v>
      </c>
      <c r="S22" s="14" t="str">
        <f t="shared" si="2"/>
        <v>#N/A</v>
      </c>
      <c r="V22" s="14" t="str">
        <f t="shared" si="3"/>
        <v>#N/A</v>
      </c>
    </row>
    <row r="23">
      <c r="A23" s="9" t="s">
        <v>48</v>
      </c>
      <c r="B23" s="9" t="s">
        <v>24</v>
      </c>
      <c r="C23" s="15"/>
      <c r="D23" s="15"/>
      <c r="E23" s="15"/>
      <c r="F23" s="15"/>
      <c r="G23" s="15"/>
      <c r="H23" s="12"/>
      <c r="I23" s="15"/>
      <c r="J23" s="9">
        <v>0.0</v>
      </c>
      <c r="K23" s="9">
        <v>12.0</v>
      </c>
      <c r="L23" s="17">
        <v>6.6317322004276E-14</v>
      </c>
      <c r="M23" s="18">
        <v>7.25388002399235E-14</v>
      </c>
      <c r="N23" s="18">
        <v>1.84741111297626E-13</v>
      </c>
      <c r="P23" s="19">
        <f t="shared" si="1"/>
        <v>0</v>
      </c>
      <c r="S23" s="14" t="str">
        <f t="shared" si="2"/>
        <v>#N/A</v>
      </c>
      <c r="V23" s="14" t="str">
        <f t="shared" si="3"/>
        <v>#N/A</v>
      </c>
    </row>
    <row r="24">
      <c r="A24" s="9" t="s">
        <v>49</v>
      </c>
      <c r="B24" s="9" t="s">
        <v>24</v>
      </c>
      <c r="C24" s="15"/>
      <c r="D24" s="15"/>
      <c r="E24" s="15"/>
      <c r="F24" s="15"/>
      <c r="G24" s="15"/>
      <c r="H24" s="12"/>
      <c r="I24" s="15"/>
      <c r="J24" s="9">
        <v>0.0</v>
      </c>
      <c r="K24" s="9">
        <v>14.0</v>
      </c>
      <c r="L24" s="17">
        <v>7.48970046979779E-14</v>
      </c>
      <c r="M24" s="18">
        <v>1.07934302879976E-13</v>
      </c>
      <c r="N24" s="18">
        <v>4.40536496171262E-13</v>
      </c>
      <c r="P24" s="19">
        <f t="shared" si="1"/>
        <v>0</v>
      </c>
      <c r="S24" s="14" t="str">
        <f t="shared" si="2"/>
        <v>#N/A</v>
      </c>
      <c r="V24" s="14" t="str">
        <f t="shared" si="3"/>
        <v>#N/A</v>
      </c>
    </row>
    <row r="25">
      <c r="A25" s="9" t="s">
        <v>50</v>
      </c>
      <c r="B25" s="9" t="s">
        <v>24</v>
      </c>
      <c r="C25" s="15"/>
      <c r="D25" s="15"/>
      <c r="E25" s="15"/>
      <c r="F25" s="15"/>
      <c r="G25" s="15"/>
      <c r="H25" s="12"/>
      <c r="I25" s="15"/>
      <c r="J25" s="9">
        <v>0.0</v>
      </c>
      <c r="K25" s="9">
        <v>16.0</v>
      </c>
      <c r="L25" s="17">
        <v>3.87467835594179E-14</v>
      </c>
      <c r="M25" s="18">
        <v>2.12951658114531E-14</v>
      </c>
      <c r="N25" s="18">
        <v>7.105427357601E-14</v>
      </c>
      <c r="P25" s="19">
        <f t="shared" si="1"/>
        <v>0</v>
      </c>
      <c r="S25" s="14" t="str">
        <f t="shared" si="2"/>
        <v>#N/A</v>
      </c>
      <c r="V25" s="14" t="str">
        <f t="shared" si="3"/>
        <v>#N/A</v>
      </c>
    </row>
    <row r="26">
      <c r="A26" s="9" t="s">
        <v>51</v>
      </c>
      <c r="B26" s="9" t="s">
        <v>24</v>
      </c>
      <c r="C26" s="15"/>
      <c r="D26" s="15"/>
      <c r="E26" s="15"/>
      <c r="F26" s="15"/>
      <c r="G26" s="15"/>
      <c r="H26" s="12"/>
      <c r="I26" s="15"/>
      <c r="J26" s="9">
        <v>0.0</v>
      </c>
      <c r="K26" s="9">
        <v>18.0</v>
      </c>
      <c r="L26" s="17">
        <v>7.3422749361877E-14</v>
      </c>
      <c r="M26" s="18">
        <v>6.18076889258147E-14</v>
      </c>
      <c r="N26" s="18">
        <v>1.70530256582424E-13</v>
      </c>
      <c r="P26" s="19">
        <f t="shared" si="1"/>
        <v>0</v>
      </c>
      <c r="S26" s="14" t="str">
        <f t="shared" si="2"/>
        <v>#N/A</v>
      </c>
      <c r="V26" s="14" t="str">
        <f t="shared" si="3"/>
        <v>#N/A</v>
      </c>
    </row>
    <row r="27">
      <c r="A27" s="9" t="s">
        <v>52</v>
      </c>
      <c r="B27" s="9" t="s">
        <v>24</v>
      </c>
      <c r="C27" s="15"/>
      <c r="D27" s="15"/>
      <c r="E27" s="15"/>
      <c r="F27" s="15"/>
      <c r="G27" s="15"/>
      <c r="H27" s="12"/>
      <c r="I27" s="15"/>
      <c r="J27" s="9">
        <v>0.5</v>
      </c>
      <c r="K27" s="9">
        <v>20.0</v>
      </c>
      <c r="L27" s="16">
        <v>24.0</v>
      </c>
      <c r="M27" s="13">
        <v>16.1</v>
      </c>
      <c r="N27" s="13">
        <v>66.7</v>
      </c>
      <c r="P27" s="14" t="str">
        <f t="shared" si="1"/>
        <v>#N/A</v>
      </c>
      <c r="S27" s="14" t="str">
        <f t="shared" si="2"/>
        <v>#N/A</v>
      </c>
      <c r="V27" s="14" t="str">
        <f t="shared" si="3"/>
        <v>#N/A</v>
      </c>
    </row>
    <row r="28">
      <c r="A28" s="9" t="s">
        <v>53</v>
      </c>
      <c r="B28" s="9" t="s">
        <v>24</v>
      </c>
      <c r="C28" s="15"/>
      <c r="D28" s="15"/>
      <c r="E28" s="15"/>
      <c r="F28" s="15"/>
      <c r="G28" s="15"/>
      <c r="H28" s="12"/>
      <c r="I28" s="15"/>
      <c r="J28" s="9">
        <v>0.0</v>
      </c>
      <c r="K28" s="9">
        <v>20.0</v>
      </c>
      <c r="L28" s="17">
        <v>9.34008426156651E-14</v>
      </c>
      <c r="M28" s="18">
        <v>1.28617847749939E-13</v>
      </c>
      <c r="N28" s="18">
        <v>5.40012479177676E-13</v>
      </c>
      <c r="P28" s="19">
        <f t="shared" si="1"/>
        <v>0</v>
      </c>
      <c r="S28" s="14" t="str">
        <f t="shared" si="2"/>
        <v>#N/A</v>
      </c>
      <c r="V28" s="14" t="str">
        <f t="shared" si="3"/>
        <v>#N/A</v>
      </c>
    </row>
    <row r="29">
      <c r="A29" s="9" t="s">
        <v>54</v>
      </c>
      <c r="B29" s="9" t="s">
        <v>24</v>
      </c>
      <c r="C29" s="15"/>
      <c r="D29" s="15"/>
      <c r="E29" s="15"/>
      <c r="F29" s="15"/>
      <c r="G29" s="15"/>
      <c r="H29" s="12"/>
      <c r="I29" s="15"/>
      <c r="J29" s="9">
        <v>1.0</v>
      </c>
      <c r="K29" s="9">
        <v>20.0</v>
      </c>
      <c r="L29" s="20">
        <v>44.1</v>
      </c>
      <c r="M29" s="13">
        <v>83.5</v>
      </c>
      <c r="N29" s="13">
        <v>400.0</v>
      </c>
      <c r="P29" s="14" t="str">
        <f t="shared" si="1"/>
        <v>#N/A</v>
      </c>
      <c r="S29" s="14">
        <f t="shared" si="2"/>
        <v>44.1</v>
      </c>
      <c r="V29" s="14" t="str">
        <f t="shared" si="3"/>
        <v>#N/A</v>
      </c>
    </row>
    <row r="30">
      <c r="A30" s="12"/>
      <c r="B30" s="21">
        <v>45509.0</v>
      </c>
      <c r="C30" s="15"/>
      <c r="D30" s="15"/>
      <c r="E30" s="15"/>
      <c r="F30" s="15"/>
      <c r="G30" s="15"/>
      <c r="H30" s="12"/>
      <c r="I30" s="15"/>
      <c r="J30" s="9">
        <v>0.0</v>
      </c>
      <c r="K30" s="9">
        <v>40.0</v>
      </c>
      <c r="L30" s="22">
        <v>1.09E-13</v>
      </c>
      <c r="M30" s="12"/>
      <c r="N30" s="22">
        <v>1.75E-10</v>
      </c>
      <c r="P30" s="19">
        <f t="shared" si="1"/>
        <v>0</v>
      </c>
      <c r="S30" s="14" t="str">
        <f t="shared" si="2"/>
        <v>#N/A</v>
      </c>
      <c r="V30" s="14" t="str">
        <f t="shared" si="3"/>
        <v>#N/A</v>
      </c>
    </row>
    <row r="31">
      <c r="A31" s="12"/>
      <c r="B31" s="21">
        <v>45509.0</v>
      </c>
      <c r="C31" s="15"/>
      <c r="D31" s="15"/>
      <c r="E31" s="15"/>
      <c r="F31" s="15"/>
      <c r="G31" s="15"/>
      <c r="H31" s="12"/>
      <c r="I31" s="15"/>
      <c r="J31" s="9">
        <v>0.5</v>
      </c>
      <c r="K31" s="9">
        <v>40.0</v>
      </c>
      <c r="L31" s="9">
        <v>15.7</v>
      </c>
      <c r="M31" s="12"/>
      <c r="N31" s="12"/>
      <c r="P31" s="14" t="str">
        <f t="shared" si="1"/>
        <v>#N/A</v>
      </c>
      <c r="S31" s="14" t="str">
        <f t="shared" si="2"/>
        <v>#N/A</v>
      </c>
      <c r="V31" s="14" t="str">
        <f t="shared" si="3"/>
        <v>#N/A</v>
      </c>
    </row>
    <row r="32">
      <c r="A32" s="12"/>
      <c r="B32" s="21">
        <v>45509.0</v>
      </c>
      <c r="C32" s="15"/>
      <c r="D32" s="15"/>
      <c r="E32" s="15"/>
      <c r="F32" s="15"/>
      <c r="G32" s="15"/>
      <c r="H32" s="12"/>
      <c r="I32" s="15"/>
      <c r="J32" s="9">
        <v>1.0</v>
      </c>
      <c r="K32" s="9">
        <v>40.0</v>
      </c>
      <c r="L32" s="9">
        <v>25.6</v>
      </c>
      <c r="M32" s="12"/>
      <c r="N32" s="12"/>
      <c r="P32" s="14" t="str">
        <f t="shared" si="1"/>
        <v>#N/A</v>
      </c>
      <c r="S32" s="14">
        <f t="shared" si="2"/>
        <v>25.6</v>
      </c>
      <c r="V32" s="14" t="str">
        <f t="shared" si="3"/>
        <v>#N/A</v>
      </c>
    </row>
    <row r="33">
      <c r="A33" s="12"/>
      <c r="B33" s="21">
        <v>45509.0</v>
      </c>
      <c r="C33" s="15"/>
      <c r="D33" s="15"/>
      <c r="E33" s="15"/>
      <c r="F33" s="15"/>
      <c r="G33" s="15"/>
      <c r="H33" s="12"/>
      <c r="I33" s="15"/>
      <c r="J33" s="9">
        <v>2.0</v>
      </c>
      <c r="K33" s="9">
        <v>40.0</v>
      </c>
      <c r="L33" s="9">
        <v>25.6</v>
      </c>
      <c r="M33" s="12"/>
      <c r="N33" s="12"/>
      <c r="P33" s="14" t="str">
        <f t="shared" si="1"/>
        <v>#N/A</v>
      </c>
      <c r="S33" s="14" t="str">
        <f t="shared" si="2"/>
        <v>#N/A</v>
      </c>
      <c r="V33" s="14">
        <f t="shared" si="3"/>
        <v>25.6</v>
      </c>
    </row>
    <row r="34">
      <c r="A34" s="12"/>
      <c r="B34" s="21">
        <v>45509.0</v>
      </c>
      <c r="C34" s="15"/>
      <c r="D34" s="15"/>
      <c r="E34" s="15"/>
      <c r="F34" s="15"/>
      <c r="G34" s="15"/>
      <c r="H34" s="12"/>
      <c r="I34" s="15"/>
      <c r="J34" s="9">
        <v>0.0</v>
      </c>
      <c r="K34" s="9">
        <v>80.0</v>
      </c>
      <c r="L34" s="22">
        <v>1.105E-13</v>
      </c>
      <c r="M34" s="12"/>
      <c r="N34" s="12"/>
      <c r="P34" s="19">
        <f t="shared" si="1"/>
        <v>0</v>
      </c>
      <c r="S34" s="14" t="str">
        <f t="shared" si="2"/>
        <v>#N/A</v>
      </c>
      <c r="V34" s="14" t="str">
        <f t="shared" si="3"/>
        <v>#N/A</v>
      </c>
    </row>
    <row r="35">
      <c r="A35" s="12"/>
      <c r="B35" s="21">
        <v>45509.0</v>
      </c>
      <c r="C35" s="15"/>
      <c r="D35" s="15"/>
      <c r="E35" s="15"/>
      <c r="F35" s="15"/>
      <c r="G35" s="15"/>
      <c r="H35" s="12"/>
      <c r="I35" s="15"/>
      <c r="J35" s="9">
        <v>0.5</v>
      </c>
      <c r="K35" s="9">
        <v>80.0</v>
      </c>
      <c r="L35" s="9">
        <v>9.69</v>
      </c>
      <c r="M35" s="12"/>
      <c r="N35" s="12"/>
      <c r="P35" s="14" t="str">
        <f t="shared" si="1"/>
        <v>#N/A</v>
      </c>
      <c r="S35" s="14" t="str">
        <f t="shared" si="2"/>
        <v>#N/A</v>
      </c>
      <c r="V35" s="14" t="str">
        <f t="shared" si="3"/>
        <v>#N/A</v>
      </c>
    </row>
    <row r="36">
      <c r="A36" s="12"/>
      <c r="B36" s="21">
        <v>45509.0</v>
      </c>
      <c r="C36" s="15"/>
      <c r="D36" s="15"/>
      <c r="E36" s="15"/>
      <c r="F36" s="15"/>
      <c r="G36" s="15"/>
      <c r="H36" s="12"/>
      <c r="I36" s="15"/>
      <c r="J36" s="9">
        <v>1.0</v>
      </c>
      <c r="K36" s="9">
        <v>80.0</v>
      </c>
      <c r="L36" s="9">
        <v>14.5</v>
      </c>
      <c r="M36" s="12"/>
      <c r="N36" s="12"/>
      <c r="P36" s="14" t="str">
        <f t="shared" si="1"/>
        <v>#N/A</v>
      </c>
      <c r="S36" s="14">
        <f t="shared" si="2"/>
        <v>14.5</v>
      </c>
      <c r="V36" s="14" t="str">
        <f t="shared" si="3"/>
        <v>#N/A</v>
      </c>
    </row>
    <row r="37">
      <c r="A37" s="23"/>
      <c r="B37" s="24">
        <v>45509.0</v>
      </c>
      <c r="C37" s="7"/>
      <c r="D37" s="7"/>
      <c r="E37" s="7"/>
      <c r="F37" s="7"/>
      <c r="G37" s="7"/>
      <c r="H37" s="23"/>
      <c r="I37" s="7"/>
      <c r="J37" s="25">
        <v>2.0</v>
      </c>
      <c r="K37" s="25">
        <v>80.0</v>
      </c>
      <c r="L37" s="25">
        <v>14.3</v>
      </c>
      <c r="M37" s="23"/>
      <c r="N37" s="23"/>
      <c r="P37" s="14" t="str">
        <f t="shared" si="1"/>
        <v>#N/A</v>
      </c>
      <c r="S37" s="14" t="str">
        <f t="shared" si="2"/>
        <v>#N/A</v>
      </c>
      <c r="V37" s="14">
        <f t="shared" si="3"/>
        <v>14.3</v>
      </c>
    </row>
    <row r="38">
      <c r="A38" s="12"/>
      <c r="B38" s="12"/>
      <c r="C38" s="10" t="s">
        <v>25</v>
      </c>
      <c r="D38" s="11" t="s">
        <v>26</v>
      </c>
      <c r="E38" s="11">
        <v>100.0</v>
      </c>
      <c r="F38" s="11">
        <v>0.0</v>
      </c>
      <c r="G38" s="11">
        <v>20.0</v>
      </c>
      <c r="H38" s="12"/>
      <c r="I38" s="10" t="s">
        <v>55</v>
      </c>
      <c r="J38" s="9">
        <v>0.0</v>
      </c>
      <c r="K38" s="9">
        <v>1.0</v>
      </c>
      <c r="L38" s="22">
        <v>1.42E-14</v>
      </c>
      <c r="M38" s="12"/>
      <c r="N38" s="12"/>
      <c r="P38" s="19">
        <f t="shared" si="1"/>
        <v>0</v>
      </c>
      <c r="S38" s="14" t="str">
        <f t="shared" si="2"/>
        <v>#N/A</v>
      </c>
      <c r="V38" s="14" t="str">
        <f t="shared" si="3"/>
        <v>#N/A</v>
      </c>
    </row>
    <row r="39">
      <c r="A39" s="12"/>
      <c r="B39" s="12"/>
      <c r="C39" s="15"/>
      <c r="D39" s="15"/>
      <c r="E39" s="15"/>
      <c r="F39" s="15"/>
      <c r="G39" s="15"/>
      <c r="H39" s="12"/>
      <c r="I39" s="15"/>
      <c r="J39" s="9">
        <v>1.0</v>
      </c>
      <c r="K39" s="9">
        <v>1.0</v>
      </c>
      <c r="L39" s="9">
        <v>27.1</v>
      </c>
      <c r="M39" s="12"/>
      <c r="N39" s="12"/>
      <c r="P39" s="14" t="str">
        <f t="shared" si="1"/>
        <v>#N/A</v>
      </c>
      <c r="S39" s="14">
        <f t="shared" si="2"/>
        <v>27.1</v>
      </c>
      <c r="V39" s="14" t="str">
        <f t="shared" si="3"/>
        <v>#N/A</v>
      </c>
    </row>
    <row r="40">
      <c r="A40" s="12"/>
      <c r="B40" s="12"/>
      <c r="C40" s="15"/>
      <c r="D40" s="15"/>
      <c r="E40" s="15"/>
      <c r="F40" s="15"/>
      <c r="G40" s="15"/>
      <c r="H40" s="12"/>
      <c r="I40" s="15"/>
      <c r="J40" s="9">
        <v>2.0</v>
      </c>
      <c r="K40" s="9">
        <v>1.0</v>
      </c>
      <c r="L40" s="9">
        <v>25.4</v>
      </c>
      <c r="M40" s="12"/>
      <c r="N40" s="12"/>
      <c r="P40" s="14" t="str">
        <f t="shared" si="1"/>
        <v>#N/A</v>
      </c>
      <c r="S40" s="14" t="str">
        <f t="shared" si="2"/>
        <v>#N/A</v>
      </c>
      <c r="V40" s="14">
        <f t="shared" si="3"/>
        <v>25.4</v>
      </c>
    </row>
    <row r="41">
      <c r="A41" s="12"/>
      <c r="B41" s="12"/>
      <c r="C41" s="15"/>
      <c r="D41" s="15"/>
      <c r="E41" s="15"/>
      <c r="F41" s="15"/>
      <c r="G41" s="15"/>
      <c r="H41" s="12"/>
      <c r="I41" s="15"/>
      <c r="J41" s="9">
        <v>0.0</v>
      </c>
      <c r="K41" s="9">
        <v>2.0</v>
      </c>
      <c r="L41" s="9">
        <v>0.49</v>
      </c>
      <c r="M41" s="12"/>
      <c r="N41" s="12"/>
      <c r="P41" s="14">
        <f t="shared" si="1"/>
        <v>0.49</v>
      </c>
      <c r="S41" s="14" t="str">
        <f t="shared" si="2"/>
        <v>#N/A</v>
      </c>
      <c r="V41" s="14" t="str">
        <f t="shared" si="3"/>
        <v>#N/A</v>
      </c>
    </row>
    <row r="42">
      <c r="A42" s="12"/>
      <c r="B42" s="12"/>
      <c r="C42" s="15"/>
      <c r="D42" s="15"/>
      <c r="E42" s="15"/>
      <c r="F42" s="15"/>
      <c r="G42" s="15"/>
      <c r="H42" s="12"/>
      <c r="I42" s="15"/>
      <c r="J42" s="9">
        <v>0.5</v>
      </c>
      <c r="K42" s="9">
        <v>2.0</v>
      </c>
      <c r="L42" s="9">
        <v>12.1</v>
      </c>
      <c r="M42" s="12"/>
      <c r="N42" s="12"/>
      <c r="P42" s="14" t="str">
        <f t="shared" si="1"/>
        <v>#N/A</v>
      </c>
      <c r="S42" s="14" t="str">
        <f t="shared" si="2"/>
        <v>#N/A</v>
      </c>
      <c r="V42" s="14" t="str">
        <f t="shared" si="3"/>
        <v>#N/A</v>
      </c>
    </row>
    <row r="43">
      <c r="A43" s="12"/>
      <c r="B43" s="12"/>
      <c r="C43" s="15"/>
      <c r="D43" s="15"/>
      <c r="E43" s="15"/>
      <c r="F43" s="15"/>
      <c r="G43" s="15"/>
      <c r="H43" s="12"/>
      <c r="I43" s="15"/>
      <c r="J43" s="9">
        <v>1.0</v>
      </c>
      <c r="K43" s="9">
        <v>2.0</v>
      </c>
      <c r="L43" s="9">
        <v>12.9</v>
      </c>
      <c r="M43" s="12"/>
      <c r="N43" s="12"/>
      <c r="P43" s="14" t="str">
        <f t="shared" si="1"/>
        <v>#N/A</v>
      </c>
      <c r="S43" s="14">
        <f t="shared" si="2"/>
        <v>12.9</v>
      </c>
      <c r="V43" s="14" t="str">
        <f t="shared" si="3"/>
        <v>#N/A</v>
      </c>
    </row>
    <row r="44">
      <c r="A44" s="12"/>
      <c r="B44" s="12"/>
      <c r="C44" s="15"/>
      <c r="D44" s="15"/>
      <c r="E44" s="15"/>
      <c r="F44" s="15"/>
      <c r="G44" s="15"/>
      <c r="H44" s="12"/>
      <c r="I44" s="15"/>
      <c r="J44" s="9">
        <v>2.0</v>
      </c>
      <c r="K44" s="9">
        <v>2.0</v>
      </c>
      <c r="L44" s="9">
        <v>11.7</v>
      </c>
      <c r="M44" s="12"/>
      <c r="N44" s="12"/>
      <c r="P44" s="14" t="str">
        <f t="shared" si="1"/>
        <v>#N/A</v>
      </c>
      <c r="S44" s="14" t="str">
        <f t="shared" si="2"/>
        <v>#N/A</v>
      </c>
      <c r="V44" s="14">
        <f t="shared" si="3"/>
        <v>11.7</v>
      </c>
    </row>
    <row r="45">
      <c r="A45" s="12"/>
      <c r="B45" s="12"/>
      <c r="C45" s="15"/>
      <c r="D45" s="15"/>
      <c r="E45" s="15"/>
      <c r="F45" s="15"/>
      <c r="G45" s="15"/>
      <c r="H45" s="12"/>
      <c r="I45" s="15"/>
      <c r="J45" s="9">
        <v>0.0</v>
      </c>
      <c r="K45" s="9">
        <v>5.0</v>
      </c>
      <c r="L45" s="9">
        <v>0.48</v>
      </c>
      <c r="M45" s="12"/>
      <c r="N45" s="12"/>
      <c r="P45" s="14">
        <f t="shared" si="1"/>
        <v>0.48</v>
      </c>
      <c r="S45" s="14" t="str">
        <f t="shared" si="2"/>
        <v>#N/A</v>
      </c>
      <c r="V45" s="14" t="str">
        <f t="shared" si="3"/>
        <v>#N/A</v>
      </c>
    </row>
    <row r="46">
      <c r="A46" s="12"/>
      <c r="B46" s="12"/>
      <c r="C46" s="15"/>
      <c r="D46" s="15"/>
      <c r="E46" s="15"/>
      <c r="F46" s="15"/>
      <c r="G46" s="15"/>
      <c r="H46" s="12"/>
      <c r="I46" s="15"/>
      <c r="J46" s="9">
        <v>0.4</v>
      </c>
      <c r="K46" s="9">
        <v>5.0</v>
      </c>
      <c r="L46" s="9">
        <v>5.22</v>
      </c>
      <c r="M46" s="12"/>
      <c r="N46" s="12"/>
      <c r="P46" s="14" t="str">
        <f t="shared" si="1"/>
        <v>#N/A</v>
      </c>
      <c r="S46" s="14" t="str">
        <f t="shared" si="2"/>
        <v>#N/A</v>
      </c>
      <c r="V46" s="14" t="str">
        <f t="shared" si="3"/>
        <v>#N/A</v>
      </c>
    </row>
    <row r="47">
      <c r="A47" s="12"/>
      <c r="B47" s="12"/>
      <c r="C47" s="15"/>
      <c r="D47" s="15"/>
      <c r="E47" s="15"/>
      <c r="F47" s="15"/>
      <c r="G47" s="15"/>
      <c r="H47" s="12"/>
      <c r="I47" s="15"/>
      <c r="J47" s="9">
        <v>1.0</v>
      </c>
      <c r="K47" s="9">
        <v>5.0</v>
      </c>
      <c r="L47" s="9">
        <v>5.08</v>
      </c>
      <c r="M47" s="12"/>
      <c r="N47" s="12"/>
      <c r="P47" s="14" t="str">
        <f t="shared" si="1"/>
        <v>#N/A</v>
      </c>
      <c r="S47" s="14">
        <f t="shared" si="2"/>
        <v>5.08</v>
      </c>
      <c r="V47" s="14" t="str">
        <f t="shared" si="3"/>
        <v>#N/A</v>
      </c>
    </row>
    <row r="48">
      <c r="A48" s="12"/>
      <c r="B48" s="12"/>
      <c r="C48" s="15"/>
      <c r="D48" s="15"/>
      <c r="E48" s="15"/>
      <c r="F48" s="15"/>
      <c r="G48" s="15"/>
      <c r="H48" s="12"/>
      <c r="I48" s="15"/>
      <c r="J48" s="9">
        <v>2.0</v>
      </c>
      <c r="K48" s="9">
        <v>5.0</v>
      </c>
      <c r="L48" s="9">
        <v>4.68</v>
      </c>
      <c r="M48" s="12"/>
      <c r="N48" s="12"/>
      <c r="P48" s="14" t="str">
        <f t="shared" si="1"/>
        <v>#N/A</v>
      </c>
      <c r="S48" s="14" t="str">
        <f t="shared" si="2"/>
        <v>#N/A</v>
      </c>
      <c r="V48" s="14">
        <f t="shared" si="3"/>
        <v>4.68</v>
      </c>
    </row>
    <row r="49">
      <c r="A49" s="12"/>
      <c r="B49" s="12"/>
      <c r="C49" s="15"/>
      <c r="D49" s="15"/>
      <c r="E49" s="15"/>
      <c r="F49" s="15"/>
      <c r="G49" s="15"/>
      <c r="H49" s="12"/>
      <c r="I49" s="15"/>
      <c r="J49" s="9">
        <v>0.0</v>
      </c>
      <c r="K49" s="9">
        <v>10.0</v>
      </c>
      <c r="L49" s="9">
        <v>0.49</v>
      </c>
      <c r="M49" s="12"/>
      <c r="N49" s="12"/>
      <c r="P49" s="14">
        <f t="shared" si="1"/>
        <v>0.49</v>
      </c>
      <c r="S49" s="14" t="str">
        <f t="shared" si="2"/>
        <v>#N/A</v>
      </c>
      <c r="V49" s="14" t="str">
        <f t="shared" si="3"/>
        <v>#N/A</v>
      </c>
    </row>
    <row r="50">
      <c r="A50" s="12"/>
      <c r="B50" s="12"/>
      <c r="C50" s="15"/>
      <c r="D50" s="15"/>
      <c r="E50" s="15"/>
      <c r="F50" s="15"/>
      <c r="G50" s="15"/>
      <c r="H50" s="12"/>
      <c r="I50" s="15"/>
      <c r="J50" s="9">
        <v>0.5</v>
      </c>
      <c r="K50" s="9">
        <v>10.0</v>
      </c>
      <c r="L50" s="9">
        <v>2.68</v>
      </c>
      <c r="M50" s="12"/>
      <c r="N50" s="12"/>
      <c r="P50" s="14" t="str">
        <f t="shared" si="1"/>
        <v>#N/A</v>
      </c>
      <c r="S50" s="14" t="str">
        <f t="shared" si="2"/>
        <v>#N/A</v>
      </c>
      <c r="V50" s="14" t="str">
        <f t="shared" si="3"/>
        <v>#N/A</v>
      </c>
    </row>
    <row r="51">
      <c r="A51" s="12"/>
      <c r="B51" s="12"/>
      <c r="C51" s="15"/>
      <c r="D51" s="15"/>
      <c r="E51" s="15"/>
      <c r="F51" s="15"/>
      <c r="G51" s="15"/>
      <c r="H51" s="12"/>
      <c r="I51" s="15"/>
      <c r="J51" s="9">
        <v>1.0</v>
      </c>
      <c r="K51" s="9">
        <v>10.0</v>
      </c>
      <c r="L51" s="9">
        <v>2.53</v>
      </c>
      <c r="M51" s="12"/>
      <c r="N51" s="12"/>
      <c r="P51" s="14" t="str">
        <f t="shared" si="1"/>
        <v>#N/A</v>
      </c>
      <c r="S51" s="14">
        <f t="shared" si="2"/>
        <v>2.53</v>
      </c>
      <c r="V51" s="14" t="str">
        <f t="shared" si="3"/>
        <v>#N/A</v>
      </c>
    </row>
    <row r="52">
      <c r="A52" s="12"/>
      <c r="B52" s="12"/>
      <c r="C52" s="15"/>
      <c r="D52" s="15"/>
      <c r="E52" s="15"/>
      <c r="F52" s="15"/>
      <c r="G52" s="15"/>
      <c r="H52" s="12"/>
      <c r="I52" s="15"/>
      <c r="J52" s="9">
        <v>2.0</v>
      </c>
      <c r="K52" s="9">
        <v>10.0</v>
      </c>
      <c r="L52" s="9">
        <v>2.32</v>
      </c>
      <c r="M52" s="12"/>
      <c r="N52" s="12"/>
      <c r="P52" s="14" t="str">
        <f t="shared" si="1"/>
        <v>#N/A</v>
      </c>
      <c r="S52" s="14" t="str">
        <f t="shared" si="2"/>
        <v>#N/A</v>
      </c>
      <c r="V52" s="14">
        <f t="shared" si="3"/>
        <v>2.32</v>
      </c>
    </row>
    <row r="53">
      <c r="A53" s="12"/>
      <c r="B53" s="12"/>
      <c r="C53" s="15"/>
      <c r="D53" s="15"/>
      <c r="E53" s="15"/>
      <c r="F53" s="15"/>
      <c r="G53" s="15"/>
      <c r="H53" s="12"/>
      <c r="I53" s="15"/>
      <c r="J53" s="9">
        <v>0.0</v>
      </c>
      <c r="K53" s="9">
        <v>20.0</v>
      </c>
      <c r="L53" s="9">
        <v>0.49</v>
      </c>
      <c r="M53" s="12"/>
      <c r="N53" s="12"/>
      <c r="P53" s="14">
        <f t="shared" si="1"/>
        <v>0.49</v>
      </c>
      <c r="S53" s="14" t="str">
        <f t="shared" si="2"/>
        <v>#N/A</v>
      </c>
      <c r="V53" s="14" t="str">
        <f t="shared" si="3"/>
        <v>#N/A</v>
      </c>
    </row>
    <row r="54">
      <c r="A54" s="12"/>
      <c r="B54" s="12"/>
      <c r="C54" s="15"/>
      <c r="D54" s="15"/>
      <c r="E54" s="15"/>
      <c r="F54" s="15"/>
      <c r="G54" s="15"/>
      <c r="H54" s="12"/>
      <c r="I54" s="15"/>
      <c r="J54" s="9">
        <v>0.5</v>
      </c>
      <c r="K54" s="9">
        <v>20.0</v>
      </c>
      <c r="L54" s="9">
        <v>1.27</v>
      </c>
      <c r="M54" s="12"/>
      <c r="N54" s="12"/>
      <c r="P54" s="14" t="str">
        <f t="shared" si="1"/>
        <v>#N/A</v>
      </c>
      <c r="S54" s="14" t="str">
        <f t="shared" si="2"/>
        <v>#N/A</v>
      </c>
      <c r="V54" s="14" t="str">
        <f t="shared" si="3"/>
        <v>#N/A</v>
      </c>
    </row>
    <row r="55">
      <c r="A55" s="12"/>
      <c r="B55" s="12"/>
      <c r="C55" s="15"/>
      <c r="D55" s="15"/>
      <c r="E55" s="15"/>
      <c r="F55" s="15"/>
      <c r="G55" s="15"/>
      <c r="H55" s="12"/>
      <c r="I55" s="15"/>
      <c r="J55" s="9">
        <v>1.0</v>
      </c>
      <c r="K55" s="9">
        <v>20.0</v>
      </c>
      <c r="L55" s="9">
        <v>1.24</v>
      </c>
      <c r="M55" s="12"/>
      <c r="N55" s="12"/>
      <c r="P55" s="14" t="str">
        <f t="shared" si="1"/>
        <v>#N/A</v>
      </c>
      <c r="S55" s="14">
        <f t="shared" si="2"/>
        <v>1.24</v>
      </c>
      <c r="V55" s="14" t="str">
        <f t="shared" si="3"/>
        <v>#N/A</v>
      </c>
    </row>
    <row r="56">
      <c r="A56" s="12"/>
      <c r="B56" s="12"/>
      <c r="C56" s="15"/>
      <c r="D56" s="15"/>
      <c r="E56" s="15"/>
      <c r="F56" s="15"/>
      <c r="G56" s="15"/>
      <c r="H56" s="12"/>
      <c r="I56" s="15"/>
      <c r="J56" s="9">
        <v>2.0</v>
      </c>
      <c r="K56" s="9">
        <v>20.0</v>
      </c>
      <c r="L56" s="9">
        <v>1.21</v>
      </c>
      <c r="M56" s="12"/>
      <c r="N56" s="12"/>
      <c r="P56" s="14" t="str">
        <f t="shared" si="1"/>
        <v>#N/A</v>
      </c>
      <c r="S56" s="14" t="str">
        <f t="shared" si="2"/>
        <v>#N/A</v>
      </c>
      <c r="V56" s="14">
        <f t="shared" si="3"/>
        <v>1.21</v>
      </c>
    </row>
    <row r="57">
      <c r="A57" s="12"/>
      <c r="B57" s="12"/>
      <c r="C57" s="15"/>
      <c r="D57" s="15"/>
      <c r="E57" s="15"/>
      <c r="F57" s="15"/>
      <c r="G57" s="15"/>
      <c r="H57" s="12"/>
      <c r="I57" s="15"/>
      <c r="J57" s="9">
        <v>0.0</v>
      </c>
      <c r="K57" s="9">
        <v>40.0</v>
      </c>
      <c r="L57" s="9">
        <v>0.38</v>
      </c>
      <c r="M57" s="12"/>
      <c r="N57" s="12"/>
      <c r="P57" s="14">
        <f t="shared" si="1"/>
        <v>0.38</v>
      </c>
      <c r="S57" s="14" t="str">
        <f t="shared" si="2"/>
        <v>#N/A</v>
      </c>
      <c r="V57" s="14" t="str">
        <f t="shared" si="3"/>
        <v>#N/A</v>
      </c>
    </row>
    <row r="58">
      <c r="A58" s="12"/>
      <c r="B58" s="12"/>
      <c r="C58" s="15"/>
      <c r="D58" s="15"/>
      <c r="E58" s="15"/>
      <c r="F58" s="15"/>
      <c r="G58" s="15"/>
      <c r="H58" s="12"/>
      <c r="I58" s="15"/>
      <c r="J58" s="9">
        <v>0.5</v>
      </c>
      <c r="K58" s="9">
        <v>40.0</v>
      </c>
      <c r="L58" s="9">
        <v>0.636</v>
      </c>
      <c r="M58" s="12"/>
      <c r="N58" s="12"/>
      <c r="P58" s="14" t="str">
        <f t="shared" si="1"/>
        <v>#N/A</v>
      </c>
      <c r="S58" s="14" t="str">
        <f t="shared" si="2"/>
        <v>#N/A</v>
      </c>
      <c r="V58" s="14" t="str">
        <f t="shared" si="3"/>
        <v>#N/A</v>
      </c>
    </row>
    <row r="59">
      <c r="A59" s="12"/>
      <c r="B59" s="12"/>
      <c r="C59" s="15"/>
      <c r="D59" s="15"/>
      <c r="E59" s="15"/>
      <c r="F59" s="15"/>
      <c r="G59" s="15"/>
      <c r="H59" s="12"/>
      <c r="I59" s="15"/>
      <c r="J59" s="9">
        <v>1.0</v>
      </c>
      <c r="K59" s="9">
        <v>40.0</v>
      </c>
      <c r="L59" s="9">
        <v>0.622</v>
      </c>
      <c r="M59" s="12"/>
      <c r="N59" s="12"/>
      <c r="P59" s="14" t="str">
        <f t="shared" si="1"/>
        <v>#N/A</v>
      </c>
      <c r="S59" s="14">
        <f t="shared" si="2"/>
        <v>0.622</v>
      </c>
      <c r="V59" s="14" t="str">
        <f t="shared" si="3"/>
        <v>#N/A</v>
      </c>
    </row>
    <row r="60">
      <c r="A60" s="12"/>
      <c r="B60" s="12"/>
      <c r="C60" s="15"/>
      <c r="D60" s="15"/>
      <c r="E60" s="15"/>
      <c r="F60" s="15"/>
      <c r="G60" s="15"/>
      <c r="H60" s="12"/>
      <c r="I60" s="15"/>
      <c r="J60" s="9">
        <v>2.0</v>
      </c>
      <c r="K60" s="9">
        <v>40.0</v>
      </c>
      <c r="L60" s="9">
        <v>0.617</v>
      </c>
      <c r="M60" s="12"/>
      <c r="N60" s="12"/>
      <c r="P60" s="14" t="str">
        <f t="shared" si="1"/>
        <v>#N/A</v>
      </c>
      <c r="S60" s="14" t="str">
        <f t="shared" si="2"/>
        <v>#N/A</v>
      </c>
      <c r="V60" s="14">
        <f t="shared" si="3"/>
        <v>0.617</v>
      </c>
    </row>
    <row r="61">
      <c r="A61" s="12"/>
      <c r="B61" s="12"/>
      <c r="C61" s="15"/>
      <c r="D61" s="15"/>
      <c r="E61" s="15"/>
      <c r="F61" s="15"/>
      <c r="G61" s="15"/>
      <c r="H61" s="12"/>
      <c r="I61" s="15"/>
      <c r="J61" s="9">
        <v>0.0</v>
      </c>
      <c r="K61" s="9">
        <v>80.0</v>
      </c>
      <c r="L61" s="9">
        <v>0.227</v>
      </c>
      <c r="M61" s="12"/>
      <c r="N61" s="12"/>
      <c r="P61" s="14">
        <f t="shared" si="1"/>
        <v>0.227</v>
      </c>
      <c r="S61" s="14" t="str">
        <f t="shared" si="2"/>
        <v>#N/A</v>
      </c>
      <c r="V61" s="14" t="str">
        <f t="shared" si="3"/>
        <v>#N/A</v>
      </c>
    </row>
    <row r="62">
      <c r="A62" s="12"/>
      <c r="B62" s="12"/>
      <c r="C62" s="15"/>
      <c r="D62" s="15"/>
      <c r="E62" s="15"/>
      <c r="F62" s="15"/>
      <c r="G62" s="15"/>
      <c r="H62" s="12"/>
      <c r="I62" s="15"/>
      <c r="J62" s="9">
        <v>0.5</v>
      </c>
      <c r="K62" s="9">
        <v>80.0</v>
      </c>
      <c r="L62" s="9">
        <v>0.307</v>
      </c>
      <c r="M62" s="12"/>
      <c r="N62" s="12"/>
      <c r="P62" s="14" t="str">
        <f t="shared" si="1"/>
        <v>#N/A</v>
      </c>
      <c r="S62" s="14" t="str">
        <f t="shared" si="2"/>
        <v>#N/A</v>
      </c>
      <c r="V62" s="14" t="str">
        <f t="shared" si="3"/>
        <v>#N/A</v>
      </c>
    </row>
    <row r="63">
      <c r="A63" s="12"/>
      <c r="B63" s="12"/>
      <c r="C63" s="15"/>
      <c r="D63" s="15"/>
      <c r="E63" s="15"/>
      <c r="F63" s="15"/>
      <c r="G63" s="15"/>
      <c r="H63" s="12"/>
      <c r="I63" s="15"/>
      <c r="J63" s="9">
        <v>1.0</v>
      </c>
      <c r="K63" s="9">
        <v>80.0</v>
      </c>
      <c r="L63" s="9">
        <v>0.313</v>
      </c>
      <c r="M63" s="12"/>
      <c r="N63" s="12"/>
      <c r="P63" s="14" t="str">
        <f t="shared" si="1"/>
        <v>#N/A</v>
      </c>
      <c r="S63" s="14">
        <f t="shared" si="2"/>
        <v>0.313</v>
      </c>
      <c r="V63" s="14" t="str">
        <f t="shared" si="3"/>
        <v>#N/A</v>
      </c>
    </row>
    <row r="64">
      <c r="A64" s="23"/>
      <c r="B64" s="23"/>
      <c r="C64" s="7"/>
      <c r="D64" s="7"/>
      <c r="E64" s="7"/>
      <c r="F64" s="7"/>
      <c r="G64" s="7"/>
      <c r="H64" s="23"/>
      <c r="I64" s="7"/>
      <c r="J64" s="25">
        <v>2.0</v>
      </c>
      <c r="K64" s="25">
        <v>80.0</v>
      </c>
      <c r="L64" s="25">
        <v>0.319</v>
      </c>
      <c r="M64" s="23"/>
      <c r="N64" s="23"/>
      <c r="P64" s="14" t="str">
        <f t="shared" si="1"/>
        <v>#N/A</v>
      </c>
      <c r="S64" s="14" t="str">
        <f t="shared" si="2"/>
        <v>#N/A</v>
      </c>
      <c r="V64" s="14">
        <f t="shared" si="3"/>
        <v>0.319</v>
      </c>
    </row>
    <row r="65">
      <c r="A65" s="12"/>
      <c r="B65" s="12"/>
      <c r="C65" s="10" t="s">
        <v>25</v>
      </c>
      <c r="D65" s="11" t="s">
        <v>26</v>
      </c>
      <c r="E65" s="11">
        <v>100.0</v>
      </c>
      <c r="F65" s="11">
        <v>0.0</v>
      </c>
      <c r="G65" s="11">
        <v>20.0</v>
      </c>
      <c r="H65" s="12"/>
      <c r="I65" s="10" t="s">
        <v>56</v>
      </c>
      <c r="J65" s="9">
        <v>0.0</v>
      </c>
      <c r="K65" s="9">
        <v>1.0</v>
      </c>
      <c r="L65" s="9" t="s">
        <v>57</v>
      </c>
      <c r="M65" s="12"/>
      <c r="N65" s="12"/>
      <c r="P65" s="14" t="str">
        <f t="shared" si="1"/>
        <v>-</v>
      </c>
      <c r="S65" s="14" t="str">
        <f t="shared" si="2"/>
        <v>#N/A</v>
      </c>
      <c r="V65" s="14" t="str">
        <f t="shared" si="3"/>
        <v>#N/A</v>
      </c>
    </row>
    <row r="66">
      <c r="A66" s="12"/>
      <c r="B66" s="12"/>
      <c r="C66" s="15"/>
      <c r="D66" s="15"/>
      <c r="E66" s="15"/>
      <c r="F66" s="15"/>
      <c r="G66" s="15"/>
      <c r="H66" s="12"/>
      <c r="I66" s="15"/>
      <c r="J66" s="9">
        <v>1.0</v>
      </c>
      <c r="K66" s="9">
        <v>1.0</v>
      </c>
      <c r="L66" s="9">
        <v>5.27</v>
      </c>
      <c r="M66" s="12"/>
      <c r="N66" s="12"/>
      <c r="P66" s="14" t="str">
        <f t="shared" si="1"/>
        <v>#N/A</v>
      </c>
      <c r="S66" s="14">
        <f t="shared" si="2"/>
        <v>5.27</v>
      </c>
      <c r="V66" s="14" t="str">
        <f t="shared" si="3"/>
        <v>#N/A</v>
      </c>
    </row>
    <row r="67">
      <c r="A67" s="12"/>
      <c r="B67" s="12"/>
      <c r="C67" s="15"/>
      <c r="D67" s="15"/>
      <c r="E67" s="15"/>
      <c r="F67" s="15"/>
      <c r="G67" s="15"/>
      <c r="H67" s="12"/>
      <c r="I67" s="15"/>
      <c r="J67" s="9">
        <v>2.0</v>
      </c>
      <c r="K67" s="9">
        <v>1.0</v>
      </c>
      <c r="L67" s="9">
        <v>3.51</v>
      </c>
      <c r="M67" s="12"/>
      <c r="N67" s="12"/>
      <c r="P67" s="14" t="str">
        <f t="shared" si="1"/>
        <v>#N/A</v>
      </c>
      <c r="S67" s="14" t="str">
        <f t="shared" si="2"/>
        <v>#N/A</v>
      </c>
      <c r="V67" s="14">
        <f t="shared" si="3"/>
        <v>3.51</v>
      </c>
    </row>
    <row r="68">
      <c r="A68" s="12"/>
      <c r="B68" s="12"/>
      <c r="C68" s="15"/>
      <c r="D68" s="15"/>
      <c r="E68" s="15"/>
      <c r="F68" s="15"/>
      <c r="G68" s="15"/>
      <c r="H68" s="12"/>
      <c r="I68" s="15"/>
      <c r="J68" s="9">
        <v>0.0</v>
      </c>
      <c r="K68" s="9">
        <v>2.0</v>
      </c>
      <c r="L68" s="9">
        <v>0.266</v>
      </c>
      <c r="M68" s="12"/>
      <c r="N68" s="12"/>
      <c r="P68" s="14">
        <f t="shared" si="1"/>
        <v>0.266</v>
      </c>
      <c r="S68" s="14" t="str">
        <f t="shared" si="2"/>
        <v>#N/A</v>
      </c>
      <c r="V68" s="14" t="str">
        <f t="shared" si="3"/>
        <v>#N/A</v>
      </c>
    </row>
    <row r="69">
      <c r="A69" s="12"/>
      <c r="B69" s="12"/>
      <c r="C69" s="15"/>
      <c r="D69" s="15"/>
      <c r="E69" s="15"/>
      <c r="F69" s="15"/>
      <c r="G69" s="15"/>
      <c r="H69" s="12"/>
      <c r="I69" s="15"/>
      <c r="J69" s="9">
        <v>0.5</v>
      </c>
      <c r="K69" s="9">
        <v>2.0</v>
      </c>
      <c r="L69" s="9">
        <v>2.7</v>
      </c>
      <c r="M69" s="12"/>
      <c r="N69" s="12"/>
      <c r="P69" s="14" t="str">
        <f t="shared" si="1"/>
        <v>#N/A</v>
      </c>
      <c r="S69" s="14" t="str">
        <f t="shared" si="2"/>
        <v>#N/A</v>
      </c>
      <c r="V69" s="14" t="str">
        <f t="shared" si="3"/>
        <v>#N/A</v>
      </c>
    </row>
    <row r="70">
      <c r="A70" s="12"/>
      <c r="B70" s="12"/>
      <c r="C70" s="15"/>
      <c r="D70" s="15"/>
      <c r="E70" s="15"/>
      <c r="F70" s="15"/>
      <c r="G70" s="15"/>
      <c r="H70" s="12"/>
      <c r="I70" s="15"/>
      <c r="J70" s="9">
        <v>1.0</v>
      </c>
      <c r="K70" s="9">
        <v>2.0</v>
      </c>
      <c r="L70" s="9">
        <v>2.63</v>
      </c>
      <c r="M70" s="12"/>
      <c r="N70" s="12"/>
      <c r="P70" s="14" t="str">
        <f t="shared" si="1"/>
        <v>#N/A</v>
      </c>
      <c r="S70" s="14">
        <f t="shared" si="2"/>
        <v>2.63</v>
      </c>
      <c r="V70" s="14" t="str">
        <f t="shared" si="3"/>
        <v>#N/A</v>
      </c>
    </row>
    <row r="71">
      <c r="A71" s="12"/>
      <c r="B71" s="12"/>
      <c r="C71" s="15"/>
      <c r="D71" s="15"/>
      <c r="E71" s="15"/>
      <c r="F71" s="15"/>
      <c r="G71" s="15"/>
      <c r="H71" s="12"/>
      <c r="I71" s="15"/>
      <c r="J71" s="9">
        <v>2.0</v>
      </c>
      <c r="K71" s="9">
        <v>2.0</v>
      </c>
      <c r="L71" s="9">
        <v>2.42</v>
      </c>
      <c r="M71" s="12"/>
      <c r="N71" s="12"/>
      <c r="P71" s="14" t="str">
        <f t="shared" si="1"/>
        <v>#N/A</v>
      </c>
      <c r="S71" s="14" t="str">
        <f t="shared" si="2"/>
        <v>#N/A</v>
      </c>
      <c r="V71" s="14">
        <f t="shared" si="3"/>
        <v>2.42</v>
      </c>
    </row>
    <row r="72">
      <c r="A72" s="12"/>
      <c r="B72" s="12"/>
      <c r="C72" s="15"/>
      <c r="D72" s="15"/>
      <c r="E72" s="15"/>
      <c r="F72" s="15"/>
      <c r="G72" s="15"/>
      <c r="H72" s="12"/>
      <c r="I72" s="15"/>
      <c r="J72" s="9">
        <v>0.0</v>
      </c>
      <c r="K72" s="9">
        <v>5.0</v>
      </c>
      <c r="L72" s="9">
        <v>0.276</v>
      </c>
      <c r="M72" s="12"/>
      <c r="N72" s="12"/>
      <c r="P72" s="14">
        <f t="shared" si="1"/>
        <v>0.276</v>
      </c>
      <c r="S72" s="14" t="str">
        <f t="shared" si="2"/>
        <v>#N/A</v>
      </c>
      <c r="V72" s="14" t="str">
        <f t="shared" si="3"/>
        <v>#N/A</v>
      </c>
    </row>
    <row r="73">
      <c r="A73" s="12"/>
      <c r="B73" s="12"/>
      <c r="C73" s="15"/>
      <c r="D73" s="15"/>
      <c r="E73" s="15"/>
      <c r="F73" s="15"/>
      <c r="G73" s="15"/>
      <c r="H73" s="12"/>
      <c r="I73" s="15"/>
      <c r="J73" s="9">
        <v>0.4</v>
      </c>
      <c r="K73" s="9">
        <v>5.0</v>
      </c>
      <c r="L73" s="9">
        <v>1.14</v>
      </c>
      <c r="M73" s="12"/>
      <c r="N73" s="12"/>
      <c r="P73" s="14" t="str">
        <f t="shared" si="1"/>
        <v>#N/A</v>
      </c>
      <c r="S73" s="14" t="str">
        <f t="shared" si="2"/>
        <v>#N/A</v>
      </c>
      <c r="V73" s="14" t="str">
        <f t="shared" si="3"/>
        <v>#N/A</v>
      </c>
    </row>
    <row r="74">
      <c r="A74" s="12"/>
      <c r="B74" s="12"/>
      <c r="C74" s="15"/>
      <c r="D74" s="15"/>
      <c r="E74" s="15"/>
      <c r="F74" s="15"/>
      <c r="G74" s="15"/>
      <c r="H74" s="12"/>
      <c r="I74" s="15"/>
      <c r="J74" s="9">
        <v>1.0</v>
      </c>
      <c r="K74" s="9">
        <v>5.0</v>
      </c>
      <c r="L74" s="9">
        <v>1.04</v>
      </c>
      <c r="M74" s="12"/>
      <c r="N74" s="12"/>
      <c r="P74" s="14" t="str">
        <f t="shared" si="1"/>
        <v>#N/A</v>
      </c>
      <c r="S74" s="14">
        <f t="shared" si="2"/>
        <v>1.04</v>
      </c>
      <c r="V74" s="14" t="str">
        <f t="shared" si="3"/>
        <v>#N/A</v>
      </c>
    </row>
    <row r="75">
      <c r="A75" s="12"/>
      <c r="B75" s="12"/>
      <c r="C75" s="15"/>
      <c r="D75" s="15"/>
      <c r="E75" s="15"/>
      <c r="F75" s="15"/>
      <c r="G75" s="15"/>
      <c r="H75" s="12"/>
      <c r="I75" s="15"/>
      <c r="J75" s="9">
        <v>2.0</v>
      </c>
      <c r="K75" s="9">
        <v>5.0</v>
      </c>
      <c r="L75" s="9">
        <v>0.937</v>
      </c>
      <c r="M75" s="12"/>
      <c r="N75" s="12"/>
      <c r="P75" s="14" t="str">
        <f t="shared" si="1"/>
        <v>#N/A</v>
      </c>
      <c r="S75" s="14" t="str">
        <f t="shared" si="2"/>
        <v>#N/A</v>
      </c>
      <c r="V75" s="14">
        <f t="shared" si="3"/>
        <v>0.937</v>
      </c>
    </row>
    <row r="76">
      <c r="A76" s="12"/>
      <c r="B76" s="12"/>
      <c r="C76" s="15"/>
      <c r="D76" s="15"/>
      <c r="E76" s="15"/>
      <c r="F76" s="15"/>
      <c r="G76" s="15"/>
      <c r="H76" s="12"/>
      <c r="I76" s="15"/>
      <c r="J76" s="9">
        <v>0.0</v>
      </c>
      <c r="K76" s="9">
        <v>10.0</v>
      </c>
      <c r="L76" s="9">
        <v>0.238</v>
      </c>
      <c r="M76" s="12"/>
      <c r="N76" s="12"/>
      <c r="P76" s="14">
        <f t="shared" si="1"/>
        <v>0.238</v>
      </c>
      <c r="S76" s="14" t="str">
        <f t="shared" si="2"/>
        <v>#N/A</v>
      </c>
      <c r="V76" s="14" t="str">
        <f t="shared" si="3"/>
        <v>#N/A</v>
      </c>
    </row>
    <row r="77">
      <c r="A77" s="12"/>
      <c r="B77" s="12"/>
      <c r="C77" s="15"/>
      <c r="D77" s="15"/>
      <c r="E77" s="15"/>
      <c r="F77" s="15"/>
      <c r="G77" s="15"/>
      <c r="H77" s="12"/>
      <c r="I77" s="15"/>
      <c r="J77" s="9">
        <v>0.5</v>
      </c>
      <c r="K77" s="9">
        <v>10.0</v>
      </c>
      <c r="L77" s="9">
        <v>0.499</v>
      </c>
      <c r="M77" s="12"/>
      <c r="N77" s="12"/>
      <c r="P77" s="14" t="str">
        <f t="shared" si="1"/>
        <v>#N/A</v>
      </c>
      <c r="S77" s="14" t="str">
        <f t="shared" si="2"/>
        <v>#N/A</v>
      </c>
      <c r="V77" s="14" t="str">
        <f t="shared" si="3"/>
        <v>#N/A</v>
      </c>
    </row>
    <row r="78">
      <c r="A78" s="12"/>
      <c r="B78" s="12"/>
      <c r="C78" s="15"/>
      <c r="D78" s="15"/>
      <c r="E78" s="15"/>
      <c r="F78" s="15"/>
      <c r="G78" s="15"/>
      <c r="H78" s="12"/>
      <c r="I78" s="15"/>
      <c r="J78" s="9">
        <v>1.0</v>
      </c>
      <c r="K78" s="9">
        <v>10.0</v>
      </c>
      <c r="L78" s="9">
        <v>0.5</v>
      </c>
      <c r="M78" s="12"/>
      <c r="N78" s="12"/>
      <c r="P78" s="14" t="str">
        <f t="shared" si="1"/>
        <v>#N/A</v>
      </c>
      <c r="S78" s="14">
        <f t="shared" si="2"/>
        <v>0.5</v>
      </c>
      <c r="V78" s="14" t="str">
        <f t="shared" si="3"/>
        <v>#N/A</v>
      </c>
    </row>
    <row r="79">
      <c r="A79" s="12"/>
      <c r="B79" s="12"/>
      <c r="C79" s="15"/>
      <c r="D79" s="15"/>
      <c r="E79" s="15"/>
      <c r="F79" s="15"/>
      <c r="G79" s="15"/>
      <c r="H79" s="12"/>
      <c r="I79" s="15"/>
      <c r="J79" s="9">
        <v>2.0</v>
      </c>
      <c r="K79" s="9">
        <v>10.0</v>
      </c>
      <c r="L79" s="9">
        <v>0.492</v>
      </c>
      <c r="M79" s="12"/>
      <c r="N79" s="12"/>
      <c r="P79" s="14" t="str">
        <f t="shared" si="1"/>
        <v>#N/A</v>
      </c>
      <c r="S79" s="14" t="str">
        <f t="shared" si="2"/>
        <v>#N/A</v>
      </c>
      <c r="V79" s="14">
        <f t="shared" si="3"/>
        <v>0.492</v>
      </c>
    </row>
    <row r="80">
      <c r="A80" s="12"/>
      <c r="B80" s="12"/>
      <c r="C80" s="15"/>
      <c r="D80" s="15"/>
      <c r="E80" s="15"/>
      <c r="F80" s="15"/>
      <c r="G80" s="15"/>
      <c r="H80" s="12"/>
      <c r="I80" s="15"/>
      <c r="J80" s="9">
        <v>0.0</v>
      </c>
      <c r="K80" s="9">
        <v>20.0</v>
      </c>
      <c r="L80" s="9">
        <v>0.16</v>
      </c>
      <c r="M80" s="12"/>
      <c r="N80" s="12"/>
      <c r="P80" s="14">
        <f t="shared" si="1"/>
        <v>0.16</v>
      </c>
      <c r="S80" s="14" t="str">
        <f t="shared" si="2"/>
        <v>#N/A</v>
      </c>
      <c r="V80" s="14" t="str">
        <f t="shared" si="3"/>
        <v>#N/A</v>
      </c>
    </row>
    <row r="81">
      <c r="A81" s="12"/>
      <c r="B81" s="12"/>
      <c r="C81" s="15"/>
      <c r="D81" s="15"/>
      <c r="E81" s="15"/>
      <c r="F81" s="15"/>
      <c r="G81" s="15"/>
      <c r="H81" s="12"/>
      <c r="I81" s="15"/>
      <c r="J81" s="9">
        <v>0.5</v>
      </c>
      <c r="K81" s="9">
        <v>20.0</v>
      </c>
      <c r="L81" s="9">
        <v>0.253</v>
      </c>
      <c r="M81" s="12"/>
      <c r="N81" s="12"/>
      <c r="P81" s="14" t="str">
        <f t="shared" si="1"/>
        <v>#N/A</v>
      </c>
      <c r="S81" s="14" t="str">
        <f t="shared" si="2"/>
        <v>#N/A</v>
      </c>
      <c r="V81" s="14" t="str">
        <f t="shared" si="3"/>
        <v>#N/A</v>
      </c>
    </row>
    <row r="82">
      <c r="A82" s="12"/>
      <c r="B82" s="12"/>
      <c r="C82" s="15"/>
      <c r="D82" s="15"/>
      <c r="E82" s="15"/>
      <c r="F82" s="15"/>
      <c r="G82" s="15"/>
      <c r="H82" s="12"/>
      <c r="I82" s="15"/>
      <c r="J82" s="9">
        <v>1.0</v>
      </c>
      <c r="K82" s="9">
        <v>20.0</v>
      </c>
      <c r="L82" s="9">
        <v>0.249</v>
      </c>
      <c r="M82" s="12"/>
      <c r="N82" s="12"/>
      <c r="P82" s="14" t="str">
        <f t="shared" si="1"/>
        <v>#N/A</v>
      </c>
      <c r="S82" s="14">
        <f t="shared" si="2"/>
        <v>0.249</v>
      </c>
      <c r="V82" s="14" t="str">
        <f t="shared" si="3"/>
        <v>#N/A</v>
      </c>
    </row>
    <row r="83">
      <c r="A83" s="12"/>
      <c r="B83" s="12"/>
      <c r="C83" s="15"/>
      <c r="D83" s="15"/>
      <c r="E83" s="15"/>
      <c r="F83" s="15"/>
      <c r="G83" s="15"/>
      <c r="H83" s="12"/>
      <c r="I83" s="15"/>
      <c r="J83" s="9">
        <v>2.0</v>
      </c>
      <c r="K83" s="9">
        <v>20.0</v>
      </c>
      <c r="L83" s="9">
        <v>0.25</v>
      </c>
      <c r="M83" s="12"/>
      <c r="N83" s="12"/>
      <c r="P83" s="14" t="str">
        <f t="shared" si="1"/>
        <v>#N/A</v>
      </c>
      <c r="S83" s="14" t="str">
        <f t="shared" si="2"/>
        <v>#N/A</v>
      </c>
      <c r="V83" s="14">
        <f t="shared" si="3"/>
        <v>0.25</v>
      </c>
    </row>
    <row r="84">
      <c r="A84" s="12"/>
      <c r="B84" s="12"/>
      <c r="C84" s="15"/>
      <c r="D84" s="15"/>
      <c r="E84" s="15"/>
      <c r="F84" s="15"/>
      <c r="G84" s="15"/>
      <c r="H84" s="12"/>
      <c r="I84" s="15"/>
      <c r="J84" s="9">
        <v>0.0</v>
      </c>
      <c r="K84" s="9">
        <v>40.0</v>
      </c>
      <c r="L84" s="9">
        <v>0.104</v>
      </c>
      <c r="M84" s="12"/>
      <c r="N84" s="12"/>
      <c r="P84" s="14">
        <f t="shared" si="1"/>
        <v>0.104</v>
      </c>
      <c r="S84" s="14" t="str">
        <f t="shared" si="2"/>
        <v>#N/A</v>
      </c>
      <c r="V84" s="14" t="str">
        <f t="shared" si="3"/>
        <v>#N/A</v>
      </c>
    </row>
    <row r="85">
      <c r="A85" s="12"/>
      <c r="B85" s="12"/>
      <c r="C85" s="15"/>
      <c r="D85" s="15"/>
      <c r="E85" s="15"/>
      <c r="F85" s="15"/>
      <c r="G85" s="15"/>
      <c r="H85" s="12"/>
      <c r="I85" s="15"/>
      <c r="J85" s="9">
        <v>0.5</v>
      </c>
      <c r="K85" s="9">
        <v>40.0</v>
      </c>
      <c r="L85" s="9">
        <v>0.122</v>
      </c>
      <c r="M85" s="12"/>
      <c r="N85" s="12"/>
      <c r="P85" s="14" t="str">
        <f t="shared" si="1"/>
        <v>#N/A</v>
      </c>
      <c r="S85" s="14" t="str">
        <f t="shared" si="2"/>
        <v>#N/A</v>
      </c>
      <c r="V85" s="14" t="str">
        <f t="shared" si="3"/>
        <v>#N/A</v>
      </c>
    </row>
    <row r="86">
      <c r="A86" s="12"/>
      <c r="B86" s="12"/>
      <c r="C86" s="15"/>
      <c r="D86" s="15"/>
      <c r="E86" s="15"/>
      <c r="F86" s="15"/>
      <c r="G86" s="15"/>
      <c r="H86" s="12"/>
      <c r="I86" s="15"/>
      <c r="J86" s="9">
        <v>1.0</v>
      </c>
      <c r="K86" s="9">
        <v>40.0</v>
      </c>
      <c r="L86" s="9">
        <v>0.125</v>
      </c>
      <c r="M86" s="12"/>
      <c r="N86" s="12"/>
      <c r="P86" s="14" t="str">
        <f t="shared" si="1"/>
        <v>#N/A</v>
      </c>
      <c r="S86" s="14">
        <f t="shared" si="2"/>
        <v>0.125</v>
      </c>
      <c r="V86" s="14" t="str">
        <f t="shared" si="3"/>
        <v>#N/A</v>
      </c>
    </row>
    <row r="87">
      <c r="A87" s="12"/>
      <c r="B87" s="12"/>
      <c r="C87" s="15"/>
      <c r="D87" s="15"/>
      <c r="E87" s="15"/>
      <c r="F87" s="15"/>
      <c r="G87" s="15"/>
      <c r="H87" s="12"/>
      <c r="I87" s="15"/>
      <c r="J87" s="9">
        <v>2.0</v>
      </c>
      <c r="K87" s="9">
        <v>40.0</v>
      </c>
      <c r="L87" s="9">
        <v>0.126</v>
      </c>
      <c r="M87" s="12"/>
      <c r="N87" s="12"/>
      <c r="P87" s="14" t="str">
        <f t="shared" si="1"/>
        <v>#N/A</v>
      </c>
      <c r="S87" s="14" t="str">
        <f t="shared" si="2"/>
        <v>#N/A</v>
      </c>
      <c r="V87" s="14">
        <f t="shared" si="3"/>
        <v>0.126</v>
      </c>
    </row>
    <row r="88">
      <c r="A88" s="12"/>
      <c r="B88" s="12"/>
      <c r="C88" s="15"/>
      <c r="D88" s="15"/>
      <c r="E88" s="15"/>
      <c r="F88" s="15"/>
      <c r="G88" s="15"/>
      <c r="H88" s="12"/>
      <c r="I88" s="15"/>
      <c r="J88" s="9">
        <v>0.0</v>
      </c>
      <c r="K88" s="9">
        <v>80.0</v>
      </c>
      <c r="L88" s="9">
        <v>0.0749</v>
      </c>
      <c r="M88" s="12"/>
      <c r="N88" s="12"/>
      <c r="P88" s="14">
        <f t="shared" si="1"/>
        <v>0.0749</v>
      </c>
      <c r="S88" s="14" t="str">
        <f t="shared" si="2"/>
        <v>#N/A</v>
      </c>
      <c r="V88" s="14" t="str">
        <f t="shared" si="3"/>
        <v>#N/A</v>
      </c>
    </row>
    <row r="89">
      <c r="A89" s="12"/>
      <c r="B89" s="12"/>
      <c r="C89" s="15"/>
      <c r="D89" s="15"/>
      <c r="E89" s="15"/>
      <c r="F89" s="15"/>
      <c r="G89" s="15"/>
      <c r="H89" s="12"/>
      <c r="I89" s="15"/>
      <c r="J89" s="9">
        <v>0.5</v>
      </c>
      <c r="K89" s="9">
        <v>80.0</v>
      </c>
      <c r="L89" s="9">
        <v>0.0614</v>
      </c>
      <c r="M89" s="12"/>
      <c r="N89" s="12"/>
      <c r="P89" s="14" t="str">
        <f t="shared" si="1"/>
        <v>#N/A</v>
      </c>
      <c r="S89" s="14" t="str">
        <f t="shared" si="2"/>
        <v>#N/A</v>
      </c>
      <c r="V89" s="14" t="str">
        <f t="shared" si="3"/>
        <v>#N/A</v>
      </c>
    </row>
    <row r="90">
      <c r="A90" s="12"/>
      <c r="B90" s="12"/>
      <c r="C90" s="15"/>
      <c r="D90" s="15"/>
      <c r="E90" s="15"/>
      <c r="F90" s="15"/>
      <c r="G90" s="15"/>
      <c r="H90" s="12"/>
      <c r="I90" s="15"/>
      <c r="J90" s="9">
        <v>1.0</v>
      </c>
      <c r="K90" s="9">
        <v>80.0</v>
      </c>
      <c r="L90" s="9">
        <v>0.0623</v>
      </c>
      <c r="M90" s="12"/>
      <c r="N90" s="12"/>
      <c r="P90" s="14" t="str">
        <f t="shared" si="1"/>
        <v>#N/A</v>
      </c>
      <c r="S90" s="14">
        <f t="shared" si="2"/>
        <v>0.0623</v>
      </c>
      <c r="V90" s="14" t="str">
        <f t="shared" si="3"/>
        <v>#N/A</v>
      </c>
    </row>
    <row r="91">
      <c r="A91" s="23"/>
      <c r="B91" s="23"/>
      <c r="C91" s="7"/>
      <c r="D91" s="7"/>
      <c r="E91" s="7"/>
      <c r="F91" s="7"/>
      <c r="G91" s="7"/>
      <c r="H91" s="23"/>
      <c r="I91" s="7"/>
      <c r="J91" s="25">
        <v>2.0</v>
      </c>
      <c r="K91" s="25">
        <v>80.0</v>
      </c>
      <c r="L91" s="25">
        <v>0.0634</v>
      </c>
      <c r="M91" s="23"/>
      <c r="N91" s="23"/>
      <c r="P91" s="14" t="str">
        <f t="shared" si="1"/>
        <v>#N/A</v>
      </c>
      <c r="S91" s="14" t="str">
        <f t="shared" si="2"/>
        <v>#N/A</v>
      </c>
      <c r="V91" s="14">
        <f t="shared" si="3"/>
        <v>0.0634</v>
      </c>
    </row>
    <row r="92">
      <c r="A92" s="12"/>
      <c r="B92" s="12"/>
      <c r="C92" s="10" t="s">
        <v>25</v>
      </c>
      <c r="D92" s="11" t="s">
        <v>26</v>
      </c>
      <c r="E92" s="11">
        <v>100.0</v>
      </c>
      <c r="F92" s="11">
        <v>0.0</v>
      </c>
      <c r="G92" s="11">
        <v>20.0</v>
      </c>
      <c r="H92" s="12"/>
      <c r="I92" s="10" t="s">
        <v>58</v>
      </c>
      <c r="J92" s="9">
        <v>0.0</v>
      </c>
      <c r="K92" s="9">
        <v>1.0</v>
      </c>
      <c r="L92" s="9" t="s">
        <v>57</v>
      </c>
      <c r="M92" s="12"/>
      <c r="N92" s="12"/>
      <c r="P92" s="14" t="str">
        <f t="shared" si="1"/>
        <v>-</v>
      </c>
      <c r="S92" s="14" t="str">
        <f t="shared" si="2"/>
        <v>#N/A</v>
      </c>
      <c r="V92" s="14" t="str">
        <f t="shared" si="3"/>
        <v>#N/A</v>
      </c>
    </row>
    <row r="93">
      <c r="A93" s="12"/>
      <c r="B93" s="12"/>
      <c r="C93" s="15"/>
      <c r="D93" s="15"/>
      <c r="E93" s="15"/>
      <c r="F93" s="15"/>
      <c r="G93" s="15"/>
      <c r="H93" s="12"/>
      <c r="I93" s="15"/>
      <c r="J93" s="9">
        <v>1.0</v>
      </c>
      <c r="K93" s="9">
        <v>1.0</v>
      </c>
      <c r="L93" s="9" t="s">
        <v>57</v>
      </c>
      <c r="M93" s="12"/>
      <c r="N93" s="12"/>
      <c r="P93" s="14" t="str">
        <f t="shared" si="1"/>
        <v>#N/A</v>
      </c>
      <c r="S93" s="14" t="str">
        <f t="shared" si="2"/>
        <v>-</v>
      </c>
      <c r="V93" s="14" t="str">
        <f t="shared" si="3"/>
        <v>#N/A</v>
      </c>
    </row>
    <row r="94">
      <c r="A94" s="12"/>
      <c r="B94" s="12"/>
      <c r="C94" s="15"/>
      <c r="D94" s="15"/>
      <c r="E94" s="15"/>
      <c r="F94" s="15"/>
      <c r="G94" s="15"/>
      <c r="H94" s="12"/>
      <c r="I94" s="15"/>
      <c r="J94" s="9">
        <v>2.0</v>
      </c>
      <c r="K94" s="9">
        <v>1.0</v>
      </c>
      <c r="L94" s="9">
        <v>1.2</v>
      </c>
      <c r="M94" s="12"/>
      <c r="N94" s="12"/>
      <c r="P94" s="14" t="str">
        <f t="shared" si="1"/>
        <v>#N/A</v>
      </c>
      <c r="S94" s="14" t="str">
        <f t="shared" si="2"/>
        <v>#N/A</v>
      </c>
      <c r="V94" s="14">
        <f t="shared" si="3"/>
        <v>1.2</v>
      </c>
    </row>
    <row r="95">
      <c r="A95" s="12"/>
      <c r="B95" s="12"/>
      <c r="C95" s="15"/>
      <c r="D95" s="15"/>
      <c r="E95" s="15"/>
      <c r="F95" s="15"/>
      <c r="G95" s="15"/>
      <c r="H95" s="12"/>
      <c r="I95" s="15"/>
      <c r="J95" s="9">
        <v>0.0</v>
      </c>
      <c r="K95" s="9">
        <v>2.0</v>
      </c>
      <c r="L95" s="9" t="s">
        <v>57</v>
      </c>
      <c r="M95" s="12"/>
      <c r="N95" s="12"/>
      <c r="P95" s="14" t="str">
        <f t="shared" si="1"/>
        <v>-</v>
      </c>
      <c r="S95" s="14" t="str">
        <f t="shared" si="2"/>
        <v>#N/A</v>
      </c>
      <c r="V95" s="14" t="str">
        <f t="shared" si="3"/>
        <v>#N/A</v>
      </c>
    </row>
    <row r="96">
      <c r="A96" s="12"/>
      <c r="B96" s="12"/>
      <c r="C96" s="15"/>
      <c r="D96" s="15"/>
      <c r="E96" s="15"/>
      <c r="F96" s="15"/>
      <c r="G96" s="15"/>
      <c r="H96" s="12"/>
      <c r="I96" s="15"/>
      <c r="J96" s="9">
        <v>0.5</v>
      </c>
      <c r="K96" s="9">
        <v>2.0</v>
      </c>
      <c r="L96" s="9">
        <v>0.327</v>
      </c>
      <c r="M96" s="12"/>
      <c r="N96" s="12"/>
      <c r="P96" s="14" t="str">
        <f t="shared" si="1"/>
        <v>#N/A</v>
      </c>
      <c r="S96" s="14" t="str">
        <f t="shared" si="2"/>
        <v>#N/A</v>
      </c>
      <c r="V96" s="14" t="str">
        <f t="shared" si="3"/>
        <v>#N/A</v>
      </c>
    </row>
    <row r="97">
      <c r="A97" s="12"/>
      <c r="B97" s="12"/>
      <c r="C97" s="15"/>
      <c r="D97" s="15"/>
      <c r="E97" s="15"/>
      <c r="F97" s="15"/>
      <c r="G97" s="15"/>
      <c r="H97" s="12"/>
      <c r="I97" s="15"/>
      <c r="J97" s="9">
        <v>1.0</v>
      </c>
      <c r="K97" s="9">
        <v>2.0</v>
      </c>
      <c r="L97" s="9" t="s">
        <v>57</v>
      </c>
      <c r="M97" s="12"/>
      <c r="N97" s="12"/>
      <c r="P97" s="14" t="str">
        <f t="shared" si="1"/>
        <v>#N/A</v>
      </c>
      <c r="S97" s="14" t="str">
        <f t="shared" si="2"/>
        <v>-</v>
      </c>
      <c r="V97" s="14" t="str">
        <f t="shared" si="3"/>
        <v>#N/A</v>
      </c>
    </row>
    <row r="98">
      <c r="A98" s="12"/>
      <c r="B98" s="12"/>
      <c r="C98" s="15"/>
      <c r="D98" s="15"/>
      <c r="E98" s="15"/>
      <c r="F98" s="15"/>
      <c r="G98" s="15"/>
      <c r="H98" s="12"/>
      <c r="I98" s="15"/>
      <c r="J98" s="9">
        <v>2.0</v>
      </c>
      <c r="K98" s="9">
        <v>2.0</v>
      </c>
      <c r="L98" s="9">
        <v>0.404</v>
      </c>
      <c r="M98" s="12"/>
      <c r="N98" s="12"/>
      <c r="P98" s="14" t="str">
        <f t="shared" si="1"/>
        <v>#N/A</v>
      </c>
      <c r="S98" s="14" t="str">
        <f t="shared" si="2"/>
        <v>#N/A</v>
      </c>
      <c r="V98" s="14">
        <f t="shared" si="3"/>
        <v>0.404</v>
      </c>
    </row>
    <row r="99">
      <c r="A99" s="12"/>
      <c r="B99" s="12"/>
      <c r="C99" s="15"/>
      <c r="D99" s="15"/>
      <c r="E99" s="15"/>
      <c r="F99" s="15"/>
      <c r="G99" s="15"/>
      <c r="H99" s="12"/>
      <c r="I99" s="15"/>
      <c r="J99" s="9">
        <v>0.0</v>
      </c>
      <c r="K99" s="9">
        <v>5.0</v>
      </c>
      <c r="L99" s="9">
        <v>0.0149</v>
      </c>
      <c r="M99" s="12"/>
      <c r="N99" s="12"/>
      <c r="P99" s="14">
        <f t="shared" si="1"/>
        <v>0.0149</v>
      </c>
      <c r="S99" s="14" t="str">
        <f t="shared" si="2"/>
        <v>#N/A</v>
      </c>
      <c r="V99" s="14" t="str">
        <f t="shared" si="3"/>
        <v>#N/A</v>
      </c>
    </row>
    <row r="100">
      <c r="A100" s="12"/>
      <c r="B100" s="12"/>
      <c r="C100" s="15"/>
      <c r="D100" s="15"/>
      <c r="E100" s="15"/>
      <c r="F100" s="15"/>
      <c r="G100" s="15"/>
      <c r="H100" s="12"/>
      <c r="I100" s="15"/>
      <c r="J100" s="9">
        <v>0.4</v>
      </c>
      <c r="K100" s="9">
        <v>5.0</v>
      </c>
      <c r="L100" s="9">
        <v>0.183</v>
      </c>
      <c r="M100" s="12"/>
      <c r="N100" s="12"/>
      <c r="P100" s="14" t="str">
        <f t="shared" si="1"/>
        <v>#N/A</v>
      </c>
      <c r="S100" s="14" t="str">
        <f t="shared" si="2"/>
        <v>#N/A</v>
      </c>
      <c r="V100" s="14" t="str">
        <f t="shared" si="3"/>
        <v>#N/A</v>
      </c>
    </row>
    <row r="101">
      <c r="A101" s="12"/>
      <c r="B101" s="12"/>
      <c r="C101" s="15"/>
      <c r="D101" s="15"/>
      <c r="E101" s="15"/>
      <c r="F101" s="15"/>
      <c r="G101" s="15"/>
      <c r="H101" s="12"/>
      <c r="I101" s="15"/>
      <c r="J101" s="9">
        <v>1.0</v>
      </c>
      <c r="K101" s="9">
        <v>5.0</v>
      </c>
      <c r="L101" s="9">
        <v>0.179</v>
      </c>
      <c r="M101" s="12"/>
      <c r="N101" s="12"/>
      <c r="P101" s="14" t="str">
        <f t="shared" si="1"/>
        <v>#N/A</v>
      </c>
      <c r="S101" s="14">
        <f t="shared" si="2"/>
        <v>0.179</v>
      </c>
      <c r="V101" s="14" t="str">
        <f t="shared" si="3"/>
        <v>#N/A</v>
      </c>
    </row>
    <row r="102">
      <c r="A102" s="12"/>
      <c r="B102" s="12"/>
      <c r="C102" s="15"/>
      <c r="D102" s="15"/>
      <c r="E102" s="15"/>
      <c r="F102" s="15"/>
      <c r="G102" s="15"/>
      <c r="H102" s="12"/>
      <c r="I102" s="15"/>
      <c r="J102" s="9">
        <v>2.0</v>
      </c>
      <c r="K102" s="9">
        <v>5.0</v>
      </c>
      <c r="L102" s="9">
        <v>0.164</v>
      </c>
      <c r="M102" s="12"/>
      <c r="N102" s="12"/>
      <c r="P102" s="14" t="str">
        <f t="shared" si="1"/>
        <v>#N/A</v>
      </c>
      <c r="S102" s="14" t="str">
        <f t="shared" si="2"/>
        <v>#N/A</v>
      </c>
      <c r="V102" s="14">
        <f t="shared" si="3"/>
        <v>0.164</v>
      </c>
    </row>
    <row r="103">
      <c r="A103" s="12"/>
      <c r="B103" s="12"/>
      <c r="C103" s="15"/>
      <c r="D103" s="15"/>
      <c r="E103" s="15"/>
      <c r="F103" s="15"/>
      <c r="G103" s="15"/>
      <c r="H103" s="12"/>
      <c r="I103" s="15"/>
      <c r="J103" s="9">
        <v>0.0</v>
      </c>
      <c r="K103" s="9">
        <v>10.0</v>
      </c>
      <c r="L103" s="9">
        <v>0.0155</v>
      </c>
      <c r="M103" s="12"/>
      <c r="N103" s="12"/>
      <c r="P103" s="14">
        <f t="shared" si="1"/>
        <v>0.0155</v>
      </c>
      <c r="S103" s="14" t="str">
        <f t="shared" si="2"/>
        <v>#N/A</v>
      </c>
      <c r="V103" s="14" t="str">
        <f t="shared" si="3"/>
        <v>#N/A</v>
      </c>
    </row>
    <row r="104">
      <c r="A104" s="12"/>
      <c r="B104" s="12"/>
      <c r="C104" s="15"/>
      <c r="D104" s="15"/>
      <c r="E104" s="15"/>
      <c r="F104" s="15"/>
      <c r="G104" s="15"/>
      <c r="H104" s="12"/>
      <c r="I104" s="15"/>
      <c r="J104" s="9">
        <v>0.5</v>
      </c>
      <c r="K104" s="9">
        <v>10.0</v>
      </c>
      <c r="L104" s="9">
        <v>0.0912</v>
      </c>
      <c r="M104" s="12"/>
      <c r="N104" s="12"/>
      <c r="P104" s="14" t="str">
        <f t="shared" si="1"/>
        <v>#N/A</v>
      </c>
      <c r="S104" s="14" t="str">
        <f t="shared" si="2"/>
        <v>#N/A</v>
      </c>
      <c r="V104" s="14" t="str">
        <f t="shared" si="3"/>
        <v>#N/A</v>
      </c>
    </row>
    <row r="105">
      <c r="A105" s="12"/>
      <c r="B105" s="12"/>
      <c r="C105" s="15"/>
      <c r="D105" s="15"/>
      <c r="E105" s="15"/>
      <c r="F105" s="15"/>
      <c r="G105" s="15"/>
      <c r="H105" s="12"/>
      <c r="I105" s="15"/>
      <c r="J105" s="9">
        <v>1.0</v>
      </c>
      <c r="K105" s="9">
        <v>10.0</v>
      </c>
      <c r="L105" s="9">
        <v>0.0897</v>
      </c>
      <c r="M105" s="12"/>
      <c r="N105" s="12"/>
      <c r="P105" s="14" t="str">
        <f t="shared" si="1"/>
        <v>#N/A</v>
      </c>
      <c r="S105" s="14">
        <f t="shared" si="2"/>
        <v>0.0897</v>
      </c>
      <c r="V105" s="14" t="str">
        <f t="shared" si="3"/>
        <v>#N/A</v>
      </c>
    </row>
    <row r="106">
      <c r="A106" s="12"/>
      <c r="B106" s="12"/>
      <c r="C106" s="15"/>
      <c r="D106" s="15"/>
      <c r="E106" s="15"/>
      <c r="F106" s="15"/>
      <c r="G106" s="15"/>
      <c r="H106" s="12"/>
      <c r="I106" s="15"/>
      <c r="J106" s="9">
        <v>2.0</v>
      </c>
      <c r="K106" s="9">
        <v>10.0</v>
      </c>
      <c r="L106" s="9">
        <v>0.0818</v>
      </c>
      <c r="M106" s="12"/>
      <c r="N106" s="12"/>
      <c r="P106" s="14" t="str">
        <f t="shared" si="1"/>
        <v>#N/A</v>
      </c>
      <c r="S106" s="14" t="str">
        <f t="shared" si="2"/>
        <v>#N/A</v>
      </c>
      <c r="V106" s="14">
        <f t="shared" si="3"/>
        <v>0.0818</v>
      </c>
    </row>
    <row r="107">
      <c r="A107" s="12"/>
      <c r="B107" s="12"/>
      <c r="C107" s="15"/>
      <c r="D107" s="15"/>
      <c r="E107" s="15"/>
      <c r="F107" s="15"/>
      <c r="G107" s="15"/>
      <c r="H107" s="12"/>
      <c r="I107" s="15"/>
      <c r="J107" s="9">
        <v>0.0</v>
      </c>
      <c r="K107" s="9">
        <v>20.0</v>
      </c>
      <c r="L107" s="9">
        <v>0.0155</v>
      </c>
      <c r="M107" s="12"/>
      <c r="N107" s="12"/>
      <c r="P107" s="14">
        <f t="shared" si="1"/>
        <v>0.0155</v>
      </c>
      <c r="S107" s="14" t="str">
        <f t="shared" si="2"/>
        <v>#N/A</v>
      </c>
      <c r="V107" s="14" t="str">
        <f t="shared" si="3"/>
        <v>#N/A</v>
      </c>
    </row>
    <row r="108">
      <c r="A108" s="12"/>
      <c r="B108" s="12"/>
      <c r="C108" s="15"/>
      <c r="D108" s="15"/>
      <c r="E108" s="15"/>
      <c r="F108" s="15"/>
      <c r="G108" s="15"/>
      <c r="H108" s="12"/>
      <c r="I108" s="15"/>
      <c r="J108" s="9">
        <v>0.5</v>
      </c>
      <c r="K108" s="9">
        <v>20.0</v>
      </c>
      <c r="L108" s="9">
        <v>0.0452</v>
      </c>
      <c r="M108" s="12"/>
      <c r="N108" s="12"/>
      <c r="P108" s="14" t="str">
        <f t="shared" si="1"/>
        <v>#N/A</v>
      </c>
      <c r="S108" s="14" t="str">
        <f t="shared" si="2"/>
        <v>#N/A</v>
      </c>
      <c r="V108" s="14" t="str">
        <f t="shared" si="3"/>
        <v>#N/A</v>
      </c>
    </row>
    <row r="109">
      <c r="A109" s="12"/>
      <c r="B109" s="12"/>
      <c r="C109" s="15"/>
      <c r="D109" s="15"/>
      <c r="E109" s="15"/>
      <c r="F109" s="15"/>
      <c r="G109" s="15"/>
      <c r="H109" s="12"/>
      <c r="I109" s="15"/>
      <c r="J109" s="9">
        <v>1.0</v>
      </c>
      <c r="K109" s="9">
        <v>20.0</v>
      </c>
      <c r="L109" s="9">
        <v>0.0438</v>
      </c>
      <c r="M109" s="12"/>
      <c r="N109" s="12"/>
      <c r="P109" s="14" t="str">
        <f t="shared" si="1"/>
        <v>#N/A</v>
      </c>
      <c r="S109" s="14">
        <f t="shared" si="2"/>
        <v>0.0438</v>
      </c>
      <c r="V109" s="14" t="str">
        <f t="shared" si="3"/>
        <v>#N/A</v>
      </c>
    </row>
    <row r="110">
      <c r="A110" s="12"/>
      <c r="B110" s="12"/>
      <c r="C110" s="15"/>
      <c r="D110" s="15"/>
      <c r="E110" s="15"/>
      <c r="F110" s="15"/>
      <c r="G110" s="15"/>
      <c r="H110" s="12"/>
      <c r="I110" s="15"/>
      <c r="J110" s="9">
        <v>2.0</v>
      </c>
      <c r="K110" s="9">
        <v>20.0</v>
      </c>
      <c r="L110" s="9">
        <v>0.0423</v>
      </c>
      <c r="M110" s="12"/>
      <c r="N110" s="12"/>
      <c r="P110" s="14" t="str">
        <f t="shared" si="1"/>
        <v>#N/A</v>
      </c>
      <c r="S110" s="14" t="str">
        <f t="shared" si="2"/>
        <v>#N/A</v>
      </c>
      <c r="V110" s="14">
        <f t="shared" si="3"/>
        <v>0.0423</v>
      </c>
    </row>
    <row r="111">
      <c r="A111" s="12"/>
      <c r="B111" s="12"/>
      <c r="C111" s="15"/>
      <c r="D111" s="15"/>
      <c r="E111" s="15"/>
      <c r="F111" s="15"/>
      <c r="G111" s="15"/>
      <c r="H111" s="12"/>
      <c r="I111" s="15"/>
      <c r="J111" s="9">
        <v>0.0</v>
      </c>
      <c r="K111" s="9">
        <v>40.0</v>
      </c>
      <c r="L111" s="9">
        <v>0.0126</v>
      </c>
      <c r="M111" s="12"/>
      <c r="N111" s="12"/>
      <c r="P111" s="14">
        <f t="shared" si="1"/>
        <v>0.0126</v>
      </c>
      <c r="S111" s="14" t="str">
        <f t="shared" si="2"/>
        <v>#N/A</v>
      </c>
      <c r="V111" s="14" t="str">
        <f t="shared" si="3"/>
        <v>#N/A</v>
      </c>
    </row>
    <row r="112">
      <c r="A112" s="12"/>
      <c r="B112" s="12"/>
      <c r="C112" s="15"/>
      <c r="D112" s="15"/>
      <c r="E112" s="15"/>
      <c r="F112" s="15"/>
      <c r="G112" s="15"/>
      <c r="H112" s="12"/>
      <c r="I112" s="15"/>
      <c r="J112" s="9">
        <v>0.5</v>
      </c>
      <c r="K112" s="9">
        <v>40.0</v>
      </c>
      <c r="L112" s="9">
        <v>0.0225</v>
      </c>
      <c r="M112" s="12"/>
      <c r="N112" s="12"/>
      <c r="P112" s="14" t="str">
        <f t="shared" si="1"/>
        <v>#N/A</v>
      </c>
      <c r="S112" s="14" t="str">
        <f t="shared" si="2"/>
        <v>#N/A</v>
      </c>
      <c r="V112" s="14" t="str">
        <f t="shared" si="3"/>
        <v>#N/A</v>
      </c>
    </row>
    <row r="113">
      <c r="A113" s="12"/>
      <c r="B113" s="12"/>
      <c r="C113" s="15"/>
      <c r="D113" s="15"/>
      <c r="E113" s="15"/>
      <c r="F113" s="15"/>
      <c r="G113" s="15"/>
      <c r="H113" s="12"/>
      <c r="I113" s="15"/>
      <c r="J113" s="9">
        <v>1.0</v>
      </c>
      <c r="K113" s="9">
        <v>40.0</v>
      </c>
      <c r="L113" s="9">
        <v>0.0222</v>
      </c>
      <c r="M113" s="12"/>
      <c r="N113" s="12"/>
      <c r="P113" s="14" t="str">
        <f t="shared" si="1"/>
        <v>#N/A</v>
      </c>
      <c r="S113" s="14">
        <f t="shared" si="2"/>
        <v>0.0222</v>
      </c>
      <c r="V113" s="14" t="str">
        <f t="shared" si="3"/>
        <v>#N/A</v>
      </c>
    </row>
    <row r="114">
      <c r="A114" s="12"/>
      <c r="B114" s="12"/>
      <c r="C114" s="15"/>
      <c r="D114" s="15"/>
      <c r="E114" s="15"/>
      <c r="F114" s="15"/>
      <c r="G114" s="15"/>
      <c r="H114" s="12"/>
      <c r="I114" s="15"/>
      <c r="J114" s="9">
        <v>2.0</v>
      </c>
      <c r="K114" s="9">
        <v>40.0</v>
      </c>
      <c r="L114" s="9">
        <v>0.0216</v>
      </c>
      <c r="M114" s="12"/>
      <c r="N114" s="12"/>
      <c r="P114" s="14" t="str">
        <f t="shared" si="1"/>
        <v>#N/A</v>
      </c>
      <c r="S114" s="14" t="str">
        <f t="shared" si="2"/>
        <v>#N/A</v>
      </c>
      <c r="V114" s="14">
        <f t="shared" si="3"/>
        <v>0.0216</v>
      </c>
    </row>
    <row r="115">
      <c r="A115" s="12"/>
      <c r="B115" s="12"/>
      <c r="C115" s="15"/>
      <c r="D115" s="15"/>
      <c r="E115" s="15"/>
      <c r="F115" s="15"/>
      <c r="G115" s="15"/>
      <c r="H115" s="12"/>
      <c r="I115" s="15"/>
      <c r="J115" s="9">
        <v>0.0</v>
      </c>
      <c r="K115" s="9">
        <v>80.0</v>
      </c>
      <c r="L115" s="9">
        <v>0.00749</v>
      </c>
      <c r="M115" s="12"/>
      <c r="N115" s="12"/>
      <c r="P115" s="14">
        <f t="shared" si="1"/>
        <v>0.00749</v>
      </c>
      <c r="S115" s="14" t="str">
        <f t="shared" si="2"/>
        <v>#N/A</v>
      </c>
      <c r="V115" s="14" t="str">
        <f t="shared" si="3"/>
        <v>#N/A</v>
      </c>
    </row>
    <row r="116">
      <c r="A116" s="12"/>
      <c r="B116" s="12"/>
      <c r="C116" s="15"/>
      <c r="D116" s="15"/>
      <c r="E116" s="15"/>
      <c r="F116" s="15"/>
      <c r="G116" s="15"/>
      <c r="H116" s="12"/>
      <c r="I116" s="15"/>
      <c r="J116" s="9">
        <v>0.5</v>
      </c>
      <c r="K116" s="9">
        <v>80.0</v>
      </c>
      <c r="L116" s="9">
        <v>0.0108</v>
      </c>
      <c r="M116" s="12"/>
      <c r="N116" s="12"/>
      <c r="P116" s="14" t="str">
        <f t="shared" si="1"/>
        <v>#N/A</v>
      </c>
      <c r="S116" s="14" t="str">
        <f t="shared" si="2"/>
        <v>#N/A</v>
      </c>
      <c r="V116" s="14" t="str">
        <f t="shared" si="3"/>
        <v>#N/A</v>
      </c>
    </row>
    <row r="117">
      <c r="A117" s="12"/>
      <c r="B117" s="12"/>
      <c r="C117" s="15"/>
      <c r="D117" s="15"/>
      <c r="E117" s="15"/>
      <c r="F117" s="15"/>
      <c r="G117" s="15"/>
      <c r="H117" s="12"/>
      <c r="I117" s="15"/>
      <c r="J117" s="9">
        <v>1.0</v>
      </c>
      <c r="K117" s="9">
        <v>80.0</v>
      </c>
      <c r="L117" s="9">
        <v>0.011</v>
      </c>
      <c r="M117" s="12"/>
      <c r="N117" s="12"/>
      <c r="P117" s="14" t="str">
        <f t="shared" si="1"/>
        <v>#N/A</v>
      </c>
      <c r="S117" s="14">
        <f t="shared" si="2"/>
        <v>0.011</v>
      </c>
      <c r="V117" s="14" t="str">
        <f t="shared" si="3"/>
        <v>#N/A</v>
      </c>
    </row>
    <row r="118">
      <c r="A118" s="23"/>
      <c r="B118" s="23"/>
      <c r="C118" s="7"/>
      <c r="D118" s="7"/>
      <c r="E118" s="7"/>
      <c r="F118" s="7"/>
      <c r="G118" s="7"/>
      <c r="H118" s="23"/>
      <c r="I118" s="7"/>
      <c r="J118" s="25">
        <v>2.0</v>
      </c>
      <c r="K118" s="25">
        <v>80.0</v>
      </c>
      <c r="L118" s="25">
        <v>0.0112</v>
      </c>
      <c r="M118" s="23"/>
      <c r="N118" s="23"/>
      <c r="P118" s="14" t="str">
        <f t="shared" si="1"/>
        <v>#N/A</v>
      </c>
      <c r="S118" s="14" t="str">
        <f t="shared" si="2"/>
        <v>#N/A</v>
      </c>
      <c r="V118" s="14">
        <f t="shared" si="3"/>
        <v>0.0112</v>
      </c>
    </row>
    <row r="119">
      <c r="A119" s="12"/>
      <c r="B119" s="12"/>
      <c r="C119" s="10" t="s">
        <v>25</v>
      </c>
      <c r="D119" s="11" t="s">
        <v>26</v>
      </c>
      <c r="E119" s="11">
        <v>100.0</v>
      </c>
      <c r="F119" s="11">
        <v>0.0</v>
      </c>
      <c r="G119" s="11">
        <v>20.0</v>
      </c>
      <c r="H119" s="12"/>
      <c r="I119" s="10" t="s">
        <v>59</v>
      </c>
      <c r="J119" s="9">
        <v>0.0</v>
      </c>
      <c r="K119" s="9">
        <v>1.0</v>
      </c>
      <c r="L119" s="9" t="s">
        <v>57</v>
      </c>
      <c r="M119" s="12"/>
      <c r="N119" s="12"/>
      <c r="P119" s="14" t="str">
        <f t="shared" si="1"/>
        <v>-</v>
      </c>
      <c r="S119" s="14" t="str">
        <f t="shared" si="2"/>
        <v>#N/A</v>
      </c>
      <c r="V119" s="14" t="str">
        <f t="shared" si="3"/>
        <v>#N/A</v>
      </c>
    </row>
    <row r="120">
      <c r="A120" s="12"/>
      <c r="B120" s="12"/>
      <c r="C120" s="15"/>
      <c r="D120" s="15"/>
      <c r="E120" s="15"/>
      <c r="F120" s="15"/>
      <c r="G120" s="15"/>
      <c r="H120" s="12"/>
      <c r="I120" s="15"/>
      <c r="J120" s="9">
        <v>1.0</v>
      </c>
      <c r="K120" s="9">
        <v>1.0</v>
      </c>
      <c r="L120" s="9">
        <v>3.04</v>
      </c>
      <c r="M120" s="12"/>
      <c r="N120" s="12"/>
      <c r="P120" s="14" t="str">
        <f t="shared" si="1"/>
        <v>#N/A</v>
      </c>
      <c r="S120" s="14">
        <f t="shared" si="2"/>
        <v>3.04</v>
      </c>
      <c r="V120" s="14" t="str">
        <f t="shared" si="3"/>
        <v>#N/A</v>
      </c>
    </row>
    <row r="121">
      <c r="A121" s="12"/>
      <c r="B121" s="12"/>
      <c r="C121" s="15"/>
      <c r="D121" s="15"/>
      <c r="E121" s="15"/>
      <c r="F121" s="15"/>
      <c r="G121" s="15"/>
      <c r="H121" s="12"/>
      <c r="I121" s="15"/>
      <c r="J121" s="9">
        <v>2.0</v>
      </c>
      <c r="K121" s="9">
        <v>1.0</v>
      </c>
      <c r="L121" s="9">
        <v>2.69</v>
      </c>
      <c r="M121" s="12"/>
      <c r="N121" s="12"/>
      <c r="P121" s="14" t="str">
        <f t="shared" si="1"/>
        <v>#N/A</v>
      </c>
      <c r="S121" s="14" t="str">
        <f t="shared" si="2"/>
        <v>#N/A</v>
      </c>
      <c r="V121" s="14">
        <f t="shared" si="3"/>
        <v>2.69</v>
      </c>
    </row>
    <row r="122">
      <c r="A122" s="12"/>
      <c r="B122" s="12"/>
      <c r="C122" s="15"/>
      <c r="D122" s="15"/>
      <c r="E122" s="15"/>
      <c r="F122" s="15"/>
      <c r="G122" s="15"/>
      <c r="H122" s="12"/>
      <c r="I122" s="15"/>
      <c r="J122" s="9">
        <v>0.0</v>
      </c>
      <c r="K122" s="9">
        <v>2.0</v>
      </c>
      <c r="L122" s="9">
        <v>0.064</v>
      </c>
      <c r="M122" s="12"/>
      <c r="N122" s="12"/>
      <c r="P122" s="14">
        <f t="shared" si="1"/>
        <v>0.064</v>
      </c>
      <c r="S122" s="14" t="str">
        <f t="shared" si="2"/>
        <v>#N/A</v>
      </c>
      <c r="V122" s="14" t="str">
        <f t="shared" si="3"/>
        <v>#N/A</v>
      </c>
    </row>
    <row r="123">
      <c r="A123" s="12"/>
      <c r="B123" s="12"/>
      <c r="C123" s="15"/>
      <c r="D123" s="15"/>
      <c r="E123" s="15"/>
      <c r="F123" s="15"/>
      <c r="G123" s="15"/>
      <c r="H123" s="12"/>
      <c r="I123" s="15"/>
      <c r="J123" s="9">
        <v>0.5</v>
      </c>
      <c r="K123" s="9">
        <v>2.0</v>
      </c>
      <c r="L123" s="9">
        <v>1.14</v>
      </c>
      <c r="M123" s="12"/>
      <c r="N123" s="12"/>
      <c r="P123" s="14" t="str">
        <f t="shared" si="1"/>
        <v>#N/A</v>
      </c>
      <c r="S123" s="14" t="str">
        <f t="shared" si="2"/>
        <v>#N/A</v>
      </c>
      <c r="V123" s="14" t="str">
        <f t="shared" si="3"/>
        <v>#N/A</v>
      </c>
    </row>
    <row r="124">
      <c r="A124" s="12"/>
      <c r="B124" s="12"/>
      <c r="C124" s="15"/>
      <c r="D124" s="15"/>
      <c r="E124" s="15"/>
      <c r="F124" s="15"/>
      <c r="G124" s="15"/>
      <c r="H124" s="12"/>
      <c r="I124" s="15"/>
      <c r="J124" s="9">
        <v>1.0</v>
      </c>
      <c r="K124" s="9">
        <v>2.0</v>
      </c>
      <c r="L124" s="9">
        <v>1.51</v>
      </c>
      <c r="M124" s="12"/>
      <c r="N124" s="12"/>
      <c r="P124" s="14" t="str">
        <f t="shared" si="1"/>
        <v>#N/A</v>
      </c>
      <c r="S124" s="14">
        <f t="shared" si="2"/>
        <v>1.51</v>
      </c>
      <c r="V124" s="14" t="str">
        <f t="shared" si="3"/>
        <v>#N/A</v>
      </c>
    </row>
    <row r="125">
      <c r="A125" s="12"/>
      <c r="B125" s="12"/>
      <c r="C125" s="15"/>
      <c r="D125" s="15"/>
      <c r="E125" s="15"/>
      <c r="F125" s="15"/>
      <c r="G125" s="15"/>
      <c r="H125" s="12"/>
      <c r="I125" s="15"/>
      <c r="J125" s="9">
        <v>2.0</v>
      </c>
      <c r="K125" s="9">
        <v>2.0</v>
      </c>
      <c r="L125" s="9">
        <v>1.36</v>
      </c>
      <c r="M125" s="12"/>
      <c r="N125" s="12"/>
      <c r="P125" s="14" t="str">
        <f t="shared" si="1"/>
        <v>#N/A</v>
      </c>
      <c r="S125" s="14" t="str">
        <f t="shared" si="2"/>
        <v>#N/A</v>
      </c>
      <c r="V125" s="14">
        <f t="shared" si="3"/>
        <v>1.36</v>
      </c>
    </row>
    <row r="126">
      <c r="A126" s="12"/>
      <c r="B126" s="12"/>
      <c r="C126" s="15"/>
      <c r="D126" s="15"/>
      <c r="E126" s="15"/>
      <c r="F126" s="15"/>
      <c r="G126" s="15"/>
      <c r="H126" s="12"/>
      <c r="I126" s="15"/>
      <c r="J126" s="9">
        <v>0.0</v>
      </c>
      <c r="K126" s="9">
        <v>5.0</v>
      </c>
      <c r="L126" s="9">
        <v>0.128</v>
      </c>
      <c r="M126" s="12"/>
      <c r="N126" s="12"/>
      <c r="P126" s="14">
        <f t="shared" si="1"/>
        <v>0.128</v>
      </c>
      <c r="S126" s="14" t="str">
        <f t="shared" si="2"/>
        <v>#N/A</v>
      </c>
      <c r="V126" s="14" t="str">
        <f t="shared" si="3"/>
        <v>#N/A</v>
      </c>
    </row>
    <row r="127">
      <c r="A127" s="12"/>
      <c r="B127" s="12"/>
      <c r="C127" s="15"/>
      <c r="D127" s="15"/>
      <c r="E127" s="15"/>
      <c r="F127" s="15"/>
      <c r="G127" s="15"/>
      <c r="H127" s="12"/>
      <c r="I127" s="15"/>
      <c r="J127" s="9">
        <v>0.4</v>
      </c>
      <c r="K127" s="9">
        <v>5.0</v>
      </c>
      <c r="L127" s="9">
        <v>0.635</v>
      </c>
      <c r="M127" s="12"/>
      <c r="N127" s="12"/>
      <c r="P127" s="14" t="str">
        <f t="shared" si="1"/>
        <v>#N/A</v>
      </c>
      <c r="S127" s="14" t="str">
        <f t="shared" si="2"/>
        <v>#N/A</v>
      </c>
      <c r="V127" s="14" t="str">
        <f t="shared" si="3"/>
        <v>#N/A</v>
      </c>
    </row>
    <row r="128">
      <c r="A128" s="12"/>
      <c r="B128" s="12"/>
      <c r="C128" s="15"/>
      <c r="D128" s="15"/>
      <c r="E128" s="15"/>
      <c r="F128" s="15"/>
      <c r="G128" s="15"/>
      <c r="H128" s="12"/>
      <c r="I128" s="15"/>
      <c r="J128" s="9">
        <v>1.0</v>
      </c>
      <c r="K128" s="9">
        <v>5.0</v>
      </c>
      <c r="L128" s="9">
        <v>0.599</v>
      </c>
      <c r="M128" s="12"/>
      <c r="N128" s="12"/>
      <c r="P128" s="14" t="str">
        <f t="shared" si="1"/>
        <v>#N/A</v>
      </c>
      <c r="S128" s="14">
        <f t="shared" si="2"/>
        <v>0.599</v>
      </c>
      <c r="V128" s="14" t="str">
        <f t="shared" si="3"/>
        <v>#N/A</v>
      </c>
    </row>
    <row r="129">
      <c r="A129" s="12"/>
      <c r="B129" s="12"/>
      <c r="C129" s="15"/>
      <c r="D129" s="15"/>
      <c r="E129" s="15"/>
      <c r="F129" s="15"/>
      <c r="G129" s="15"/>
      <c r="H129" s="12"/>
      <c r="I129" s="15"/>
      <c r="J129" s="9">
        <v>2.0</v>
      </c>
      <c r="K129" s="9">
        <v>5.0</v>
      </c>
      <c r="L129" s="9">
        <v>0.532</v>
      </c>
      <c r="M129" s="12"/>
      <c r="N129" s="12"/>
      <c r="P129" s="14" t="str">
        <f t="shared" si="1"/>
        <v>#N/A</v>
      </c>
      <c r="S129" s="14" t="str">
        <f t="shared" si="2"/>
        <v>#N/A</v>
      </c>
      <c r="V129" s="14">
        <f t="shared" si="3"/>
        <v>0.532</v>
      </c>
    </row>
    <row r="130">
      <c r="A130" s="12"/>
      <c r="B130" s="12"/>
      <c r="C130" s="15"/>
      <c r="D130" s="15"/>
      <c r="E130" s="15"/>
      <c r="F130" s="15"/>
      <c r="G130" s="15"/>
      <c r="H130" s="12"/>
      <c r="I130" s="15"/>
      <c r="J130" s="9">
        <v>0.0</v>
      </c>
      <c r="K130" s="9">
        <v>10.0</v>
      </c>
      <c r="L130" s="9">
        <v>0.116</v>
      </c>
      <c r="M130" s="12"/>
      <c r="N130" s="12"/>
      <c r="P130" s="14">
        <f t="shared" si="1"/>
        <v>0.116</v>
      </c>
      <c r="S130" s="14" t="str">
        <f t="shared" si="2"/>
        <v>#N/A</v>
      </c>
      <c r="V130" s="14" t="str">
        <f t="shared" si="3"/>
        <v>#N/A</v>
      </c>
    </row>
    <row r="131">
      <c r="A131" s="12"/>
      <c r="B131" s="12"/>
      <c r="C131" s="15"/>
      <c r="D131" s="15"/>
      <c r="E131" s="15"/>
      <c r="F131" s="15"/>
      <c r="G131" s="15"/>
      <c r="H131" s="12"/>
      <c r="I131" s="15"/>
      <c r="J131" s="9">
        <v>0.5</v>
      </c>
      <c r="K131" s="9">
        <v>10.0</v>
      </c>
      <c r="L131" s="9">
        <v>0.29</v>
      </c>
      <c r="M131" s="12"/>
      <c r="N131" s="12"/>
      <c r="P131" s="14" t="str">
        <f t="shared" si="1"/>
        <v>#N/A</v>
      </c>
      <c r="S131" s="14" t="str">
        <f t="shared" si="2"/>
        <v>#N/A</v>
      </c>
      <c r="V131" s="14" t="str">
        <f t="shared" si="3"/>
        <v>#N/A</v>
      </c>
    </row>
    <row r="132">
      <c r="A132" s="12"/>
      <c r="B132" s="12"/>
      <c r="C132" s="15"/>
      <c r="D132" s="15"/>
      <c r="E132" s="15"/>
      <c r="F132" s="15"/>
      <c r="G132" s="15"/>
      <c r="H132" s="12"/>
      <c r="I132" s="15"/>
      <c r="J132" s="9">
        <v>1.0</v>
      </c>
      <c r="K132" s="9">
        <v>10.0</v>
      </c>
      <c r="L132" s="9">
        <v>0.284</v>
      </c>
      <c r="M132" s="12"/>
      <c r="N132" s="12"/>
      <c r="P132" s="14" t="str">
        <f t="shared" si="1"/>
        <v>#N/A</v>
      </c>
      <c r="S132" s="14">
        <f t="shared" si="2"/>
        <v>0.284</v>
      </c>
      <c r="V132" s="14" t="str">
        <f t="shared" si="3"/>
        <v>#N/A</v>
      </c>
    </row>
    <row r="133">
      <c r="A133" s="12"/>
      <c r="B133" s="12"/>
      <c r="C133" s="15"/>
      <c r="D133" s="15"/>
      <c r="E133" s="15"/>
      <c r="F133" s="15"/>
      <c r="G133" s="15"/>
      <c r="H133" s="12"/>
      <c r="I133" s="15"/>
      <c r="J133" s="9">
        <v>2.0</v>
      </c>
      <c r="K133" s="9">
        <v>10.0</v>
      </c>
      <c r="L133" s="9">
        <v>0.28</v>
      </c>
      <c r="M133" s="12"/>
      <c r="N133" s="12"/>
      <c r="P133" s="14" t="str">
        <f t="shared" si="1"/>
        <v>#N/A</v>
      </c>
      <c r="S133" s="14" t="str">
        <f t="shared" si="2"/>
        <v>#N/A</v>
      </c>
      <c r="V133" s="14">
        <f t="shared" si="3"/>
        <v>0.28</v>
      </c>
    </row>
    <row r="134">
      <c r="A134" s="12"/>
      <c r="B134" s="12"/>
      <c r="C134" s="15"/>
      <c r="D134" s="15"/>
      <c r="E134" s="15"/>
      <c r="F134" s="15"/>
      <c r="G134" s="15"/>
      <c r="H134" s="12"/>
      <c r="I134" s="15"/>
      <c r="J134" s="9">
        <v>0.0</v>
      </c>
      <c r="K134" s="9">
        <v>20.0</v>
      </c>
      <c r="L134" s="9">
        <v>0.0927</v>
      </c>
      <c r="M134" s="12"/>
      <c r="N134" s="12"/>
      <c r="P134" s="14">
        <f t="shared" si="1"/>
        <v>0.0927</v>
      </c>
      <c r="S134" s="14" t="str">
        <f t="shared" si="2"/>
        <v>#N/A</v>
      </c>
      <c r="V134" s="14" t="str">
        <f t="shared" si="3"/>
        <v>#N/A</v>
      </c>
    </row>
    <row r="135">
      <c r="A135" s="12"/>
      <c r="B135" s="12"/>
      <c r="C135" s="15"/>
      <c r="D135" s="15"/>
      <c r="E135" s="15"/>
      <c r="F135" s="15"/>
      <c r="G135" s="15"/>
      <c r="H135" s="12"/>
      <c r="I135" s="15"/>
      <c r="J135" s="9">
        <v>0.5</v>
      </c>
      <c r="K135" s="9">
        <v>20.0</v>
      </c>
      <c r="L135" s="9">
        <v>0.148</v>
      </c>
      <c r="M135" s="12"/>
      <c r="N135" s="12"/>
      <c r="P135" s="14" t="str">
        <f t="shared" si="1"/>
        <v>#N/A</v>
      </c>
      <c r="S135" s="14" t="str">
        <f t="shared" si="2"/>
        <v>#N/A</v>
      </c>
      <c r="V135" s="14" t="str">
        <f t="shared" si="3"/>
        <v>#N/A</v>
      </c>
    </row>
    <row r="136">
      <c r="A136" s="12"/>
      <c r="B136" s="12"/>
      <c r="C136" s="15"/>
      <c r="D136" s="15"/>
      <c r="E136" s="15"/>
      <c r="F136" s="15"/>
      <c r="G136" s="15"/>
      <c r="H136" s="12"/>
      <c r="I136" s="15"/>
      <c r="J136" s="9">
        <v>1.0</v>
      </c>
      <c r="K136" s="9">
        <v>20.0</v>
      </c>
      <c r="L136" s="9">
        <v>0.143</v>
      </c>
      <c r="M136" s="12"/>
      <c r="N136" s="12"/>
      <c r="P136" s="14" t="str">
        <f t="shared" si="1"/>
        <v>#N/A</v>
      </c>
      <c r="S136" s="14">
        <f t="shared" si="2"/>
        <v>0.143</v>
      </c>
      <c r="V136" s="14" t="str">
        <f t="shared" si="3"/>
        <v>#N/A</v>
      </c>
    </row>
    <row r="137">
      <c r="A137" s="12"/>
      <c r="B137" s="12"/>
      <c r="C137" s="15"/>
      <c r="D137" s="15"/>
      <c r="E137" s="15"/>
      <c r="F137" s="15"/>
      <c r="G137" s="15"/>
      <c r="H137" s="12"/>
      <c r="I137" s="15"/>
      <c r="J137" s="9">
        <v>2.0</v>
      </c>
      <c r="K137" s="9">
        <v>20.0</v>
      </c>
      <c r="L137" s="9">
        <v>0.145</v>
      </c>
      <c r="M137" s="12"/>
      <c r="N137" s="12"/>
      <c r="P137" s="14" t="str">
        <f t="shared" si="1"/>
        <v>#N/A</v>
      </c>
      <c r="S137" s="14" t="str">
        <f t="shared" si="2"/>
        <v>#N/A</v>
      </c>
      <c r="V137" s="14">
        <f t="shared" si="3"/>
        <v>0.145</v>
      </c>
    </row>
    <row r="138">
      <c r="A138" s="12"/>
      <c r="B138" s="12"/>
      <c r="C138" s="15"/>
      <c r="D138" s="15"/>
      <c r="E138" s="15"/>
      <c r="F138" s="15"/>
      <c r="G138" s="15"/>
      <c r="H138" s="12"/>
      <c r="I138" s="15"/>
      <c r="J138" s="9">
        <v>0.0</v>
      </c>
      <c r="K138" s="9">
        <v>40.0</v>
      </c>
      <c r="L138" s="9">
        <v>0.0567</v>
      </c>
      <c r="M138" s="12"/>
      <c r="N138" s="12"/>
      <c r="P138" s="14">
        <f t="shared" si="1"/>
        <v>0.0567</v>
      </c>
      <c r="S138" s="14" t="str">
        <f t="shared" si="2"/>
        <v>#N/A</v>
      </c>
      <c r="V138" s="14" t="str">
        <f t="shared" si="3"/>
        <v>#N/A</v>
      </c>
    </row>
    <row r="139">
      <c r="A139" s="12"/>
      <c r="B139" s="12"/>
      <c r="C139" s="15"/>
      <c r="D139" s="15"/>
      <c r="E139" s="15"/>
      <c r="F139" s="15"/>
      <c r="G139" s="15"/>
      <c r="H139" s="12"/>
      <c r="I139" s="15"/>
      <c r="J139" s="9">
        <v>0.5</v>
      </c>
      <c r="K139" s="9">
        <v>40.0</v>
      </c>
      <c r="L139" s="9">
        <v>0.0716</v>
      </c>
      <c r="M139" s="12"/>
      <c r="N139" s="12"/>
      <c r="P139" s="14" t="str">
        <f t="shared" si="1"/>
        <v>#N/A</v>
      </c>
      <c r="S139" s="14" t="str">
        <f t="shared" si="2"/>
        <v>#N/A</v>
      </c>
      <c r="V139" s="14" t="str">
        <f t="shared" si="3"/>
        <v>#N/A</v>
      </c>
    </row>
    <row r="140">
      <c r="A140" s="12"/>
      <c r="B140" s="12"/>
      <c r="C140" s="15"/>
      <c r="D140" s="15"/>
      <c r="E140" s="15"/>
      <c r="F140" s="15"/>
      <c r="G140" s="15"/>
      <c r="H140" s="12"/>
      <c r="I140" s="15"/>
      <c r="J140" s="9">
        <v>1.0</v>
      </c>
      <c r="K140" s="9">
        <v>40.0</v>
      </c>
      <c r="L140" s="9">
        <v>0.0725</v>
      </c>
      <c r="M140" s="12"/>
      <c r="N140" s="12"/>
      <c r="P140" s="14" t="str">
        <f t="shared" si="1"/>
        <v>#N/A</v>
      </c>
      <c r="S140" s="14">
        <f t="shared" si="2"/>
        <v>0.0725</v>
      </c>
      <c r="V140" s="14" t="str">
        <f t="shared" si="3"/>
        <v>#N/A</v>
      </c>
    </row>
    <row r="141">
      <c r="A141" s="12"/>
      <c r="B141" s="12"/>
      <c r="C141" s="15"/>
      <c r="D141" s="15"/>
      <c r="E141" s="15"/>
      <c r="F141" s="15"/>
      <c r="G141" s="15"/>
      <c r="H141" s="12"/>
      <c r="I141" s="15"/>
      <c r="J141" s="9">
        <v>2.0</v>
      </c>
      <c r="K141" s="9">
        <v>40.0</v>
      </c>
      <c r="L141" s="9">
        <v>0.0738</v>
      </c>
      <c r="M141" s="12"/>
      <c r="N141" s="12"/>
      <c r="P141" s="14" t="str">
        <f t="shared" si="1"/>
        <v>#N/A</v>
      </c>
      <c r="S141" s="14" t="str">
        <f t="shared" si="2"/>
        <v>#N/A</v>
      </c>
      <c r="V141" s="14">
        <f t="shared" si="3"/>
        <v>0.0738</v>
      </c>
    </row>
    <row r="142">
      <c r="A142" s="12"/>
      <c r="B142" s="12"/>
      <c r="C142" s="15"/>
      <c r="D142" s="15"/>
      <c r="E142" s="15"/>
      <c r="F142" s="15"/>
      <c r="G142" s="15"/>
      <c r="H142" s="12"/>
      <c r="I142" s="15"/>
      <c r="J142" s="9">
        <v>0.0</v>
      </c>
      <c r="K142" s="9">
        <v>80.0</v>
      </c>
      <c r="L142" s="9">
        <v>0.0391</v>
      </c>
      <c r="M142" s="12"/>
      <c r="N142" s="12"/>
      <c r="P142" s="14">
        <f t="shared" si="1"/>
        <v>0.0391</v>
      </c>
      <c r="S142" s="14" t="str">
        <f t="shared" si="2"/>
        <v>#N/A</v>
      </c>
      <c r="V142" s="14" t="str">
        <f t="shared" si="3"/>
        <v>#N/A</v>
      </c>
    </row>
    <row r="143">
      <c r="A143" s="12"/>
      <c r="B143" s="12"/>
      <c r="C143" s="15"/>
      <c r="D143" s="15"/>
      <c r="E143" s="15"/>
      <c r="F143" s="15"/>
      <c r="G143" s="15"/>
      <c r="H143" s="12"/>
      <c r="I143" s="15"/>
      <c r="J143" s="9">
        <v>0.5</v>
      </c>
      <c r="K143" s="9">
        <v>80.0</v>
      </c>
      <c r="L143" s="9">
        <v>0.0362</v>
      </c>
      <c r="M143" s="12"/>
      <c r="N143" s="12"/>
      <c r="P143" s="14" t="str">
        <f t="shared" si="1"/>
        <v>#N/A</v>
      </c>
      <c r="S143" s="14" t="str">
        <f t="shared" si="2"/>
        <v>#N/A</v>
      </c>
      <c r="V143" s="14" t="str">
        <f t="shared" si="3"/>
        <v>#N/A</v>
      </c>
    </row>
    <row r="144">
      <c r="A144" s="12"/>
      <c r="B144" s="12"/>
      <c r="C144" s="15"/>
      <c r="D144" s="15"/>
      <c r="E144" s="15"/>
      <c r="F144" s="15"/>
      <c r="G144" s="15"/>
      <c r="H144" s="12"/>
      <c r="I144" s="15"/>
      <c r="J144" s="9">
        <v>1.0</v>
      </c>
      <c r="K144" s="9">
        <v>80.0</v>
      </c>
      <c r="L144" s="9">
        <v>0.036</v>
      </c>
      <c r="M144" s="12"/>
      <c r="N144" s="12"/>
      <c r="P144" s="14" t="str">
        <f t="shared" si="1"/>
        <v>#N/A</v>
      </c>
      <c r="S144" s="14">
        <f t="shared" si="2"/>
        <v>0.036</v>
      </c>
      <c r="V144" s="14" t="str">
        <f t="shared" si="3"/>
        <v>#N/A</v>
      </c>
    </row>
    <row r="145">
      <c r="A145" s="12"/>
      <c r="B145" s="12"/>
      <c r="C145" s="7"/>
      <c r="D145" s="7"/>
      <c r="E145" s="7"/>
      <c r="F145" s="7"/>
      <c r="G145" s="7"/>
      <c r="H145" s="23"/>
      <c r="I145" s="7"/>
      <c r="J145" s="25">
        <v>2.0</v>
      </c>
      <c r="K145" s="25">
        <v>80.0</v>
      </c>
      <c r="L145" s="25">
        <v>0.0359</v>
      </c>
      <c r="M145" s="12"/>
      <c r="N145" s="12"/>
      <c r="P145" s="14" t="str">
        <f t="shared" si="1"/>
        <v>#N/A</v>
      </c>
      <c r="S145" s="14" t="str">
        <f t="shared" si="2"/>
        <v>#N/A</v>
      </c>
      <c r="V145" s="14">
        <f t="shared" si="3"/>
        <v>0.0359</v>
      </c>
    </row>
    <row r="146">
      <c r="A146" s="12"/>
      <c r="B146" s="12"/>
      <c r="C146" s="10" t="s">
        <v>25</v>
      </c>
      <c r="D146" s="11" t="s">
        <v>26</v>
      </c>
      <c r="E146" s="11">
        <v>100.0</v>
      </c>
      <c r="F146" s="11">
        <v>0.0</v>
      </c>
      <c r="G146" s="11">
        <v>20.0</v>
      </c>
      <c r="H146" s="12"/>
      <c r="I146" s="10" t="s">
        <v>60</v>
      </c>
      <c r="J146" s="9">
        <v>0.0</v>
      </c>
      <c r="K146" s="9">
        <v>1.0</v>
      </c>
      <c r="L146" s="22">
        <v>2.84E-14</v>
      </c>
      <c r="M146" s="12"/>
      <c r="N146" s="12"/>
      <c r="P146" s="19">
        <f t="shared" si="1"/>
        <v>0</v>
      </c>
      <c r="S146" s="14" t="str">
        <f t="shared" si="2"/>
        <v>#N/A</v>
      </c>
      <c r="V146" s="14" t="str">
        <f t="shared" si="3"/>
        <v>#N/A</v>
      </c>
    </row>
    <row r="147">
      <c r="A147" s="12"/>
      <c r="B147" s="12"/>
      <c r="C147" s="15"/>
      <c r="D147" s="15"/>
      <c r="E147" s="15"/>
      <c r="F147" s="15"/>
      <c r="G147" s="15"/>
      <c r="H147" s="12"/>
      <c r="I147" s="15"/>
      <c r="J147" s="9">
        <v>1.0</v>
      </c>
      <c r="K147" s="9">
        <v>1.0</v>
      </c>
      <c r="L147" s="9">
        <v>9.05</v>
      </c>
      <c r="M147" s="12"/>
      <c r="N147" s="12"/>
      <c r="P147" s="14" t="str">
        <f t="shared" si="1"/>
        <v>#N/A</v>
      </c>
      <c r="S147" s="14">
        <f t="shared" si="2"/>
        <v>9.05</v>
      </c>
      <c r="V147" s="14" t="str">
        <f t="shared" si="3"/>
        <v>#N/A</v>
      </c>
    </row>
    <row r="148">
      <c r="A148" s="12"/>
      <c r="B148" s="12"/>
      <c r="C148" s="15"/>
      <c r="D148" s="15"/>
      <c r="E148" s="15"/>
      <c r="F148" s="15"/>
      <c r="G148" s="15"/>
      <c r="H148" s="12"/>
      <c r="I148" s="15"/>
      <c r="J148" s="9">
        <v>2.0</v>
      </c>
      <c r="K148" s="9">
        <v>1.0</v>
      </c>
      <c r="L148" s="9">
        <v>8.08</v>
      </c>
      <c r="M148" s="12"/>
      <c r="N148" s="12"/>
      <c r="P148" s="14" t="str">
        <f t="shared" si="1"/>
        <v>#N/A</v>
      </c>
      <c r="S148" s="14" t="str">
        <f t="shared" si="2"/>
        <v>#N/A</v>
      </c>
      <c r="V148" s="14">
        <f t="shared" si="3"/>
        <v>8.08</v>
      </c>
    </row>
    <row r="149">
      <c r="A149" s="12"/>
      <c r="B149" s="12"/>
      <c r="C149" s="15"/>
      <c r="D149" s="15"/>
      <c r="E149" s="15"/>
      <c r="F149" s="15"/>
      <c r="G149" s="15"/>
      <c r="H149" s="12"/>
      <c r="I149" s="15"/>
      <c r="J149" s="9">
        <v>0.0</v>
      </c>
      <c r="K149" s="9">
        <v>2.0</v>
      </c>
      <c r="L149" s="9">
        <v>0.394</v>
      </c>
      <c r="M149" s="12"/>
      <c r="N149" s="12"/>
      <c r="P149" s="14">
        <f t="shared" si="1"/>
        <v>0.394</v>
      </c>
      <c r="S149" s="14" t="str">
        <f t="shared" si="2"/>
        <v>#N/A</v>
      </c>
      <c r="V149" s="14" t="str">
        <f t="shared" si="3"/>
        <v>#N/A</v>
      </c>
    </row>
    <row r="150">
      <c r="A150" s="12"/>
      <c r="B150" s="12"/>
      <c r="C150" s="15"/>
      <c r="D150" s="15"/>
      <c r="E150" s="15"/>
      <c r="F150" s="15"/>
      <c r="G150" s="15"/>
      <c r="H150" s="12"/>
      <c r="I150" s="15"/>
      <c r="J150" s="9">
        <v>0.5</v>
      </c>
      <c r="K150" s="9">
        <v>2.0</v>
      </c>
      <c r="L150" s="9">
        <v>5.34</v>
      </c>
      <c r="M150" s="12"/>
      <c r="N150" s="12"/>
      <c r="P150" s="14" t="str">
        <f t="shared" si="1"/>
        <v>#N/A</v>
      </c>
      <c r="S150" s="14" t="str">
        <f t="shared" si="2"/>
        <v>#N/A</v>
      </c>
      <c r="V150" s="14" t="str">
        <f t="shared" si="3"/>
        <v>#N/A</v>
      </c>
    </row>
    <row r="151">
      <c r="A151" s="12"/>
      <c r="B151" s="12"/>
      <c r="C151" s="15"/>
      <c r="D151" s="15"/>
      <c r="E151" s="15"/>
      <c r="F151" s="15"/>
      <c r="G151" s="15"/>
      <c r="H151" s="12"/>
      <c r="I151" s="15"/>
      <c r="J151" s="9">
        <v>1.0</v>
      </c>
      <c r="K151" s="9">
        <v>2.0</v>
      </c>
      <c r="L151" s="9">
        <v>4.5</v>
      </c>
      <c r="M151" s="12"/>
      <c r="N151" s="12"/>
      <c r="P151" s="14" t="str">
        <f t="shared" si="1"/>
        <v>#N/A</v>
      </c>
      <c r="S151" s="14">
        <f t="shared" si="2"/>
        <v>4.5</v>
      </c>
      <c r="V151" s="14" t="str">
        <f t="shared" si="3"/>
        <v>#N/A</v>
      </c>
    </row>
    <row r="152">
      <c r="A152" s="12"/>
      <c r="B152" s="12"/>
      <c r="C152" s="15"/>
      <c r="D152" s="15"/>
      <c r="E152" s="15"/>
      <c r="F152" s="15"/>
      <c r="G152" s="15"/>
      <c r="H152" s="12"/>
      <c r="I152" s="15"/>
      <c r="J152" s="9">
        <v>2.0</v>
      </c>
      <c r="K152" s="9">
        <v>2.0</v>
      </c>
      <c r="L152" s="9">
        <v>3.99</v>
      </c>
      <c r="M152" s="12"/>
      <c r="N152" s="12"/>
      <c r="P152" s="14" t="str">
        <f t="shared" si="1"/>
        <v>#N/A</v>
      </c>
      <c r="S152" s="14" t="str">
        <f t="shared" si="2"/>
        <v>#N/A</v>
      </c>
      <c r="V152" s="14">
        <f t="shared" si="3"/>
        <v>3.99</v>
      </c>
    </row>
    <row r="153">
      <c r="A153" s="12"/>
      <c r="B153" s="12"/>
      <c r="C153" s="15"/>
      <c r="D153" s="15"/>
      <c r="E153" s="15"/>
      <c r="F153" s="15"/>
      <c r="G153" s="15"/>
      <c r="H153" s="12"/>
      <c r="I153" s="15"/>
      <c r="J153" s="9">
        <v>0.0</v>
      </c>
      <c r="K153" s="9">
        <v>5.0</v>
      </c>
      <c r="L153" s="9">
        <v>0.381</v>
      </c>
      <c r="M153" s="12"/>
      <c r="N153" s="12"/>
      <c r="P153" s="14">
        <f t="shared" si="1"/>
        <v>0.381</v>
      </c>
      <c r="S153" s="14" t="str">
        <f t="shared" si="2"/>
        <v>#N/A</v>
      </c>
      <c r="V153" s="14" t="str">
        <f t="shared" si="3"/>
        <v>#N/A</v>
      </c>
    </row>
    <row r="154">
      <c r="A154" s="12"/>
      <c r="B154" s="12"/>
      <c r="C154" s="15"/>
      <c r="D154" s="15"/>
      <c r="E154" s="15"/>
      <c r="F154" s="15"/>
      <c r="G154" s="15"/>
      <c r="H154" s="12"/>
      <c r="I154" s="15"/>
      <c r="J154" s="9">
        <v>0.4</v>
      </c>
      <c r="K154" s="9">
        <v>5.0</v>
      </c>
      <c r="L154" s="9">
        <v>1.84</v>
      </c>
      <c r="M154" s="12"/>
      <c r="N154" s="12"/>
      <c r="P154" s="14" t="str">
        <f t="shared" si="1"/>
        <v>#N/A</v>
      </c>
      <c r="S154" s="14" t="str">
        <f t="shared" si="2"/>
        <v>#N/A</v>
      </c>
      <c r="V154" s="14" t="str">
        <f t="shared" si="3"/>
        <v>#N/A</v>
      </c>
    </row>
    <row r="155">
      <c r="A155" s="12"/>
      <c r="B155" s="12"/>
      <c r="C155" s="15"/>
      <c r="D155" s="15"/>
      <c r="E155" s="15"/>
      <c r="F155" s="15"/>
      <c r="G155" s="15"/>
      <c r="H155" s="12"/>
      <c r="I155" s="15"/>
      <c r="J155" s="9">
        <v>1.0</v>
      </c>
      <c r="K155" s="9">
        <v>5.0</v>
      </c>
      <c r="L155" s="9">
        <v>1.8</v>
      </c>
      <c r="M155" s="12"/>
      <c r="N155" s="12"/>
      <c r="P155" s="14" t="str">
        <f t="shared" si="1"/>
        <v>#N/A</v>
      </c>
      <c r="S155" s="14">
        <f t="shared" si="2"/>
        <v>1.8</v>
      </c>
      <c r="V155" s="14" t="str">
        <f t="shared" si="3"/>
        <v>#N/A</v>
      </c>
    </row>
    <row r="156">
      <c r="A156" s="12"/>
      <c r="B156" s="12"/>
      <c r="C156" s="15"/>
      <c r="D156" s="15"/>
      <c r="E156" s="15"/>
      <c r="F156" s="15"/>
      <c r="G156" s="15"/>
      <c r="H156" s="12"/>
      <c r="I156" s="15"/>
      <c r="J156" s="9">
        <v>2.0</v>
      </c>
      <c r="K156" s="9">
        <v>5.0</v>
      </c>
      <c r="L156" s="9">
        <v>1.59</v>
      </c>
      <c r="M156" s="12"/>
      <c r="N156" s="12"/>
      <c r="P156" s="14" t="str">
        <f t="shared" si="1"/>
        <v>#N/A</v>
      </c>
      <c r="S156" s="14" t="str">
        <f t="shared" si="2"/>
        <v>#N/A</v>
      </c>
      <c r="V156" s="14">
        <f t="shared" si="3"/>
        <v>1.59</v>
      </c>
    </row>
    <row r="157">
      <c r="A157" s="12"/>
      <c r="B157" s="12"/>
      <c r="C157" s="15"/>
      <c r="D157" s="15"/>
      <c r="E157" s="15"/>
      <c r="F157" s="15"/>
      <c r="G157" s="15"/>
      <c r="H157" s="12"/>
      <c r="I157" s="15"/>
      <c r="J157" s="9">
        <v>0.0</v>
      </c>
      <c r="K157" s="9">
        <v>10.0</v>
      </c>
      <c r="L157" s="9">
        <v>0.389</v>
      </c>
      <c r="M157" s="12"/>
      <c r="N157" s="12"/>
      <c r="P157" s="14">
        <f t="shared" si="1"/>
        <v>0.389</v>
      </c>
      <c r="S157" s="14" t="str">
        <f t="shared" si="2"/>
        <v>#N/A</v>
      </c>
      <c r="V157" s="14" t="str">
        <f t="shared" si="3"/>
        <v>#N/A</v>
      </c>
    </row>
    <row r="158">
      <c r="A158" s="12"/>
      <c r="B158" s="12"/>
      <c r="C158" s="15"/>
      <c r="D158" s="15"/>
      <c r="E158" s="15"/>
      <c r="F158" s="15"/>
      <c r="G158" s="15"/>
      <c r="H158" s="12"/>
      <c r="I158" s="15"/>
      <c r="J158" s="9">
        <v>0.5</v>
      </c>
      <c r="K158" s="9">
        <v>10.0</v>
      </c>
      <c r="L158" s="9">
        <v>0.86</v>
      </c>
      <c r="M158" s="12"/>
      <c r="N158" s="12"/>
      <c r="P158" s="14" t="str">
        <f t="shared" si="1"/>
        <v>#N/A</v>
      </c>
      <c r="S158" s="14" t="str">
        <f t="shared" si="2"/>
        <v>#N/A</v>
      </c>
      <c r="V158" s="14" t="str">
        <f t="shared" si="3"/>
        <v>#N/A</v>
      </c>
    </row>
    <row r="159">
      <c r="A159" s="12"/>
      <c r="B159" s="12"/>
      <c r="C159" s="15"/>
      <c r="D159" s="15"/>
      <c r="E159" s="15"/>
      <c r="F159" s="15"/>
      <c r="G159" s="15"/>
      <c r="H159" s="12"/>
      <c r="I159" s="15"/>
      <c r="J159" s="9">
        <v>1.0</v>
      </c>
      <c r="K159" s="9">
        <v>10.0</v>
      </c>
      <c r="L159" s="9">
        <v>0.851</v>
      </c>
      <c r="M159" s="12"/>
      <c r="N159" s="12"/>
      <c r="P159" s="14" t="str">
        <f t="shared" si="1"/>
        <v>#N/A</v>
      </c>
      <c r="S159" s="14">
        <f t="shared" si="2"/>
        <v>0.851</v>
      </c>
      <c r="V159" s="14" t="str">
        <f t="shared" si="3"/>
        <v>#N/A</v>
      </c>
    </row>
    <row r="160">
      <c r="A160" s="12"/>
      <c r="B160" s="12"/>
      <c r="C160" s="15"/>
      <c r="D160" s="15"/>
      <c r="E160" s="15"/>
      <c r="F160" s="15"/>
      <c r="G160" s="15"/>
      <c r="H160" s="12"/>
      <c r="I160" s="15"/>
      <c r="J160" s="9">
        <v>2.0</v>
      </c>
      <c r="K160" s="9">
        <v>10.0</v>
      </c>
      <c r="L160" s="9">
        <v>0.836</v>
      </c>
      <c r="M160" s="12"/>
      <c r="N160" s="12"/>
      <c r="P160" s="14" t="str">
        <f t="shared" si="1"/>
        <v>#N/A</v>
      </c>
      <c r="S160" s="14" t="str">
        <f t="shared" si="2"/>
        <v>#N/A</v>
      </c>
      <c r="V160" s="14">
        <f t="shared" si="3"/>
        <v>0.836</v>
      </c>
    </row>
    <row r="161">
      <c r="A161" s="12"/>
      <c r="B161" s="12"/>
      <c r="C161" s="15"/>
      <c r="D161" s="15"/>
      <c r="E161" s="15"/>
      <c r="F161" s="15"/>
      <c r="G161" s="15"/>
      <c r="H161" s="12"/>
      <c r="I161" s="15"/>
      <c r="J161" s="9">
        <v>0.0</v>
      </c>
      <c r="K161" s="9">
        <v>20.0</v>
      </c>
      <c r="L161" s="9">
        <v>0.266</v>
      </c>
      <c r="M161" s="12"/>
      <c r="N161" s="12"/>
      <c r="P161" s="14">
        <f t="shared" si="1"/>
        <v>0.266</v>
      </c>
      <c r="S161" s="14" t="str">
        <f t="shared" si="2"/>
        <v>#N/A</v>
      </c>
      <c r="V161" s="14" t="str">
        <f t="shared" si="3"/>
        <v>#N/A</v>
      </c>
    </row>
    <row r="162">
      <c r="A162" s="12"/>
      <c r="B162" s="12"/>
      <c r="C162" s="15"/>
      <c r="D162" s="15"/>
      <c r="E162" s="15"/>
      <c r="F162" s="15"/>
      <c r="G162" s="15"/>
      <c r="H162" s="12"/>
      <c r="I162" s="15"/>
      <c r="J162" s="9">
        <v>0.5</v>
      </c>
      <c r="K162" s="9">
        <v>20.0</v>
      </c>
      <c r="L162" s="9">
        <v>0.44</v>
      </c>
      <c r="M162" s="12"/>
      <c r="N162" s="12"/>
      <c r="P162" s="14" t="str">
        <f t="shared" si="1"/>
        <v>#N/A</v>
      </c>
      <c r="S162" s="14" t="str">
        <f t="shared" si="2"/>
        <v>#N/A</v>
      </c>
      <c r="V162" s="14" t="str">
        <f t="shared" si="3"/>
        <v>#N/A</v>
      </c>
    </row>
    <row r="163">
      <c r="A163" s="12"/>
      <c r="B163" s="12"/>
      <c r="C163" s="15"/>
      <c r="D163" s="15"/>
      <c r="E163" s="15"/>
      <c r="F163" s="15"/>
      <c r="G163" s="15"/>
      <c r="H163" s="12"/>
      <c r="I163" s="15"/>
      <c r="J163" s="9">
        <v>1.0</v>
      </c>
      <c r="K163" s="9">
        <v>20.0</v>
      </c>
      <c r="L163" s="9">
        <v>0.427</v>
      </c>
      <c r="M163" s="12"/>
      <c r="N163" s="12"/>
      <c r="P163" s="14" t="str">
        <f t="shared" si="1"/>
        <v>#N/A</v>
      </c>
      <c r="S163" s="14">
        <f t="shared" si="2"/>
        <v>0.427</v>
      </c>
      <c r="V163" s="14" t="str">
        <f t="shared" si="3"/>
        <v>#N/A</v>
      </c>
    </row>
    <row r="164">
      <c r="A164" s="12"/>
      <c r="B164" s="12"/>
      <c r="C164" s="15"/>
      <c r="D164" s="15"/>
      <c r="E164" s="15"/>
      <c r="F164" s="15"/>
      <c r="G164" s="15"/>
      <c r="H164" s="12"/>
      <c r="I164" s="15"/>
      <c r="J164" s="9">
        <v>2.0</v>
      </c>
      <c r="K164" s="9">
        <v>20.0</v>
      </c>
      <c r="L164" s="9">
        <v>0.433</v>
      </c>
      <c r="M164" s="12"/>
      <c r="N164" s="12"/>
      <c r="P164" s="14" t="str">
        <f t="shared" si="1"/>
        <v>#N/A</v>
      </c>
      <c r="S164" s="14" t="str">
        <f t="shared" si="2"/>
        <v>#N/A</v>
      </c>
      <c r="V164" s="14">
        <f t="shared" si="3"/>
        <v>0.433</v>
      </c>
    </row>
    <row r="165">
      <c r="A165" s="12"/>
      <c r="B165" s="12"/>
      <c r="C165" s="15"/>
      <c r="D165" s="15"/>
      <c r="E165" s="15"/>
      <c r="F165" s="15"/>
      <c r="G165" s="15"/>
      <c r="H165" s="12"/>
      <c r="I165" s="15"/>
      <c r="J165" s="9">
        <v>0.0</v>
      </c>
      <c r="K165" s="9">
        <v>40.0</v>
      </c>
      <c r="L165" s="9">
        <v>0.169</v>
      </c>
      <c r="M165" s="12"/>
      <c r="N165" s="12"/>
      <c r="P165" s="14">
        <f t="shared" si="1"/>
        <v>0.169</v>
      </c>
      <c r="S165" s="14" t="str">
        <f t="shared" si="2"/>
        <v>#N/A</v>
      </c>
      <c r="V165" s="14" t="str">
        <f t="shared" si="3"/>
        <v>#N/A</v>
      </c>
    </row>
    <row r="166">
      <c r="A166" s="12"/>
      <c r="B166" s="12"/>
      <c r="C166" s="15"/>
      <c r="D166" s="15"/>
      <c r="E166" s="15"/>
      <c r="F166" s="15"/>
      <c r="G166" s="15"/>
      <c r="H166" s="12"/>
      <c r="I166" s="15"/>
      <c r="J166" s="9">
        <v>0.5</v>
      </c>
      <c r="K166" s="9">
        <v>40.0</v>
      </c>
      <c r="L166" s="9">
        <v>0.214</v>
      </c>
      <c r="M166" s="12"/>
      <c r="N166" s="12"/>
      <c r="P166" s="14" t="str">
        <f t="shared" si="1"/>
        <v>#N/A</v>
      </c>
      <c r="S166" s="14" t="str">
        <f t="shared" si="2"/>
        <v>#N/A</v>
      </c>
      <c r="V166" s="14" t="str">
        <f t="shared" si="3"/>
        <v>#N/A</v>
      </c>
    </row>
    <row r="167">
      <c r="A167" s="12"/>
      <c r="B167" s="12"/>
      <c r="C167" s="15"/>
      <c r="D167" s="15"/>
      <c r="E167" s="15"/>
      <c r="F167" s="15"/>
      <c r="G167" s="15"/>
      <c r="H167" s="12"/>
      <c r="I167" s="15"/>
      <c r="J167" s="9">
        <v>1.0</v>
      </c>
      <c r="K167" s="9">
        <v>40.0</v>
      </c>
      <c r="L167" s="9">
        <v>0.217</v>
      </c>
      <c r="M167" s="12"/>
      <c r="N167" s="12"/>
      <c r="P167" s="14" t="str">
        <f t="shared" si="1"/>
        <v>#N/A</v>
      </c>
      <c r="S167" s="14">
        <f t="shared" si="2"/>
        <v>0.217</v>
      </c>
      <c r="V167" s="14" t="str">
        <f t="shared" si="3"/>
        <v>#N/A</v>
      </c>
    </row>
    <row r="168">
      <c r="A168" s="12"/>
      <c r="B168" s="12"/>
      <c r="C168" s="15"/>
      <c r="D168" s="15"/>
      <c r="E168" s="15"/>
      <c r="F168" s="15"/>
      <c r="G168" s="15"/>
      <c r="H168" s="12"/>
      <c r="I168" s="15"/>
      <c r="J168" s="9">
        <v>2.0</v>
      </c>
      <c r="K168" s="9">
        <v>40.0</v>
      </c>
      <c r="L168" s="9">
        <v>0.22</v>
      </c>
      <c r="M168" s="12"/>
      <c r="N168" s="12"/>
      <c r="P168" s="14" t="str">
        <f t="shared" si="1"/>
        <v>#N/A</v>
      </c>
      <c r="S168" s="14" t="str">
        <f t="shared" si="2"/>
        <v>#N/A</v>
      </c>
      <c r="V168" s="14">
        <f t="shared" si="3"/>
        <v>0.22</v>
      </c>
    </row>
    <row r="169">
      <c r="A169" s="12"/>
      <c r="B169" s="12"/>
      <c r="C169" s="15"/>
      <c r="D169" s="15"/>
      <c r="E169" s="15"/>
      <c r="F169" s="15"/>
      <c r="G169" s="15"/>
      <c r="H169" s="12"/>
      <c r="I169" s="15"/>
      <c r="J169" s="9">
        <v>0.0</v>
      </c>
      <c r="K169" s="9">
        <v>80.0</v>
      </c>
      <c r="L169" s="9">
        <v>0.117</v>
      </c>
      <c r="M169" s="12"/>
      <c r="N169" s="12"/>
      <c r="P169" s="14">
        <f t="shared" si="1"/>
        <v>0.117</v>
      </c>
      <c r="S169" s="14" t="str">
        <f t="shared" si="2"/>
        <v>#N/A</v>
      </c>
      <c r="V169" s="14" t="str">
        <f t="shared" si="3"/>
        <v>#N/A</v>
      </c>
    </row>
    <row r="170">
      <c r="A170" s="12"/>
      <c r="B170" s="12"/>
      <c r="C170" s="15"/>
      <c r="D170" s="15"/>
      <c r="E170" s="15"/>
      <c r="F170" s="15"/>
      <c r="G170" s="15"/>
      <c r="H170" s="12"/>
      <c r="I170" s="15"/>
      <c r="J170" s="9">
        <v>0.5</v>
      </c>
      <c r="K170" s="9">
        <v>80.0</v>
      </c>
      <c r="L170" s="9">
        <v>0.108</v>
      </c>
      <c r="M170" s="12"/>
      <c r="N170" s="12"/>
      <c r="P170" s="14" t="str">
        <f t="shared" si="1"/>
        <v>#N/A</v>
      </c>
      <c r="S170" s="14" t="str">
        <f t="shared" si="2"/>
        <v>#N/A</v>
      </c>
      <c r="V170" s="14" t="str">
        <f t="shared" si="3"/>
        <v>#N/A</v>
      </c>
    </row>
    <row r="171">
      <c r="A171" s="12"/>
      <c r="B171" s="12"/>
      <c r="C171" s="15"/>
      <c r="D171" s="15"/>
      <c r="E171" s="15"/>
      <c r="F171" s="15"/>
      <c r="G171" s="15"/>
      <c r="H171" s="12"/>
      <c r="I171" s="15"/>
      <c r="J171" s="9">
        <v>1.0</v>
      </c>
      <c r="K171" s="9">
        <v>80.0</v>
      </c>
      <c r="L171" s="9">
        <v>0.107</v>
      </c>
      <c r="M171" s="12"/>
      <c r="N171" s="12"/>
      <c r="P171" s="14" t="str">
        <f t="shared" si="1"/>
        <v>#N/A</v>
      </c>
      <c r="S171" s="14">
        <f t="shared" si="2"/>
        <v>0.107</v>
      </c>
      <c r="V171" s="14" t="str">
        <f t="shared" si="3"/>
        <v>#N/A</v>
      </c>
    </row>
    <row r="172">
      <c r="A172" s="12"/>
      <c r="B172" s="12"/>
      <c r="C172" s="7"/>
      <c r="D172" s="7"/>
      <c r="E172" s="7"/>
      <c r="F172" s="7"/>
      <c r="G172" s="7"/>
      <c r="H172" s="23"/>
      <c r="I172" s="7"/>
      <c r="J172" s="25">
        <v>2.0</v>
      </c>
      <c r="K172" s="25">
        <v>80.0</v>
      </c>
      <c r="L172" s="25">
        <v>0.107</v>
      </c>
      <c r="M172" s="12"/>
      <c r="N172" s="12"/>
      <c r="P172" s="14" t="str">
        <f t="shared" si="1"/>
        <v>#N/A</v>
      </c>
      <c r="S172" s="14" t="str">
        <f t="shared" si="2"/>
        <v>#N/A</v>
      </c>
      <c r="V172" s="14">
        <f t="shared" si="3"/>
        <v>0.107</v>
      </c>
    </row>
    <row r="173">
      <c r="A173" s="12"/>
      <c r="B173" s="12"/>
      <c r="C173" s="10" t="s">
        <v>61</v>
      </c>
      <c r="D173" s="11" t="s">
        <v>26</v>
      </c>
      <c r="E173" s="11">
        <v>100.0</v>
      </c>
      <c r="F173" s="11">
        <v>0.0</v>
      </c>
      <c r="G173" s="11">
        <v>20.0</v>
      </c>
      <c r="H173" s="12"/>
      <c r="I173" s="10" t="s">
        <v>62</v>
      </c>
      <c r="J173" s="9">
        <v>0.0</v>
      </c>
      <c r="K173" s="9">
        <v>1.0</v>
      </c>
      <c r="L173" s="22" t="s">
        <v>57</v>
      </c>
      <c r="M173" s="12"/>
      <c r="N173" s="12"/>
      <c r="P173" s="19" t="str">
        <f t="shared" si="1"/>
        <v>-</v>
      </c>
      <c r="S173" s="14" t="str">
        <f t="shared" si="2"/>
        <v>#N/A</v>
      </c>
      <c r="V173" s="14" t="str">
        <f t="shared" si="3"/>
        <v>#N/A</v>
      </c>
    </row>
    <row r="174">
      <c r="A174" s="12"/>
      <c r="B174" s="12"/>
      <c r="C174" s="15"/>
      <c r="D174" s="15"/>
      <c r="E174" s="15"/>
      <c r="F174" s="15"/>
      <c r="G174" s="15"/>
      <c r="H174" s="12"/>
      <c r="I174" s="15"/>
      <c r="J174" s="9">
        <v>1.0</v>
      </c>
      <c r="K174" s="9">
        <v>1.0</v>
      </c>
      <c r="L174" s="9">
        <v>5.53</v>
      </c>
      <c r="M174" s="12"/>
      <c r="N174" s="12"/>
      <c r="O174" s="6">
        <v>-0.0152</v>
      </c>
      <c r="P174" s="14" t="str">
        <f t="shared" si="1"/>
        <v>#N/A</v>
      </c>
      <c r="S174" s="14">
        <f t="shared" si="2"/>
        <v>5.53</v>
      </c>
      <c r="V174" s="14" t="str">
        <f t="shared" si="3"/>
        <v>#N/A</v>
      </c>
    </row>
    <row r="175">
      <c r="A175" s="12"/>
      <c r="B175" s="12"/>
      <c r="C175" s="15"/>
      <c r="D175" s="15"/>
      <c r="E175" s="15"/>
      <c r="F175" s="15"/>
      <c r="G175" s="15"/>
      <c r="H175" s="12"/>
      <c r="I175" s="15"/>
      <c r="J175" s="9">
        <v>2.0</v>
      </c>
      <c r="K175" s="9">
        <v>1.0</v>
      </c>
      <c r="L175" s="9">
        <v>4.91</v>
      </c>
      <c r="M175" s="12"/>
      <c r="N175" s="12"/>
      <c r="O175" s="6">
        <v>-0.018</v>
      </c>
      <c r="P175" s="14" t="str">
        <f t="shared" si="1"/>
        <v>#N/A</v>
      </c>
      <c r="S175" s="14" t="str">
        <f t="shared" si="2"/>
        <v>#N/A</v>
      </c>
      <c r="V175" s="14">
        <f t="shared" si="3"/>
        <v>4.91</v>
      </c>
    </row>
    <row r="176">
      <c r="A176" s="12"/>
      <c r="B176" s="12"/>
      <c r="C176" s="15"/>
      <c r="D176" s="15"/>
      <c r="E176" s="15"/>
      <c r="F176" s="15"/>
      <c r="G176" s="15"/>
      <c r="H176" s="12"/>
      <c r="I176" s="15"/>
      <c r="J176" s="9">
        <v>0.0</v>
      </c>
      <c r="K176" s="9">
        <v>2.0</v>
      </c>
      <c r="L176" s="9">
        <v>0.0257</v>
      </c>
      <c r="M176" s="12"/>
      <c r="N176" s="12"/>
      <c r="P176" s="14">
        <f t="shared" si="1"/>
        <v>0.0257</v>
      </c>
      <c r="S176" s="14" t="str">
        <f t="shared" si="2"/>
        <v>#N/A</v>
      </c>
      <c r="V176" s="14" t="str">
        <f t="shared" si="3"/>
        <v>#N/A</v>
      </c>
    </row>
    <row r="177">
      <c r="A177" s="12"/>
      <c r="B177" s="12"/>
      <c r="C177" s="15"/>
      <c r="D177" s="15"/>
      <c r="E177" s="15"/>
      <c r="F177" s="15"/>
      <c r="G177" s="15"/>
      <c r="H177" s="12"/>
      <c r="I177" s="15"/>
      <c r="J177" s="9">
        <v>0.5</v>
      </c>
      <c r="K177" s="9">
        <v>2.0</v>
      </c>
      <c r="L177" s="9">
        <v>2.99</v>
      </c>
      <c r="M177" s="12"/>
      <c r="N177" s="12"/>
      <c r="O177" s="6">
        <v>1.81</v>
      </c>
      <c r="P177" s="14" t="str">
        <f t="shared" si="1"/>
        <v>#N/A</v>
      </c>
      <c r="S177" s="14" t="str">
        <f t="shared" si="2"/>
        <v>#N/A</v>
      </c>
      <c r="V177" s="14" t="str">
        <f t="shared" si="3"/>
        <v>#N/A</v>
      </c>
    </row>
    <row r="178">
      <c r="A178" s="12"/>
      <c r="B178" s="12"/>
      <c r="C178" s="15"/>
      <c r="D178" s="15"/>
      <c r="E178" s="15"/>
      <c r="F178" s="15"/>
      <c r="G178" s="15"/>
      <c r="H178" s="12"/>
      <c r="I178" s="15"/>
      <c r="J178" s="9">
        <v>1.0</v>
      </c>
      <c r="K178" s="9">
        <v>2.0</v>
      </c>
      <c r="L178" s="9">
        <v>2.77</v>
      </c>
      <c r="M178" s="12"/>
      <c r="N178" s="12"/>
      <c r="O178" s="6">
        <v>0.00999</v>
      </c>
      <c r="P178" s="14" t="str">
        <f t="shared" si="1"/>
        <v>#N/A</v>
      </c>
      <c r="S178" s="14">
        <f t="shared" si="2"/>
        <v>2.77</v>
      </c>
      <c r="V178" s="14" t="str">
        <f t="shared" si="3"/>
        <v>#N/A</v>
      </c>
    </row>
    <row r="179">
      <c r="A179" s="12"/>
      <c r="B179" s="12"/>
      <c r="C179" s="15"/>
      <c r="D179" s="15"/>
      <c r="E179" s="15"/>
      <c r="F179" s="15"/>
      <c r="G179" s="15"/>
      <c r="H179" s="12"/>
      <c r="I179" s="15"/>
      <c r="J179" s="9">
        <v>2.0</v>
      </c>
      <c r="K179" s="9">
        <v>2.0</v>
      </c>
      <c r="L179" s="9">
        <v>2.47</v>
      </c>
      <c r="M179" s="12"/>
      <c r="N179" s="12"/>
      <c r="O179" s="6">
        <v>0.00928</v>
      </c>
      <c r="P179" s="14" t="str">
        <f t="shared" si="1"/>
        <v>#N/A</v>
      </c>
      <c r="S179" s="14" t="str">
        <f t="shared" si="2"/>
        <v>#N/A</v>
      </c>
      <c r="V179" s="14">
        <f t="shared" si="3"/>
        <v>2.47</v>
      </c>
    </row>
    <row r="180">
      <c r="A180" s="12"/>
      <c r="B180" s="12"/>
      <c r="C180" s="15"/>
      <c r="D180" s="15"/>
      <c r="E180" s="15"/>
      <c r="F180" s="15"/>
      <c r="G180" s="15"/>
      <c r="H180" s="12"/>
      <c r="I180" s="15"/>
      <c r="J180" s="9">
        <v>0.0</v>
      </c>
      <c r="K180" s="9">
        <v>5.0</v>
      </c>
      <c r="L180" s="9">
        <v>0.0271</v>
      </c>
      <c r="M180" s="12"/>
      <c r="N180" s="12"/>
      <c r="O180" s="6">
        <v>0.019</v>
      </c>
      <c r="P180" s="14">
        <f t="shared" si="1"/>
        <v>0.0271</v>
      </c>
      <c r="S180" s="14" t="str">
        <f t="shared" si="2"/>
        <v>#N/A</v>
      </c>
      <c r="V180" s="14" t="str">
        <f t="shared" si="3"/>
        <v>#N/A</v>
      </c>
    </row>
    <row r="181">
      <c r="A181" s="12"/>
      <c r="B181" s="12"/>
      <c r="C181" s="15"/>
      <c r="D181" s="15"/>
      <c r="E181" s="15"/>
      <c r="F181" s="15"/>
      <c r="G181" s="15"/>
      <c r="H181" s="12"/>
      <c r="I181" s="15"/>
      <c r="J181" s="9">
        <v>0.4</v>
      </c>
      <c r="K181" s="9">
        <v>5.0</v>
      </c>
      <c r="L181" s="9">
        <v>1.13</v>
      </c>
      <c r="M181" s="12"/>
      <c r="N181" s="12"/>
      <c r="O181" s="6">
        <v>0.0393</v>
      </c>
      <c r="P181" s="14" t="str">
        <f t="shared" si="1"/>
        <v>#N/A</v>
      </c>
      <c r="S181" s="14" t="str">
        <f t="shared" si="2"/>
        <v>#N/A</v>
      </c>
      <c r="V181" s="14" t="str">
        <f t="shared" si="3"/>
        <v>#N/A</v>
      </c>
    </row>
    <row r="182">
      <c r="A182" s="12"/>
      <c r="B182" s="12"/>
      <c r="C182" s="15"/>
      <c r="D182" s="15"/>
      <c r="E182" s="15"/>
      <c r="F182" s="15"/>
      <c r="G182" s="15"/>
      <c r="H182" s="12"/>
      <c r="I182" s="15"/>
      <c r="J182" s="9">
        <v>1.0</v>
      </c>
      <c r="K182" s="9">
        <v>5.0</v>
      </c>
      <c r="L182" s="9">
        <v>1.11</v>
      </c>
      <c r="M182" s="12"/>
      <c r="N182" s="12"/>
      <c r="O182" s="6">
        <v>0.0181</v>
      </c>
      <c r="P182" s="14" t="str">
        <f t="shared" si="1"/>
        <v>#N/A</v>
      </c>
      <c r="S182" s="14">
        <f t="shared" si="2"/>
        <v>1.11</v>
      </c>
      <c r="V182" s="14" t="str">
        <f t="shared" si="3"/>
        <v>#N/A</v>
      </c>
    </row>
    <row r="183">
      <c r="A183" s="12"/>
      <c r="B183" s="12"/>
      <c r="C183" s="15"/>
      <c r="D183" s="15"/>
      <c r="E183" s="15"/>
      <c r="F183" s="15"/>
      <c r="G183" s="15"/>
      <c r="H183" s="12"/>
      <c r="I183" s="15"/>
      <c r="J183" s="9">
        <v>2.0</v>
      </c>
      <c r="K183" s="9">
        <v>5.0</v>
      </c>
      <c r="L183" s="9">
        <v>0.995</v>
      </c>
      <c r="M183" s="12"/>
      <c r="N183" s="12"/>
      <c r="O183" s="6">
        <v>0.0181</v>
      </c>
      <c r="P183" s="14" t="str">
        <f t="shared" si="1"/>
        <v>#N/A</v>
      </c>
      <c r="S183" s="14" t="str">
        <f t="shared" si="2"/>
        <v>#N/A</v>
      </c>
      <c r="V183" s="14">
        <f t="shared" si="3"/>
        <v>0.995</v>
      </c>
    </row>
    <row r="184">
      <c r="A184" s="12"/>
      <c r="B184" s="12"/>
      <c r="C184" s="15"/>
      <c r="D184" s="15"/>
      <c r="E184" s="15"/>
      <c r="F184" s="15"/>
      <c r="G184" s="15"/>
      <c r="H184" s="12"/>
      <c r="I184" s="15"/>
      <c r="J184" s="9">
        <v>0.0</v>
      </c>
      <c r="K184" s="9">
        <v>10.0</v>
      </c>
      <c r="L184" s="9">
        <v>0.0264</v>
      </c>
      <c r="M184" s="12"/>
      <c r="N184" s="12"/>
      <c r="O184" s="6">
        <v>0.0183</v>
      </c>
      <c r="P184" s="14">
        <f t="shared" si="1"/>
        <v>0.0264</v>
      </c>
      <c r="S184" s="14" t="str">
        <f t="shared" si="2"/>
        <v>#N/A</v>
      </c>
      <c r="V184" s="14" t="str">
        <f t="shared" si="3"/>
        <v>#N/A</v>
      </c>
    </row>
    <row r="185">
      <c r="A185" s="12"/>
      <c r="B185" s="12"/>
      <c r="C185" s="15"/>
      <c r="D185" s="15"/>
      <c r="E185" s="15"/>
      <c r="F185" s="15"/>
      <c r="G185" s="15"/>
      <c r="H185" s="12"/>
      <c r="I185" s="15"/>
      <c r="J185" s="9">
        <v>0.5</v>
      </c>
      <c r="K185" s="9">
        <v>10.0</v>
      </c>
      <c r="L185" s="9">
        <v>0.606</v>
      </c>
      <c r="M185" s="12"/>
      <c r="N185" s="12"/>
      <c r="O185" s="6">
        <v>0.0608</v>
      </c>
      <c r="P185" s="14" t="str">
        <f t="shared" si="1"/>
        <v>#N/A</v>
      </c>
      <c r="S185" s="14" t="str">
        <f t="shared" si="2"/>
        <v>#N/A</v>
      </c>
      <c r="V185" s="14" t="str">
        <f t="shared" si="3"/>
        <v>#N/A</v>
      </c>
    </row>
    <row r="186">
      <c r="A186" s="12"/>
      <c r="B186" s="12"/>
      <c r="C186" s="15"/>
      <c r="D186" s="15"/>
      <c r="E186" s="15"/>
      <c r="F186" s="15"/>
      <c r="G186" s="15"/>
      <c r="H186" s="12"/>
      <c r="I186" s="15"/>
      <c r="J186" s="9">
        <v>1.0</v>
      </c>
      <c r="K186" s="9">
        <v>10.0</v>
      </c>
      <c r="L186" s="9">
        <v>0.554</v>
      </c>
      <c r="M186" s="12"/>
      <c r="N186" s="12"/>
      <c r="O186" s="6">
        <v>0.0182</v>
      </c>
      <c r="P186" s="14" t="str">
        <f t="shared" si="1"/>
        <v>#N/A</v>
      </c>
      <c r="S186" s="14">
        <f t="shared" si="2"/>
        <v>0.554</v>
      </c>
      <c r="V186" s="14" t="str">
        <f t="shared" si="3"/>
        <v>#N/A</v>
      </c>
    </row>
    <row r="187">
      <c r="A187" s="12"/>
      <c r="B187" s="12"/>
      <c r="C187" s="15"/>
      <c r="D187" s="15"/>
      <c r="E187" s="15"/>
      <c r="F187" s="15"/>
      <c r="G187" s="15"/>
      <c r="H187" s="12"/>
      <c r="I187" s="15"/>
      <c r="J187" s="9">
        <v>2.0</v>
      </c>
      <c r="K187" s="9">
        <v>10.0</v>
      </c>
      <c r="L187" s="9">
        <v>0.502</v>
      </c>
      <c r="M187" s="12"/>
      <c r="N187" s="12"/>
      <c r="O187" s="6">
        <v>0.0182</v>
      </c>
      <c r="P187" s="14" t="str">
        <f t="shared" si="1"/>
        <v>#N/A</v>
      </c>
      <c r="S187" s="14" t="str">
        <f t="shared" si="2"/>
        <v>#N/A</v>
      </c>
      <c r="V187" s="14">
        <f t="shared" si="3"/>
        <v>0.502</v>
      </c>
    </row>
    <row r="188">
      <c r="A188" s="12"/>
      <c r="B188" s="12"/>
      <c r="C188" s="15"/>
      <c r="D188" s="15"/>
      <c r="E188" s="15"/>
      <c r="F188" s="15"/>
      <c r="G188" s="15"/>
      <c r="H188" s="12"/>
      <c r="I188" s="15"/>
      <c r="J188" s="9">
        <v>0.0</v>
      </c>
      <c r="K188" s="9">
        <v>20.0</v>
      </c>
      <c r="L188" s="9">
        <v>0.0264</v>
      </c>
      <c r="M188" s="12"/>
      <c r="N188" s="12"/>
      <c r="O188" s="6">
        <v>0.0185</v>
      </c>
      <c r="P188" s="14">
        <f t="shared" si="1"/>
        <v>0.0264</v>
      </c>
      <c r="S188" s="14" t="str">
        <f t="shared" si="2"/>
        <v>#N/A</v>
      </c>
      <c r="V188" s="14" t="str">
        <f t="shared" si="3"/>
        <v>#N/A</v>
      </c>
    </row>
    <row r="189">
      <c r="A189" s="12"/>
      <c r="B189" s="12"/>
      <c r="C189" s="15"/>
      <c r="D189" s="15"/>
      <c r="E189" s="15"/>
      <c r="F189" s="15"/>
      <c r="G189" s="15"/>
      <c r="H189" s="12"/>
      <c r="I189" s="15"/>
      <c r="J189" s="9">
        <v>0.5</v>
      </c>
      <c r="K189" s="9">
        <v>20.0</v>
      </c>
      <c r="L189" s="9">
        <v>0.3</v>
      </c>
      <c r="M189" s="12"/>
      <c r="N189" s="12"/>
      <c r="O189" s="6">
        <v>0.00891</v>
      </c>
      <c r="P189" s="14" t="str">
        <f t="shared" si="1"/>
        <v>#N/A</v>
      </c>
      <c r="S189" s="14" t="str">
        <f t="shared" si="2"/>
        <v>#N/A</v>
      </c>
      <c r="V189" s="14" t="str">
        <f t="shared" si="3"/>
        <v>#N/A</v>
      </c>
    </row>
    <row r="190">
      <c r="A190" s="12"/>
      <c r="B190" s="12"/>
      <c r="C190" s="15"/>
      <c r="D190" s="15"/>
      <c r="E190" s="15"/>
      <c r="F190" s="15"/>
      <c r="G190" s="15"/>
      <c r="H190" s="12"/>
      <c r="I190" s="15"/>
      <c r="J190" s="9">
        <v>1.0</v>
      </c>
      <c r="K190" s="9">
        <v>20.0</v>
      </c>
      <c r="L190" s="9">
        <v>0.277</v>
      </c>
      <c r="M190" s="12"/>
      <c r="N190" s="12"/>
      <c r="O190" s="6">
        <v>0.0184</v>
      </c>
      <c r="P190" s="14" t="str">
        <f t="shared" si="1"/>
        <v>#N/A</v>
      </c>
      <c r="S190" s="14">
        <f t="shared" si="2"/>
        <v>0.277</v>
      </c>
      <c r="V190" s="14" t="str">
        <f t="shared" si="3"/>
        <v>#N/A</v>
      </c>
    </row>
    <row r="191">
      <c r="A191" s="12"/>
      <c r="B191" s="12"/>
      <c r="C191" s="15"/>
      <c r="D191" s="15"/>
      <c r="E191" s="15"/>
      <c r="F191" s="15"/>
      <c r="G191" s="15"/>
      <c r="H191" s="12"/>
      <c r="I191" s="15"/>
      <c r="J191" s="9">
        <v>2.0</v>
      </c>
      <c r="K191" s="9">
        <v>20.0</v>
      </c>
      <c r="L191" s="9">
        <v>0.255</v>
      </c>
      <c r="M191" s="12"/>
      <c r="N191" s="12"/>
      <c r="O191" s="6">
        <v>0.0184</v>
      </c>
      <c r="P191" s="14" t="str">
        <f t="shared" si="1"/>
        <v>#N/A</v>
      </c>
      <c r="S191" s="14" t="str">
        <f t="shared" si="2"/>
        <v>#N/A</v>
      </c>
      <c r="V191" s="14">
        <f t="shared" si="3"/>
        <v>0.255</v>
      </c>
    </row>
    <row r="192">
      <c r="A192" s="12"/>
      <c r="B192" s="12"/>
      <c r="C192" s="15"/>
      <c r="D192" s="15"/>
      <c r="E192" s="15"/>
      <c r="F192" s="15"/>
      <c r="G192" s="15"/>
      <c r="H192" s="12"/>
      <c r="I192" s="15"/>
      <c r="J192" s="9">
        <v>0.0</v>
      </c>
      <c r="K192" s="9">
        <v>40.0</v>
      </c>
      <c r="L192" s="9">
        <v>0.0264</v>
      </c>
      <c r="M192" s="12"/>
      <c r="N192" s="12"/>
      <c r="O192" s="6">
        <v>0.0185</v>
      </c>
      <c r="P192" s="14">
        <f t="shared" si="1"/>
        <v>0.0264</v>
      </c>
      <c r="S192" s="14" t="str">
        <f t="shared" si="2"/>
        <v>#N/A</v>
      </c>
      <c r="V192" s="14" t="str">
        <f t="shared" si="3"/>
        <v>#N/A</v>
      </c>
    </row>
    <row r="193">
      <c r="A193" s="12"/>
      <c r="B193" s="12"/>
      <c r="C193" s="15"/>
      <c r="D193" s="15"/>
      <c r="E193" s="15"/>
      <c r="F193" s="15"/>
      <c r="G193" s="15"/>
      <c r="H193" s="12"/>
      <c r="I193" s="15"/>
      <c r="J193" s="9">
        <v>0.5</v>
      </c>
      <c r="K193" s="9">
        <v>40.0</v>
      </c>
      <c r="L193" s="9">
        <v>0.146</v>
      </c>
      <c r="M193" s="12"/>
      <c r="N193" s="12"/>
      <c r="O193" s="6">
        <v>0.0138</v>
      </c>
      <c r="P193" s="14" t="str">
        <f t="shared" si="1"/>
        <v>#N/A</v>
      </c>
      <c r="S193" s="14" t="str">
        <f t="shared" si="2"/>
        <v>#N/A</v>
      </c>
      <c r="V193" s="14" t="str">
        <f t="shared" si="3"/>
        <v>#N/A</v>
      </c>
    </row>
    <row r="194">
      <c r="A194" s="12"/>
      <c r="B194" s="12"/>
      <c r="C194" s="15"/>
      <c r="D194" s="15"/>
      <c r="E194" s="15"/>
      <c r="F194" s="15"/>
      <c r="G194" s="15"/>
      <c r="H194" s="12"/>
      <c r="I194" s="15"/>
      <c r="J194" s="9">
        <v>1.0</v>
      </c>
      <c r="K194" s="9">
        <v>40.0</v>
      </c>
      <c r="L194" s="9">
        <v>0.139</v>
      </c>
      <c r="M194" s="12"/>
      <c r="N194" s="12"/>
      <c r="O194" s="6">
        <v>0.0181</v>
      </c>
      <c r="P194" s="14" t="str">
        <f t="shared" si="1"/>
        <v>#N/A</v>
      </c>
      <c r="S194" s="14">
        <f t="shared" si="2"/>
        <v>0.139</v>
      </c>
      <c r="V194" s="14" t="str">
        <f t="shared" si="3"/>
        <v>#N/A</v>
      </c>
    </row>
    <row r="195">
      <c r="A195" s="12"/>
      <c r="B195" s="12"/>
      <c r="C195" s="15"/>
      <c r="D195" s="15"/>
      <c r="E195" s="15"/>
      <c r="F195" s="15"/>
      <c r="G195" s="15"/>
      <c r="H195" s="12"/>
      <c r="I195" s="15"/>
      <c r="J195" s="9">
        <v>2.0</v>
      </c>
      <c r="K195" s="9">
        <v>40.0</v>
      </c>
      <c r="L195" s="9">
        <v>0.13</v>
      </c>
      <c r="M195" s="12"/>
      <c r="N195" s="12"/>
      <c r="O195" s="6">
        <v>0.0108</v>
      </c>
      <c r="P195" s="14" t="str">
        <f t="shared" si="1"/>
        <v>#N/A</v>
      </c>
      <c r="S195" s="14" t="str">
        <f t="shared" si="2"/>
        <v>#N/A</v>
      </c>
      <c r="V195" s="14">
        <f t="shared" si="3"/>
        <v>0.13</v>
      </c>
    </row>
    <row r="196">
      <c r="A196" s="12"/>
      <c r="B196" s="12"/>
      <c r="C196" s="15"/>
      <c r="D196" s="15"/>
      <c r="E196" s="15"/>
      <c r="F196" s="15"/>
      <c r="G196" s="15"/>
      <c r="H196" s="12"/>
      <c r="I196" s="15"/>
      <c r="J196" s="9">
        <v>0.0</v>
      </c>
      <c r="K196" s="9">
        <v>80.0</v>
      </c>
      <c r="L196" s="9">
        <v>0.0262</v>
      </c>
      <c r="M196" s="12"/>
      <c r="N196" s="12"/>
      <c r="O196" s="6">
        <v>0.0182</v>
      </c>
      <c r="P196" s="14">
        <f t="shared" si="1"/>
        <v>0.0262</v>
      </c>
      <c r="S196" s="14" t="str">
        <f t="shared" si="2"/>
        <v>#N/A</v>
      </c>
      <c r="V196" s="14" t="str">
        <f t="shared" si="3"/>
        <v>#N/A</v>
      </c>
    </row>
    <row r="197">
      <c r="A197" s="12"/>
      <c r="B197" s="12"/>
      <c r="C197" s="15"/>
      <c r="D197" s="15"/>
      <c r="E197" s="15"/>
      <c r="F197" s="15"/>
      <c r="G197" s="15"/>
      <c r="H197" s="12"/>
      <c r="I197" s="15"/>
      <c r="J197" s="9">
        <v>0.5</v>
      </c>
      <c r="K197" s="9">
        <v>80.0</v>
      </c>
      <c r="L197" s="9">
        <v>0.0713</v>
      </c>
      <c r="M197" s="12"/>
      <c r="N197" s="12"/>
      <c r="O197" s="6">
        <v>0.0126</v>
      </c>
      <c r="P197" s="14" t="str">
        <f t="shared" si="1"/>
        <v>#N/A</v>
      </c>
      <c r="S197" s="14" t="str">
        <f t="shared" si="2"/>
        <v>#N/A</v>
      </c>
      <c r="V197" s="14" t="str">
        <f t="shared" si="3"/>
        <v>#N/A</v>
      </c>
    </row>
    <row r="198">
      <c r="A198" s="12"/>
      <c r="B198" s="12"/>
      <c r="C198" s="15"/>
      <c r="D198" s="15"/>
      <c r="E198" s="15"/>
      <c r="F198" s="15"/>
      <c r="G198" s="15"/>
      <c r="H198" s="12"/>
      <c r="I198" s="15"/>
      <c r="J198" s="9">
        <v>1.0</v>
      </c>
      <c r="K198" s="9">
        <v>80.0</v>
      </c>
      <c r="L198" s="9">
        <v>0.0688</v>
      </c>
      <c r="M198" s="12"/>
      <c r="N198" s="12"/>
      <c r="O198" s="6">
        <v>0.00228</v>
      </c>
      <c r="P198" s="14" t="str">
        <f t="shared" si="1"/>
        <v>#N/A</v>
      </c>
      <c r="S198" s="14">
        <f t="shared" si="2"/>
        <v>0.0688</v>
      </c>
      <c r="V198" s="14" t="str">
        <f t="shared" si="3"/>
        <v>#N/A</v>
      </c>
    </row>
    <row r="199">
      <c r="A199" s="12"/>
      <c r="B199" s="12"/>
      <c r="C199" s="7"/>
      <c r="D199" s="7"/>
      <c r="E199" s="7"/>
      <c r="F199" s="7"/>
      <c r="G199" s="7"/>
      <c r="H199" s="23"/>
      <c r="I199" s="7"/>
      <c r="J199" s="25">
        <v>2.0</v>
      </c>
      <c r="K199" s="25">
        <v>80.0</v>
      </c>
      <c r="L199" s="25">
        <v>0.0663</v>
      </c>
      <c r="M199" s="12"/>
      <c r="N199" s="12"/>
      <c r="O199" s="6">
        <v>-0.00226</v>
      </c>
      <c r="P199" s="14" t="str">
        <f t="shared" si="1"/>
        <v>#N/A</v>
      </c>
      <c r="S199" s="14" t="str">
        <f t="shared" si="2"/>
        <v>#N/A</v>
      </c>
      <c r="V199" s="14">
        <f t="shared" si="3"/>
        <v>0.0663</v>
      </c>
    </row>
    <row r="200">
      <c r="A200" s="12"/>
      <c r="B200" s="12"/>
      <c r="C200" s="10" t="s">
        <v>61</v>
      </c>
      <c r="D200" s="11" t="s">
        <v>26</v>
      </c>
      <c r="E200" s="11">
        <v>100.0</v>
      </c>
      <c r="F200" s="11">
        <v>0.0</v>
      </c>
      <c r="G200" s="11">
        <v>20.0</v>
      </c>
      <c r="H200" s="12"/>
      <c r="I200" s="10" t="s">
        <v>63</v>
      </c>
      <c r="J200" s="9">
        <v>0.0</v>
      </c>
      <c r="K200" s="9">
        <v>1.0</v>
      </c>
      <c r="L200" s="22" t="s">
        <v>57</v>
      </c>
      <c r="M200" s="12"/>
      <c r="N200" s="12"/>
      <c r="P200" s="19" t="str">
        <f t="shared" si="1"/>
        <v>-</v>
      </c>
      <c r="S200" s="14" t="str">
        <f t="shared" si="2"/>
        <v>#N/A</v>
      </c>
      <c r="V200" s="14" t="str">
        <f t="shared" si="3"/>
        <v>#N/A</v>
      </c>
    </row>
    <row r="201">
      <c r="A201" s="12"/>
      <c r="B201" s="12"/>
      <c r="C201" s="15"/>
      <c r="D201" s="15"/>
      <c r="E201" s="15"/>
      <c r="F201" s="15"/>
      <c r="G201" s="15"/>
      <c r="H201" s="12"/>
      <c r="I201" s="15"/>
      <c r="J201" s="9">
        <v>1.0</v>
      </c>
      <c r="K201" s="9">
        <v>1.0</v>
      </c>
      <c r="L201" s="9" t="s">
        <v>57</v>
      </c>
      <c r="M201" s="12"/>
      <c r="N201" s="12"/>
      <c r="P201" s="14" t="str">
        <f t="shared" si="1"/>
        <v>#N/A</v>
      </c>
      <c r="S201" s="14" t="str">
        <f t="shared" si="2"/>
        <v>-</v>
      </c>
      <c r="V201" s="14" t="str">
        <f t="shared" si="3"/>
        <v>#N/A</v>
      </c>
    </row>
    <row r="202">
      <c r="A202" s="12"/>
      <c r="B202" s="12"/>
      <c r="C202" s="15"/>
      <c r="D202" s="15"/>
      <c r="E202" s="15"/>
      <c r="F202" s="15"/>
      <c r="G202" s="15"/>
      <c r="H202" s="12"/>
      <c r="I202" s="15"/>
      <c r="J202" s="9">
        <v>2.0</v>
      </c>
      <c r="K202" s="9">
        <v>1.0</v>
      </c>
      <c r="L202" s="9">
        <v>1.18</v>
      </c>
      <c r="M202" s="12"/>
      <c r="N202" s="12"/>
      <c r="O202" s="26">
        <v>-2.09E-5</v>
      </c>
      <c r="P202" s="14" t="str">
        <f t="shared" si="1"/>
        <v>#N/A</v>
      </c>
      <c r="S202" s="14" t="str">
        <f t="shared" si="2"/>
        <v>#N/A</v>
      </c>
      <c r="V202" s="14">
        <f t="shared" si="3"/>
        <v>1.18</v>
      </c>
    </row>
    <row r="203">
      <c r="A203" s="12"/>
      <c r="B203" s="12"/>
      <c r="C203" s="15"/>
      <c r="D203" s="15"/>
      <c r="E203" s="15"/>
      <c r="F203" s="15"/>
      <c r="G203" s="15"/>
      <c r="H203" s="12"/>
      <c r="I203" s="15"/>
      <c r="J203" s="9">
        <v>0.0</v>
      </c>
      <c r="K203" s="9">
        <v>2.0</v>
      </c>
      <c r="L203" s="9" t="s">
        <v>57</v>
      </c>
      <c r="M203" s="12"/>
      <c r="N203" s="12"/>
      <c r="P203" s="14" t="str">
        <f t="shared" si="1"/>
        <v>-</v>
      </c>
      <c r="S203" s="14" t="str">
        <f t="shared" si="2"/>
        <v>#N/A</v>
      </c>
      <c r="V203" s="14" t="str">
        <f t="shared" si="3"/>
        <v>#N/A</v>
      </c>
    </row>
    <row r="204">
      <c r="A204" s="12"/>
      <c r="B204" s="12"/>
      <c r="C204" s="15"/>
      <c r="D204" s="15"/>
      <c r="E204" s="15"/>
      <c r="F204" s="15"/>
      <c r="G204" s="15"/>
      <c r="H204" s="12"/>
      <c r="I204" s="15"/>
      <c r="J204" s="9">
        <v>0.5</v>
      </c>
      <c r="K204" s="9">
        <v>2.0</v>
      </c>
      <c r="L204" s="9">
        <v>0.292</v>
      </c>
      <c r="M204" s="12"/>
      <c r="N204" s="12"/>
      <c r="O204" s="6">
        <v>-0.292</v>
      </c>
      <c r="P204" s="14" t="str">
        <f t="shared" si="1"/>
        <v>#N/A</v>
      </c>
      <c r="S204" s="14" t="str">
        <f t="shared" si="2"/>
        <v>#N/A</v>
      </c>
      <c r="V204" s="14" t="str">
        <f t="shared" si="3"/>
        <v>#N/A</v>
      </c>
    </row>
    <row r="205">
      <c r="A205" s="12"/>
      <c r="B205" s="12"/>
      <c r="C205" s="15"/>
      <c r="D205" s="15"/>
      <c r="E205" s="15"/>
      <c r="F205" s="15"/>
      <c r="G205" s="15"/>
      <c r="H205" s="12"/>
      <c r="I205" s="15"/>
      <c r="J205" s="9">
        <v>1.0</v>
      </c>
      <c r="K205" s="9">
        <v>2.0</v>
      </c>
      <c r="L205" s="9" t="s">
        <v>57</v>
      </c>
      <c r="M205" s="12"/>
      <c r="N205" s="12"/>
      <c r="P205" s="14" t="str">
        <f t="shared" si="1"/>
        <v>#N/A</v>
      </c>
      <c r="S205" s="14" t="str">
        <f t="shared" si="2"/>
        <v>-</v>
      </c>
      <c r="V205" s="14" t="str">
        <f t="shared" si="3"/>
        <v>#N/A</v>
      </c>
    </row>
    <row r="206">
      <c r="A206" s="12"/>
      <c r="B206" s="12"/>
      <c r="C206" s="15"/>
      <c r="D206" s="15"/>
      <c r="E206" s="15"/>
      <c r="F206" s="15"/>
      <c r="G206" s="15"/>
      <c r="H206" s="12"/>
      <c r="I206" s="15"/>
      <c r="J206" s="9">
        <v>2.0</v>
      </c>
      <c r="K206" s="9">
        <v>2.0</v>
      </c>
      <c r="L206" s="9">
        <v>0.393</v>
      </c>
      <c r="M206" s="12"/>
      <c r="N206" s="12"/>
      <c r="O206" s="6">
        <v>3.93E-4</v>
      </c>
      <c r="P206" s="14" t="str">
        <f t="shared" si="1"/>
        <v>#N/A</v>
      </c>
      <c r="S206" s="14" t="str">
        <f t="shared" si="2"/>
        <v>#N/A</v>
      </c>
      <c r="V206" s="14">
        <f t="shared" si="3"/>
        <v>0.393</v>
      </c>
    </row>
    <row r="207">
      <c r="A207" s="12"/>
      <c r="B207" s="12"/>
      <c r="C207" s="15"/>
      <c r="D207" s="15"/>
      <c r="E207" s="15"/>
      <c r="F207" s="15"/>
      <c r="G207" s="15"/>
      <c r="H207" s="12"/>
      <c r="I207" s="15"/>
      <c r="J207" s="9">
        <v>0.0</v>
      </c>
      <c r="K207" s="9">
        <v>5.0</v>
      </c>
      <c r="L207" s="9">
        <v>9.14E-4</v>
      </c>
      <c r="M207" s="12"/>
      <c r="N207" s="12"/>
      <c r="O207" s="6">
        <v>6.15E-4</v>
      </c>
      <c r="P207" s="14">
        <f t="shared" si="1"/>
        <v>0.000914</v>
      </c>
      <c r="S207" s="14" t="str">
        <f t="shared" si="2"/>
        <v>#N/A</v>
      </c>
      <c r="V207" s="14" t="str">
        <f t="shared" si="3"/>
        <v>#N/A</v>
      </c>
    </row>
    <row r="208">
      <c r="A208" s="12"/>
      <c r="B208" s="12"/>
      <c r="C208" s="15"/>
      <c r="D208" s="15"/>
      <c r="E208" s="15"/>
      <c r="F208" s="15"/>
      <c r="G208" s="15"/>
      <c r="H208" s="12"/>
      <c r="I208" s="15"/>
      <c r="J208" s="9">
        <v>0.4</v>
      </c>
      <c r="K208" s="9">
        <v>5.0</v>
      </c>
      <c r="L208" s="9">
        <v>0.2022</v>
      </c>
      <c r="M208" s="12"/>
      <c r="N208" s="12"/>
      <c r="O208" s="6">
        <v>0.00124</v>
      </c>
      <c r="P208" s="14" t="str">
        <f t="shared" si="1"/>
        <v>#N/A</v>
      </c>
      <c r="S208" s="14" t="str">
        <f t="shared" si="2"/>
        <v>#N/A</v>
      </c>
      <c r="V208" s="14" t="str">
        <f t="shared" si="3"/>
        <v>#N/A</v>
      </c>
    </row>
    <row r="209">
      <c r="A209" s="12"/>
      <c r="B209" s="12"/>
      <c r="C209" s="15"/>
      <c r="D209" s="15"/>
      <c r="E209" s="15"/>
      <c r="F209" s="15"/>
      <c r="G209" s="15"/>
      <c r="H209" s="12"/>
      <c r="I209" s="15"/>
      <c r="J209" s="9">
        <v>1.0</v>
      </c>
      <c r="K209" s="9">
        <v>5.0</v>
      </c>
      <c r="L209" s="9">
        <v>0.177</v>
      </c>
      <c r="M209" s="12"/>
      <c r="N209" s="12"/>
      <c r="O209" s="6">
        <v>4.91E-4</v>
      </c>
      <c r="P209" s="14" t="str">
        <f t="shared" si="1"/>
        <v>#N/A</v>
      </c>
      <c r="S209" s="14">
        <f t="shared" si="2"/>
        <v>0.177</v>
      </c>
      <c r="V209" s="14" t="str">
        <f t="shared" si="3"/>
        <v>#N/A</v>
      </c>
    </row>
    <row r="210">
      <c r="A210" s="12"/>
      <c r="B210" s="12"/>
      <c r="C210" s="15"/>
      <c r="D210" s="15"/>
      <c r="E210" s="15"/>
      <c r="F210" s="15"/>
      <c r="G210" s="15"/>
      <c r="H210" s="12"/>
      <c r="I210" s="15"/>
      <c r="J210" s="9">
        <v>2.0</v>
      </c>
      <c r="K210" s="9">
        <v>5.0</v>
      </c>
      <c r="L210" s="9">
        <v>0.157</v>
      </c>
      <c r="M210" s="12"/>
      <c r="N210" s="12"/>
      <c r="O210" s="6">
        <v>5.26E-4</v>
      </c>
      <c r="P210" s="14" t="str">
        <f t="shared" si="1"/>
        <v>#N/A</v>
      </c>
      <c r="S210" s="14" t="str">
        <f t="shared" si="2"/>
        <v>#N/A</v>
      </c>
      <c r="V210" s="14">
        <f t="shared" si="3"/>
        <v>0.157</v>
      </c>
    </row>
    <row r="211">
      <c r="A211" s="12"/>
      <c r="B211" s="12"/>
      <c r="C211" s="15"/>
      <c r="D211" s="15"/>
      <c r="E211" s="15"/>
      <c r="F211" s="15"/>
      <c r="G211" s="15"/>
      <c r="H211" s="12"/>
      <c r="I211" s="15"/>
      <c r="J211" s="9">
        <v>0.0</v>
      </c>
      <c r="K211" s="9">
        <v>10.0</v>
      </c>
      <c r="L211" s="9">
        <v>7.61E-4</v>
      </c>
      <c r="M211" s="12"/>
      <c r="N211" s="12"/>
      <c r="O211" s="6">
        <v>5.07E-4</v>
      </c>
      <c r="P211" s="14">
        <f t="shared" si="1"/>
        <v>0.000761</v>
      </c>
      <c r="S211" s="14" t="str">
        <f t="shared" si="2"/>
        <v>#N/A</v>
      </c>
      <c r="V211" s="14" t="str">
        <f t="shared" si="3"/>
        <v>#N/A</v>
      </c>
    </row>
    <row r="212">
      <c r="A212" s="12"/>
      <c r="B212" s="12"/>
      <c r="C212" s="15"/>
      <c r="D212" s="15"/>
      <c r="E212" s="15"/>
      <c r="F212" s="15"/>
      <c r="G212" s="15"/>
      <c r="H212" s="12"/>
      <c r="I212" s="15"/>
      <c r="J212" s="9">
        <v>0.5</v>
      </c>
      <c r="K212" s="9">
        <v>10.0</v>
      </c>
      <c r="L212" s="9">
        <v>0.102</v>
      </c>
      <c r="M212" s="12"/>
      <c r="N212" s="12"/>
      <c r="O212" s="6">
        <v>0.0128</v>
      </c>
      <c r="P212" s="14" t="str">
        <f t="shared" si="1"/>
        <v>#N/A</v>
      </c>
      <c r="S212" s="14" t="str">
        <f t="shared" si="2"/>
        <v>#N/A</v>
      </c>
      <c r="V212" s="14" t="str">
        <f t="shared" si="3"/>
        <v>#N/A</v>
      </c>
    </row>
    <row r="213">
      <c r="A213" s="12"/>
      <c r="B213" s="12"/>
      <c r="C213" s="15"/>
      <c r="D213" s="15"/>
      <c r="E213" s="15"/>
      <c r="F213" s="15"/>
      <c r="G213" s="15"/>
      <c r="H213" s="12"/>
      <c r="I213" s="15"/>
      <c r="J213" s="9">
        <v>1.0</v>
      </c>
      <c r="K213" s="9">
        <v>10.0</v>
      </c>
      <c r="L213" s="9">
        <v>0.0883</v>
      </c>
      <c r="M213" s="12"/>
      <c r="N213" s="12"/>
      <c r="O213" s="6">
        <v>5.07E-4</v>
      </c>
      <c r="P213" s="14" t="str">
        <f t="shared" si="1"/>
        <v>#N/A</v>
      </c>
      <c r="S213" s="14">
        <f t="shared" si="2"/>
        <v>0.0883</v>
      </c>
      <c r="V213" s="14" t="str">
        <f t="shared" si="3"/>
        <v>#N/A</v>
      </c>
    </row>
    <row r="214">
      <c r="A214" s="12"/>
      <c r="B214" s="12"/>
      <c r="C214" s="15"/>
      <c r="D214" s="15"/>
      <c r="E214" s="15"/>
      <c r="F214" s="15"/>
      <c r="G214" s="15"/>
      <c r="H214" s="12"/>
      <c r="I214" s="15"/>
      <c r="J214" s="9">
        <v>2.0</v>
      </c>
      <c r="K214" s="9">
        <v>10.0</v>
      </c>
      <c r="L214" s="9">
        <v>0.0787</v>
      </c>
      <c r="M214" s="12"/>
      <c r="N214" s="12"/>
      <c r="O214" s="6">
        <v>5.07E-4</v>
      </c>
      <c r="P214" s="14" t="str">
        <f t="shared" si="1"/>
        <v>#N/A</v>
      </c>
      <c r="S214" s="14" t="str">
        <f t="shared" si="2"/>
        <v>#N/A</v>
      </c>
      <c r="V214" s="14">
        <f t="shared" si="3"/>
        <v>0.0787</v>
      </c>
    </row>
    <row r="215">
      <c r="A215" s="12"/>
      <c r="B215" s="12"/>
      <c r="C215" s="15"/>
      <c r="D215" s="15"/>
      <c r="E215" s="15"/>
      <c r="F215" s="15"/>
      <c r="G215" s="15"/>
      <c r="H215" s="12"/>
      <c r="I215" s="15"/>
      <c r="J215" s="9">
        <v>0.0</v>
      </c>
      <c r="K215" s="9">
        <v>20.0</v>
      </c>
      <c r="L215" s="9">
        <v>7.62E-4</v>
      </c>
      <c r="M215" s="12"/>
      <c r="N215" s="12"/>
      <c r="O215" s="6">
        <v>5.12E-4</v>
      </c>
      <c r="P215" s="14">
        <f t="shared" si="1"/>
        <v>0.000762</v>
      </c>
      <c r="S215" s="14" t="str">
        <f t="shared" si="2"/>
        <v>#N/A</v>
      </c>
      <c r="V215" s="14" t="str">
        <f t="shared" si="3"/>
        <v>#N/A</v>
      </c>
    </row>
    <row r="216">
      <c r="A216" s="12"/>
      <c r="B216" s="12"/>
      <c r="C216" s="15"/>
      <c r="D216" s="15"/>
      <c r="E216" s="15"/>
      <c r="F216" s="15"/>
      <c r="G216" s="15"/>
      <c r="H216" s="12"/>
      <c r="I216" s="15"/>
      <c r="J216" s="9">
        <v>0.5</v>
      </c>
      <c r="K216" s="9">
        <v>20.0</v>
      </c>
      <c r="L216" s="9">
        <v>0.0488</v>
      </c>
      <c r="M216" s="12"/>
      <c r="N216" s="12"/>
      <c r="O216" s="6">
        <v>2.56E-4</v>
      </c>
      <c r="P216" s="14" t="str">
        <f t="shared" si="1"/>
        <v>#N/A</v>
      </c>
      <c r="S216" s="14" t="str">
        <f t="shared" si="2"/>
        <v>#N/A</v>
      </c>
      <c r="V216" s="14" t="str">
        <f t="shared" si="3"/>
        <v>#N/A</v>
      </c>
    </row>
    <row r="217">
      <c r="A217" s="12"/>
      <c r="B217" s="12"/>
      <c r="C217" s="15"/>
      <c r="D217" s="15"/>
      <c r="E217" s="15"/>
      <c r="F217" s="15"/>
      <c r="G217" s="15"/>
      <c r="H217" s="12"/>
      <c r="I217" s="15"/>
      <c r="J217" s="9">
        <v>1.0</v>
      </c>
      <c r="K217" s="9">
        <v>20.0</v>
      </c>
      <c r="L217" s="9">
        <v>0.0441</v>
      </c>
      <c r="M217" s="12"/>
      <c r="N217" s="12"/>
      <c r="O217" s="6">
        <v>5.11E-4</v>
      </c>
      <c r="P217" s="14" t="str">
        <f t="shared" si="1"/>
        <v>#N/A</v>
      </c>
      <c r="S217" s="14">
        <f t="shared" si="2"/>
        <v>0.0441</v>
      </c>
      <c r="V217" s="14" t="str">
        <f t="shared" si="3"/>
        <v>#N/A</v>
      </c>
    </row>
    <row r="218">
      <c r="A218" s="12"/>
      <c r="B218" s="12"/>
      <c r="C218" s="15"/>
      <c r="D218" s="15"/>
      <c r="E218" s="15"/>
      <c r="F218" s="15"/>
      <c r="G218" s="15"/>
      <c r="H218" s="12"/>
      <c r="I218" s="15"/>
      <c r="J218" s="9">
        <v>2.0</v>
      </c>
      <c r="K218" s="9">
        <v>20.0</v>
      </c>
      <c r="L218" s="9">
        <v>0.0395</v>
      </c>
      <c r="M218" s="12"/>
      <c r="N218" s="12"/>
      <c r="O218" s="6">
        <v>5.11E-4</v>
      </c>
      <c r="P218" s="14" t="str">
        <f t="shared" si="1"/>
        <v>#N/A</v>
      </c>
      <c r="S218" s="14" t="str">
        <f t="shared" si="2"/>
        <v>#N/A</v>
      </c>
      <c r="V218" s="14">
        <f t="shared" si="3"/>
        <v>0.0395</v>
      </c>
    </row>
    <row r="219">
      <c r="A219" s="12"/>
      <c r="B219" s="12"/>
      <c r="C219" s="15"/>
      <c r="D219" s="15"/>
      <c r="E219" s="15"/>
      <c r="F219" s="15"/>
      <c r="G219" s="15"/>
      <c r="H219" s="12"/>
      <c r="I219" s="15"/>
      <c r="J219" s="9">
        <v>0.0</v>
      </c>
      <c r="K219" s="9">
        <v>40.0</v>
      </c>
      <c r="L219" s="9">
        <v>7.62E-4</v>
      </c>
      <c r="M219" s="12"/>
      <c r="N219" s="12"/>
      <c r="O219" s="6">
        <v>5.12E-4</v>
      </c>
      <c r="P219" s="14">
        <f t="shared" si="1"/>
        <v>0.000762</v>
      </c>
      <c r="S219" s="14" t="str">
        <f t="shared" si="2"/>
        <v>#N/A</v>
      </c>
      <c r="V219" s="14" t="str">
        <f t="shared" si="3"/>
        <v>#N/A</v>
      </c>
    </row>
    <row r="220">
      <c r="A220" s="12"/>
      <c r="B220" s="12"/>
      <c r="C220" s="15"/>
      <c r="D220" s="15"/>
      <c r="E220" s="15"/>
      <c r="F220" s="15"/>
      <c r="G220" s="15"/>
      <c r="H220" s="12"/>
      <c r="I220" s="15"/>
      <c r="J220" s="9">
        <v>0.5</v>
      </c>
      <c r="K220" s="9">
        <v>40.0</v>
      </c>
      <c r="L220" s="9">
        <v>0.0243</v>
      </c>
      <c r="M220" s="12"/>
      <c r="N220" s="12"/>
      <c r="O220" s="6">
        <v>0.00186</v>
      </c>
      <c r="P220" s="14" t="str">
        <f t="shared" si="1"/>
        <v>#N/A</v>
      </c>
      <c r="S220" s="14" t="str">
        <f t="shared" si="2"/>
        <v>#N/A</v>
      </c>
      <c r="V220" s="14" t="str">
        <f t="shared" si="3"/>
        <v>#N/A</v>
      </c>
    </row>
    <row r="221">
      <c r="A221" s="12"/>
      <c r="B221" s="12"/>
      <c r="C221" s="15"/>
      <c r="D221" s="15"/>
      <c r="E221" s="15"/>
      <c r="F221" s="15"/>
      <c r="G221" s="15"/>
      <c r="H221" s="12"/>
      <c r="I221" s="15"/>
      <c r="J221" s="9">
        <v>1.0</v>
      </c>
      <c r="K221" s="9">
        <v>40.0</v>
      </c>
      <c r="L221" s="9">
        <v>0.0221</v>
      </c>
      <c r="M221" s="12"/>
      <c r="N221" s="12"/>
      <c r="O221" s="6">
        <v>5.12E-4</v>
      </c>
      <c r="P221" s="14" t="str">
        <f t="shared" si="1"/>
        <v>#N/A</v>
      </c>
      <c r="S221" s="14">
        <f t="shared" si="2"/>
        <v>0.0221</v>
      </c>
      <c r="V221" s="14" t="str">
        <f t="shared" si="3"/>
        <v>#N/A</v>
      </c>
    </row>
    <row r="222">
      <c r="A222" s="12"/>
      <c r="B222" s="12"/>
      <c r="C222" s="15"/>
      <c r="D222" s="15"/>
      <c r="E222" s="15"/>
      <c r="F222" s="15"/>
      <c r="G222" s="15"/>
      <c r="H222" s="12"/>
      <c r="I222" s="15"/>
      <c r="J222" s="9">
        <v>2.0</v>
      </c>
      <c r="K222" s="9">
        <v>40.0</v>
      </c>
      <c r="L222" s="9">
        <v>0.0199</v>
      </c>
      <c r="M222" s="12"/>
      <c r="N222" s="12"/>
      <c r="O222" s="6">
        <v>5.12E-4</v>
      </c>
      <c r="P222" s="14" t="str">
        <f t="shared" si="1"/>
        <v>#N/A</v>
      </c>
      <c r="S222" s="14" t="str">
        <f t="shared" si="2"/>
        <v>#N/A</v>
      </c>
      <c r="V222" s="14">
        <f t="shared" si="3"/>
        <v>0.0199</v>
      </c>
    </row>
    <row r="223">
      <c r="A223" s="12"/>
      <c r="B223" s="12"/>
      <c r="C223" s="15"/>
      <c r="D223" s="15"/>
      <c r="E223" s="15"/>
      <c r="F223" s="15"/>
      <c r="G223" s="15"/>
      <c r="H223" s="12"/>
      <c r="I223" s="15"/>
      <c r="J223" s="9">
        <v>0.0</v>
      </c>
      <c r="K223" s="9">
        <v>80.0</v>
      </c>
      <c r="L223" s="9">
        <v>7.62E-4</v>
      </c>
      <c r="M223" s="12"/>
      <c r="N223" s="12"/>
      <c r="O223" s="6">
        <v>5.12E-4</v>
      </c>
      <c r="P223" s="14">
        <f t="shared" si="1"/>
        <v>0.000762</v>
      </c>
      <c r="S223" s="14" t="str">
        <f t="shared" si="2"/>
        <v>#N/A</v>
      </c>
      <c r="V223" s="14" t="str">
        <f t="shared" si="3"/>
        <v>#N/A</v>
      </c>
    </row>
    <row r="224">
      <c r="A224" s="12"/>
      <c r="B224" s="12"/>
      <c r="C224" s="15"/>
      <c r="D224" s="15"/>
      <c r="E224" s="15"/>
      <c r="F224" s="15"/>
      <c r="G224" s="15"/>
      <c r="H224" s="12"/>
      <c r="I224" s="15"/>
      <c r="J224" s="9">
        <v>0.5</v>
      </c>
      <c r="K224" s="9">
        <v>80.0</v>
      </c>
      <c r="L224" s="9">
        <v>0.012</v>
      </c>
      <c r="M224" s="12"/>
      <c r="N224" s="12"/>
      <c r="O224" s="6">
        <v>8.18E-4</v>
      </c>
      <c r="P224" s="14" t="str">
        <f t="shared" si="1"/>
        <v>#N/A</v>
      </c>
      <c r="S224" s="14" t="str">
        <f t="shared" si="2"/>
        <v>#N/A</v>
      </c>
      <c r="V224" s="14" t="str">
        <f t="shared" si="3"/>
        <v>#N/A</v>
      </c>
    </row>
    <row r="225">
      <c r="A225" s="12"/>
      <c r="B225" s="12"/>
      <c r="C225" s="15"/>
      <c r="D225" s="15"/>
      <c r="E225" s="15"/>
      <c r="F225" s="15"/>
      <c r="G225" s="15"/>
      <c r="H225" s="12"/>
      <c r="I225" s="15"/>
      <c r="J225" s="9">
        <v>1.0</v>
      </c>
      <c r="K225" s="9">
        <v>80.0</v>
      </c>
      <c r="L225" s="9">
        <v>0.011</v>
      </c>
      <c r="M225" s="12"/>
      <c r="N225" s="12"/>
      <c r="O225" s="6">
        <v>5.12E-4</v>
      </c>
      <c r="P225" s="14" t="str">
        <f t="shared" si="1"/>
        <v>#N/A</v>
      </c>
      <c r="S225" s="14">
        <f t="shared" si="2"/>
        <v>0.011</v>
      </c>
      <c r="V225" s="14" t="str">
        <f t="shared" si="3"/>
        <v>#N/A</v>
      </c>
    </row>
    <row r="226">
      <c r="A226" s="12"/>
      <c r="B226" s="12"/>
      <c r="C226" s="7"/>
      <c r="D226" s="7"/>
      <c r="E226" s="7"/>
      <c r="F226" s="7"/>
      <c r="G226" s="7"/>
      <c r="H226" s="23"/>
      <c r="I226" s="7"/>
      <c r="J226" s="25">
        <v>2.0</v>
      </c>
      <c r="K226" s="25">
        <v>80.0</v>
      </c>
      <c r="L226" s="25">
        <v>0.0101</v>
      </c>
      <c r="M226" s="12"/>
      <c r="N226" s="12"/>
      <c r="O226" s="6">
        <v>5.12E-4</v>
      </c>
      <c r="P226" s="14" t="str">
        <f t="shared" si="1"/>
        <v>#N/A</v>
      </c>
      <c r="S226" s="14" t="str">
        <f t="shared" si="2"/>
        <v>#N/A</v>
      </c>
      <c r="V226" s="14">
        <f t="shared" si="3"/>
        <v>0.0101</v>
      </c>
    </row>
    <row r="227">
      <c r="C227" s="27" t="s">
        <v>64</v>
      </c>
      <c r="D227" s="28" t="s">
        <v>65</v>
      </c>
      <c r="E227" s="11">
        <v>100.0</v>
      </c>
      <c r="F227" s="11">
        <v>0.0</v>
      </c>
      <c r="G227" s="11">
        <v>20.0</v>
      </c>
      <c r="H227" s="12"/>
      <c r="I227" s="10" t="s">
        <v>56</v>
      </c>
      <c r="J227" s="9">
        <v>0.0</v>
      </c>
      <c r="K227" s="9">
        <v>1.0</v>
      </c>
      <c r="L227" s="22">
        <v>2.84E-14</v>
      </c>
      <c r="P227" s="6" t="s">
        <v>57</v>
      </c>
      <c r="S227" s="14" t="str">
        <f t="shared" si="2"/>
        <v>#N/A</v>
      </c>
      <c r="V227" s="14" t="str">
        <f t="shared" si="3"/>
        <v>#N/A</v>
      </c>
    </row>
    <row r="228">
      <c r="C228" s="15"/>
      <c r="D228" s="15"/>
      <c r="E228" s="15"/>
      <c r="F228" s="15"/>
      <c r="G228" s="15"/>
      <c r="H228" s="12"/>
      <c r="I228" s="15"/>
      <c r="J228" s="9">
        <v>1.0</v>
      </c>
      <c r="K228" s="9">
        <v>1.0</v>
      </c>
      <c r="L228" s="9">
        <v>5.27</v>
      </c>
      <c r="O228" s="6">
        <v>-0.139</v>
      </c>
      <c r="P228" s="14" t="str">
        <f t="shared" ref="P228:P307" si="4">IF(J228=0, L228, NA())</f>
        <v>#N/A</v>
      </c>
      <c r="S228" s="14">
        <f t="shared" si="2"/>
        <v>5.27</v>
      </c>
      <c r="V228" s="14" t="str">
        <f t="shared" si="3"/>
        <v>#N/A</v>
      </c>
    </row>
    <row r="229">
      <c r="C229" s="15"/>
      <c r="D229" s="15"/>
      <c r="E229" s="15"/>
      <c r="F229" s="15"/>
      <c r="G229" s="15"/>
      <c r="H229" s="12"/>
      <c r="I229" s="15"/>
      <c r="J229" s="9">
        <v>2.0</v>
      </c>
      <c r="K229" s="9">
        <v>1.0</v>
      </c>
      <c r="L229" s="9">
        <v>4.68</v>
      </c>
      <c r="O229" s="6">
        <v>-0.164</v>
      </c>
      <c r="P229" s="14" t="str">
        <f t="shared" si="4"/>
        <v>#N/A</v>
      </c>
      <c r="S229" s="14" t="str">
        <f t="shared" si="2"/>
        <v>#N/A</v>
      </c>
      <c r="V229" s="14">
        <f t="shared" si="3"/>
        <v>4.68</v>
      </c>
    </row>
    <row r="230">
      <c r="C230" s="15"/>
      <c r="D230" s="15"/>
      <c r="E230" s="15"/>
      <c r="F230" s="15"/>
      <c r="G230" s="15"/>
      <c r="H230" s="12"/>
      <c r="I230" s="15"/>
      <c r="J230" s="9">
        <v>0.0</v>
      </c>
      <c r="K230" s="9">
        <v>2.0</v>
      </c>
      <c r="L230" s="9">
        <v>1.73</v>
      </c>
      <c r="O230" s="6">
        <v>0.138</v>
      </c>
      <c r="P230" s="14">
        <f t="shared" si="4"/>
        <v>1.73</v>
      </c>
      <c r="S230" s="14" t="str">
        <f t="shared" si="2"/>
        <v>#N/A</v>
      </c>
      <c r="V230" s="14" t="str">
        <f t="shared" si="3"/>
        <v>#N/A</v>
      </c>
    </row>
    <row r="231">
      <c r="C231" s="15"/>
      <c r="D231" s="15"/>
      <c r="E231" s="15"/>
      <c r="F231" s="15"/>
      <c r="G231" s="15"/>
      <c r="H231" s="12"/>
      <c r="I231" s="15"/>
      <c r="J231" s="9">
        <v>0.5</v>
      </c>
      <c r="K231" s="9">
        <v>2.0</v>
      </c>
      <c r="L231" s="9">
        <v>2.39</v>
      </c>
      <c r="O231" s="6">
        <v>2.39</v>
      </c>
      <c r="P231" s="14" t="str">
        <f t="shared" si="4"/>
        <v>#N/A</v>
      </c>
      <c r="S231" s="14" t="str">
        <f t="shared" si="2"/>
        <v>#N/A</v>
      </c>
      <c r="V231" s="14" t="str">
        <f t="shared" si="3"/>
        <v>#N/A</v>
      </c>
    </row>
    <row r="232">
      <c r="C232" s="15"/>
      <c r="D232" s="15"/>
      <c r="E232" s="15"/>
      <c r="F232" s="15"/>
      <c r="G232" s="15"/>
      <c r="H232" s="12"/>
      <c r="I232" s="15"/>
      <c r="J232" s="9">
        <v>1.0</v>
      </c>
      <c r="K232" s="9">
        <v>2.0</v>
      </c>
      <c r="L232" s="9">
        <v>2.63</v>
      </c>
      <c r="O232" s="6">
        <v>0.103</v>
      </c>
      <c r="P232" s="14" t="str">
        <f t="shared" si="4"/>
        <v>#N/A</v>
      </c>
      <c r="S232" s="14">
        <f t="shared" si="2"/>
        <v>2.63</v>
      </c>
      <c r="V232" s="14" t="str">
        <f t="shared" si="3"/>
        <v>#N/A</v>
      </c>
    </row>
    <row r="233">
      <c r="C233" s="15"/>
      <c r="D233" s="15"/>
      <c r="E233" s="15"/>
      <c r="F233" s="15"/>
      <c r="G233" s="15"/>
      <c r="H233" s="12"/>
      <c r="I233" s="15"/>
      <c r="J233" s="9">
        <v>2.0</v>
      </c>
      <c r="K233" s="9">
        <v>2.0</v>
      </c>
      <c r="L233" s="9">
        <v>2.92</v>
      </c>
      <c r="O233" s="6">
        <v>0.0965</v>
      </c>
      <c r="P233" s="14" t="str">
        <f t="shared" si="4"/>
        <v>#N/A</v>
      </c>
      <c r="S233" s="14" t="str">
        <f t="shared" si="2"/>
        <v>#N/A</v>
      </c>
      <c r="V233" s="14">
        <f t="shared" si="3"/>
        <v>2.92</v>
      </c>
    </row>
    <row r="234">
      <c r="C234" s="15"/>
      <c r="D234" s="15"/>
      <c r="E234" s="15"/>
      <c r="F234" s="15"/>
      <c r="G234" s="15"/>
      <c r="H234" s="12"/>
      <c r="I234" s="15"/>
      <c r="J234" s="9">
        <v>0.0</v>
      </c>
      <c r="K234" s="9">
        <v>5.0</v>
      </c>
      <c r="L234" s="9">
        <v>1.34</v>
      </c>
      <c r="O234" s="6">
        <v>0.176</v>
      </c>
      <c r="P234" s="14">
        <f t="shared" si="4"/>
        <v>1.34</v>
      </c>
      <c r="S234" s="14" t="str">
        <f t="shared" si="2"/>
        <v>#N/A</v>
      </c>
      <c r="V234" s="14" t="str">
        <f t="shared" si="3"/>
        <v>#N/A</v>
      </c>
    </row>
    <row r="235">
      <c r="C235" s="15"/>
      <c r="D235" s="15"/>
      <c r="E235" s="15"/>
      <c r="F235" s="15"/>
      <c r="G235" s="15"/>
      <c r="H235" s="12"/>
      <c r="I235" s="15"/>
      <c r="J235" s="9">
        <v>0.4</v>
      </c>
      <c r="K235" s="9">
        <v>5.0</v>
      </c>
      <c r="L235" s="9">
        <v>1.18</v>
      </c>
      <c r="O235" s="6">
        <v>0.14</v>
      </c>
      <c r="P235" s="14" t="str">
        <f t="shared" si="4"/>
        <v>#N/A</v>
      </c>
      <c r="S235" s="14" t="str">
        <f t="shared" si="2"/>
        <v>#N/A</v>
      </c>
      <c r="V235" s="14" t="str">
        <f t="shared" si="3"/>
        <v>#N/A</v>
      </c>
    </row>
    <row r="236">
      <c r="C236" s="15"/>
      <c r="D236" s="15"/>
      <c r="E236" s="15"/>
      <c r="F236" s="15"/>
      <c r="G236" s="15"/>
      <c r="H236" s="12"/>
      <c r="I236" s="15"/>
      <c r="J236" s="9">
        <v>1.0</v>
      </c>
      <c r="K236" s="9">
        <v>5.0</v>
      </c>
      <c r="L236" s="9">
        <v>1.37</v>
      </c>
      <c r="O236" s="6">
        <v>0.0355</v>
      </c>
      <c r="P236" s="14" t="str">
        <f t="shared" si="4"/>
        <v>#N/A</v>
      </c>
      <c r="S236" s="14">
        <f t="shared" si="2"/>
        <v>1.37</v>
      </c>
      <c r="V236" s="14" t="str">
        <f t="shared" si="3"/>
        <v>#N/A</v>
      </c>
    </row>
    <row r="237">
      <c r="C237" s="15"/>
      <c r="D237" s="15"/>
      <c r="E237" s="15"/>
      <c r="F237" s="15"/>
      <c r="G237" s="15"/>
      <c r="H237" s="12"/>
      <c r="I237" s="15"/>
      <c r="J237" s="9">
        <v>2.0</v>
      </c>
      <c r="K237" s="9">
        <v>5.0</v>
      </c>
      <c r="L237" s="9">
        <v>1.26</v>
      </c>
      <c r="O237" s="6">
        <v>0.15</v>
      </c>
      <c r="P237" s="14" t="str">
        <f t="shared" si="4"/>
        <v>#N/A</v>
      </c>
      <c r="S237" s="14" t="str">
        <f t="shared" si="2"/>
        <v>#N/A</v>
      </c>
      <c r="V237" s="14">
        <f t="shared" si="3"/>
        <v>1.26</v>
      </c>
    </row>
    <row r="238">
      <c r="C238" s="15"/>
      <c r="D238" s="15"/>
      <c r="E238" s="15"/>
      <c r="F238" s="15"/>
      <c r="G238" s="15"/>
      <c r="H238" s="12"/>
      <c r="I238" s="15"/>
      <c r="J238" s="9">
        <v>0.0</v>
      </c>
      <c r="K238" s="9">
        <v>10.0</v>
      </c>
      <c r="L238" s="9">
        <v>0.63</v>
      </c>
      <c r="O238" s="6">
        <v>0.0773</v>
      </c>
      <c r="P238" s="14">
        <f t="shared" si="4"/>
        <v>0.63</v>
      </c>
      <c r="S238" s="14" t="str">
        <f t="shared" si="2"/>
        <v>#N/A</v>
      </c>
      <c r="V238" s="14" t="str">
        <f t="shared" si="3"/>
        <v>#N/A</v>
      </c>
    </row>
    <row r="239">
      <c r="C239" s="15"/>
      <c r="D239" s="15"/>
      <c r="E239" s="15"/>
      <c r="F239" s="15"/>
      <c r="G239" s="15"/>
      <c r="H239" s="12"/>
      <c r="I239" s="15"/>
      <c r="J239" s="9">
        <v>0.5</v>
      </c>
      <c r="K239" s="9">
        <v>10.0</v>
      </c>
      <c r="L239" s="9">
        <v>0.682</v>
      </c>
      <c r="O239" s="6">
        <v>0.149</v>
      </c>
      <c r="P239" s="14" t="str">
        <f t="shared" si="4"/>
        <v>#N/A</v>
      </c>
      <c r="S239" s="14" t="str">
        <f t="shared" si="2"/>
        <v>#N/A</v>
      </c>
      <c r="V239" s="14" t="str">
        <f t="shared" si="3"/>
        <v>#N/A</v>
      </c>
    </row>
    <row r="240">
      <c r="C240" s="15"/>
      <c r="D240" s="15"/>
      <c r="E240" s="15"/>
      <c r="F240" s="15"/>
      <c r="G240" s="15"/>
      <c r="H240" s="12"/>
      <c r="I240" s="15"/>
      <c r="J240" s="9">
        <v>1.0</v>
      </c>
      <c r="K240" s="9">
        <v>10.0</v>
      </c>
      <c r="L240" s="9">
        <v>0.709</v>
      </c>
      <c r="O240" s="6">
        <v>-0.0484</v>
      </c>
      <c r="P240" s="14" t="str">
        <f t="shared" si="4"/>
        <v>#N/A</v>
      </c>
      <c r="S240" s="14">
        <f t="shared" si="2"/>
        <v>0.709</v>
      </c>
      <c r="V240" s="14" t="str">
        <f t="shared" si="3"/>
        <v>#N/A</v>
      </c>
    </row>
    <row r="241">
      <c r="C241" s="15"/>
      <c r="D241" s="15"/>
      <c r="E241" s="15"/>
      <c r="F241" s="15"/>
      <c r="G241" s="15"/>
      <c r="H241" s="12"/>
      <c r="I241" s="15"/>
      <c r="J241" s="9">
        <v>2.0</v>
      </c>
      <c r="K241" s="9">
        <v>10.0</v>
      </c>
      <c r="L241" s="9">
        <v>0.714</v>
      </c>
      <c r="O241" s="6">
        <v>-0.0603</v>
      </c>
      <c r="P241" s="14" t="str">
        <f t="shared" si="4"/>
        <v>#N/A</v>
      </c>
      <c r="S241" s="14" t="str">
        <f t="shared" si="2"/>
        <v>#N/A</v>
      </c>
      <c r="V241" s="14">
        <f t="shared" si="3"/>
        <v>0.714</v>
      </c>
    </row>
    <row r="242">
      <c r="C242" s="15"/>
      <c r="D242" s="15"/>
      <c r="E242" s="15"/>
      <c r="F242" s="15"/>
      <c r="G242" s="15"/>
      <c r="H242" s="12"/>
      <c r="I242" s="15"/>
      <c r="J242" s="9">
        <v>0.0</v>
      </c>
      <c r="K242" s="9">
        <v>20.0</v>
      </c>
      <c r="L242" s="9">
        <v>0.33</v>
      </c>
      <c r="O242" s="6">
        <v>-0.0427</v>
      </c>
      <c r="P242" s="14">
        <f t="shared" si="4"/>
        <v>0.33</v>
      </c>
      <c r="S242" s="14" t="str">
        <f t="shared" si="2"/>
        <v>#N/A</v>
      </c>
      <c r="V242" s="14" t="str">
        <f t="shared" si="3"/>
        <v>#N/A</v>
      </c>
    </row>
    <row r="243">
      <c r="C243" s="15"/>
      <c r="D243" s="15"/>
      <c r="E243" s="15"/>
      <c r="F243" s="15"/>
      <c r="G243" s="15"/>
      <c r="H243" s="12"/>
      <c r="I243" s="15"/>
      <c r="J243" s="9">
        <v>0.5</v>
      </c>
      <c r="K243" s="9">
        <v>20.0</v>
      </c>
      <c r="L243" s="9">
        <v>0.343</v>
      </c>
      <c r="O243" s="6">
        <v>0.0239</v>
      </c>
      <c r="P243" s="14" t="str">
        <f t="shared" si="4"/>
        <v>#N/A</v>
      </c>
      <c r="S243" s="14" t="str">
        <f t="shared" si="2"/>
        <v>#N/A</v>
      </c>
      <c r="V243" s="14" t="str">
        <f t="shared" si="3"/>
        <v>#N/A</v>
      </c>
    </row>
    <row r="244">
      <c r="C244" s="15"/>
      <c r="D244" s="15"/>
      <c r="E244" s="15"/>
      <c r="F244" s="15"/>
      <c r="G244" s="15"/>
      <c r="H244" s="12"/>
      <c r="I244" s="15"/>
      <c r="J244" s="9">
        <v>1.0</v>
      </c>
      <c r="K244" s="9">
        <v>20.0</v>
      </c>
      <c r="L244" s="9">
        <v>0.343</v>
      </c>
      <c r="O244" s="6">
        <v>-0.0816</v>
      </c>
      <c r="P244" s="14" t="str">
        <f t="shared" si="4"/>
        <v>#N/A</v>
      </c>
      <c r="S244" s="14">
        <f t="shared" si="2"/>
        <v>0.343</v>
      </c>
      <c r="V244" s="14" t="str">
        <f t="shared" si="3"/>
        <v>#N/A</v>
      </c>
    </row>
    <row r="245">
      <c r="C245" s="15"/>
      <c r="D245" s="15"/>
      <c r="E245" s="15"/>
      <c r="F245" s="15"/>
      <c r="G245" s="15"/>
      <c r="H245" s="12"/>
      <c r="I245" s="15"/>
      <c r="J245" s="9">
        <v>2.0</v>
      </c>
      <c r="K245" s="9">
        <v>20.0</v>
      </c>
      <c r="L245" s="9">
        <v>0.352</v>
      </c>
      <c r="O245" s="6">
        <v>-0.0366</v>
      </c>
      <c r="P245" s="14" t="str">
        <f t="shared" si="4"/>
        <v>#N/A</v>
      </c>
      <c r="S245" s="14" t="str">
        <f t="shared" si="2"/>
        <v>#N/A</v>
      </c>
      <c r="V245" s="14">
        <f t="shared" si="3"/>
        <v>0.352</v>
      </c>
    </row>
    <row r="246">
      <c r="C246" s="15"/>
      <c r="D246" s="15"/>
      <c r="E246" s="15"/>
      <c r="F246" s="15"/>
      <c r="G246" s="15"/>
      <c r="H246" s="12"/>
      <c r="I246" s="15"/>
      <c r="J246" s="9">
        <v>0.0</v>
      </c>
      <c r="K246" s="9">
        <v>40.0</v>
      </c>
      <c r="L246" s="9">
        <v>0.173</v>
      </c>
      <c r="O246" s="6">
        <v>-0.0618</v>
      </c>
      <c r="P246" s="14">
        <f t="shared" si="4"/>
        <v>0.173</v>
      </c>
      <c r="S246" s="14" t="str">
        <f t="shared" si="2"/>
        <v>#N/A</v>
      </c>
      <c r="V246" s="14" t="str">
        <f t="shared" si="3"/>
        <v>#N/A</v>
      </c>
    </row>
    <row r="247">
      <c r="C247" s="15"/>
      <c r="D247" s="15"/>
      <c r="E247" s="15"/>
      <c r="F247" s="15"/>
      <c r="G247" s="15"/>
      <c r="H247" s="12"/>
      <c r="I247" s="15"/>
      <c r="J247" s="9">
        <v>0.5</v>
      </c>
      <c r="K247" s="9">
        <v>40.0</v>
      </c>
      <c r="L247" s="9">
        <v>0.177</v>
      </c>
      <c r="O247" s="6">
        <v>-0.0207</v>
      </c>
      <c r="P247" s="14" t="str">
        <f t="shared" si="4"/>
        <v>#N/A</v>
      </c>
      <c r="S247" s="14" t="str">
        <f t="shared" si="2"/>
        <v>#N/A</v>
      </c>
      <c r="V247" s="14" t="str">
        <f t="shared" si="3"/>
        <v>#N/A</v>
      </c>
    </row>
    <row r="248">
      <c r="C248" s="15"/>
      <c r="D248" s="15"/>
      <c r="E248" s="15"/>
      <c r="F248" s="15"/>
      <c r="G248" s="15"/>
      <c r="H248" s="12"/>
      <c r="I248" s="15"/>
      <c r="J248" s="9">
        <v>1.0</v>
      </c>
      <c r="K248" s="9">
        <v>40.0</v>
      </c>
      <c r="L248" s="9">
        <v>0.172</v>
      </c>
      <c r="O248" s="6">
        <v>0.00287</v>
      </c>
      <c r="P248" s="14" t="str">
        <f t="shared" si="4"/>
        <v>#N/A</v>
      </c>
      <c r="S248" s="14">
        <f t="shared" si="2"/>
        <v>0.172</v>
      </c>
      <c r="V248" s="14" t="str">
        <f t="shared" si="3"/>
        <v>#N/A</v>
      </c>
    </row>
    <row r="249">
      <c r="C249" s="15"/>
      <c r="D249" s="15"/>
      <c r="E249" s="15"/>
      <c r="F249" s="15"/>
      <c r="G249" s="15"/>
      <c r="H249" s="12"/>
      <c r="I249" s="15"/>
      <c r="J249" s="9">
        <v>2.0</v>
      </c>
      <c r="K249" s="9">
        <v>40.0</v>
      </c>
      <c r="L249" s="9">
        <v>0.171</v>
      </c>
      <c r="O249" s="6">
        <v>-0.00455</v>
      </c>
      <c r="P249" s="14" t="str">
        <f t="shared" si="4"/>
        <v>#N/A</v>
      </c>
      <c r="S249" s="14" t="str">
        <f t="shared" si="2"/>
        <v>#N/A</v>
      </c>
      <c r="V249" s="14">
        <f t="shared" si="3"/>
        <v>0.171</v>
      </c>
    </row>
    <row r="250">
      <c r="C250" s="15"/>
      <c r="D250" s="15"/>
      <c r="E250" s="15"/>
      <c r="F250" s="15"/>
      <c r="G250" s="15"/>
      <c r="H250" s="12"/>
      <c r="I250" s="15"/>
      <c r="J250" s="9">
        <v>0.0</v>
      </c>
      <c r="K250" s="9">
        <v>80.0</v>
      </c>
      <c r="L250" s="9">
        <v>0.094</v>
      </c>
      <c r="O250" s="6">
        <v>-0.0025</v>
      </c>
      <c r="P250" s="14">
        <f t="shared" si="4"/>
        <v>0.094</v>
      </c>
      <c r="S250" s="14" t="str">
        <f t="shared" si="2"/>
        <v>#N/A</v>
      </c>
      <c r="V250" s="14" t="str">
        <f t="shared" si="3"/>
        <v>#N/A</v>
      </c>
    </row>
    <row r="251">
      <c r="C251" s="15"/>
      <c r="D251" s="15"/>
      <c r="E251" s="15"/>
      <c r="F251" s="15"/>
      <c r="G251" s="15"/>
      <c r="H251" s="12"/>
      <c r="I251" s="15"/>
      <c r="J251" s="9">
        <v>0.5</v>
      </c>
      <c r="K251" s="9">
        <v>80.0</v>
      </c>
      <c r="L251" s="9">
        <v>0.088</v>
      </c>
      <c r="O251" s="6">
        <v>-0.00563</v>
      </c>
      <c r="P251" s="14" t="str">
        <f t="shared" si="4"/>
        <v>#N/A</v>
      </c>
      <c r="S251" s="14" t="str">
        <f t="shared" si="2"/>
        <v>#N/A</v>
      </c>
      <c r="V251" s="14" t="str">
        <f t="shared" si="3"/>
        <v>#N/A</v>
      </c>
    </row>
    <row r="252">
      <c r="C252" s="15"/>
      <c r="D252" s="15"/>
      <c r="E252" s="15"/>
      <c r="F252" s="15"/>
      <c r="G252" s="15"/>
      <c r="H252" s="12"/>
      <c r="I252" s="15"/>
      <c r="J252" s="9">
        <v>1.0</v>
      </c>
      <c r="K252" s="9">
        <v>80.0</v>
      </c>
      <c r="L252" s="9">
        <v>0.088</v>
      </c>
      <c r="O252" s="6">
        <v>-0.00563</v>
      </c>
      <c r="P252" s="14" t="str">
        <f t="shared" si="4"/>
        <v>#N/A</v>
      </c>
      <c r="S252" s="14">
        <f t="shared" si="2"/>
        <v>0.088</v>
      </c>
      <c r="V252" s="14" t="str">
        <f t="shared" si="3"/>
        <v>#N/A</v>
      </c>
    </row>
    <row r="253">
      <c r="C253" s="7"/>
      <c r="D253" s="7"/>
      <c r="E253" s="7"/>
      <c r="F253" s="7"/>
      <c r="G253" s="7"/>
      <c r="H253" s="23"/>
      <c r="I253" s="7"/>
      <c r="J253" s="25">
        <v>2.0</v>
      </c>
      <c r="K253" s="25">
        <v>80.0</v>
      </c>
      <c r="L253" s="25">
        <v>0.0856</v>
      </c>
      <c r="O253" s="6">
        <v>0.00114</v>
      </c>
      <c r="P253" s="14" t="str">
        <f t="shared" si="4"/>
        <v>#N/A</v>
      </c>
      <c r="S253" s="14" t="str">
        <f t="shared" si="2"/>
        <v>#N/A</v>
      </c>
      <c r="V253" s="14">
        <f t="shared" si="3"/>
        <v>0.0856</v>
      </c>
    </row>
    <row r="254">
      <c r="C254" s="27" t="s">
        <v>64</v>
      </c>
      <c r="D254" s="28" t="s">
        <v>65</v>
      </c>
      <c r="E254" s="11">
        <v>100.0</v>
      </c>
      <c r="F254" s="11">
        <v>0.0</v>
      </c>
      <c r="G254" s="11">
        <v>20.0</v>
      </c>
      <c r="H254" s="12"/>
      <c r="I254" s="10" t="s">
        <v>60</v>
      </c>
      <c r="J254" s="9">
        <v>0.0</v>
      </c>
      <c r="K254" s="9">
        <v>1.0</v>
      </c>
      <c r="L254" s="22">
        <v>2.84E-14</v>
      </c>
      <c r="P254" s="19">
        <f t="shared" si="4"/>
        <v>0</v>
      </c>
      <c r="S254" s="14" t="str">
        <f t="shared" si="2"/>
        <v>#N/A</v>
      </c>
      <c r="V254" s="14" t="str">
        <f t="shared" si="3"/>
        <v>#N/A</v>
      </c>
    </row>
    <row r="255">
      <c r="C255" s="15"/>
      <c r="D255" s="15"/>
      <c r="E255" s="15"/>
      <c r="F255" s="15"/>
      <c r="G255" s="15"/>
      <c r="H255" s="12"/>
      <c r="I255" s="15"/>
      <c r="J255" s="9">
        <v>1.0</v>
      </c>
      <c r="K255" s="9">
        <v>1.0</v>
      </c>
      <c r="L255" s="9">
        <v>9.05</v>
      </c>
      <c r="P255" s="14" t="str">
        <f t="shared" si="4"/>
        <v>#N/A</v>
      </c>
      <c r="S255" s="14">
        <f t="shared" si="2"/>
        <v>9.05</v>
      </c>
      <c r="V255" s="14" t="str">
        <f t="shared" si="3"/>
        <v>#N/A</v>
      </c>
    </row>
    <row r="256">
      <c r="C256" s="15"/>
      <c r="D256" s="15"/>
      <c r="E256" s="15"/>
      <c r="F256" s="15"/>
      <c r="G256" s="15"/>
      <c r="H256" s="12"/>
      <c r="I256" s="15"/>
      <c r="J256" s="9">
        <v>2.0</v>
      </c>
      <c r="K256" s="9">
        <v>1.0</v>
      </c>
      <c r="L256" s="9">
        <v>8.08</v>
      </c>
      <c r="P256" s="14" t="str">
        <f t="shared" si="4"/>
        <v>#N/A</v>
      </c>
      <c r="S256" s="14" t="str">
        <f t="shared" si="2"/>
        <v>#N/A</v>
      </c>
      <c r="V256" s="14">
        <f t="shared" si="3"/>
        <v>8.08</v>
      </c>
    </row>
    <row r="257">
      <c r="C257" s="15"/>
      <c r="D257" s="15"/>
      <c r="E257" s="15"/>
      <c r="F257" s="15"/>
      <c r="G257" s="15"/>
      <c r="H257" s="12"/>
      <c r="I257" s="15"/>
      <c r="J257" s="9">
        <v>0.0</v>
      </c>
      <c r="K257" s="9">
        <v>2.0</v>
      </c>
      <c r="L257" s="9">
        <v>1.61</v>
      </c>
      <c r="P257" s="14">
        <f t="shared" si="4"/>
        <v>1.61</v>
      </c>
      <c r="S257" s="14" t="str">
        <f t="shared" si="2"/>
        <v>#N/A</v>
      </c>
      <c r="V257" s="14" t="str">
        <f t="shared" si="3"/>
        <v>#N/A</v>
      </c>
    </row>
    <row r="258">
      <c r="C258" s="15"/>
      <c r="D258" s="15"/>
      <c r="E258" s="15"/>
      <c r="F258" s="15"/>
      <c r="G258" s="15"/>
      <c r="H258" s="12"/>
      <c r="I258" s="15"/>
      <c r="J258" s="9">
        <v>0.5</v>
      </c>
      <c r="K258" s="9">
        <v>2.0</v>
      </c>
      <c r="L258" s="9">
        <v>4.56</v>
      </c>
      <c r="P258" s="14" t="str">
        <f t="shared" si="4"/>
        <v>#N/A</v>
      </c>
      <c r="S258" s="14" t="str">
        <f t="shared" si="2"/>
        <v>#N/A</v>
      </c>
      <c r="V258" s="14" t="str">
        <f t="shared" si="3"/>
        <v>#N/A</v>
      </c>
    </row>
    <row r="259">
      <c r="C259" s="15"/>
      <c r="D259" s="15"/>
      <c r="E259" s="15"/>
      <c r="F259" s="15"/>
      <c r="G259" s="15"/>
      <c r="H259" s="12"/>
      <c r="I259" s="15"/>
      <c r="J259" s="9">
        <v>1.0</v>
      </c>
      <c r="K259" s="9">
        <v>2.0</v>
      </c>
      <c r="L259" s="9">
        <v>4.5</v>
      </c>
      <c r="P259" s="14" t="str">
        <f t="shared" si="4"/>
        <v>#N/A</v>
      </c>
      <c r="S259" s="14">
        <f t="shared" si="2"/>
        <v>4.5</v>
      </c>
      <c r="V259" s="14" t="str">
        <f t="shared" si="3"/>
        <v>#N/A</v>
      </c>
    </row>
    <row r="260">
      <c r="C260" s="15"/>
      <c r="D260" s="15"/>
      <c r="E260" s="15"/>
      <c r="F260" s="15"/>
      <c r="G260" s="15"/>
      <c r="H260" s="12"/>
      <c r="I260" s="15"/>
      <c r="J260" s="9">
        <v>2.0</v>
      </c>
      <c r="K260" s="9">
        <v>2.0</v>
      </c>
      <c r="L260" s="9">
        <v>4.54</v>
      </c>
      <c r="P260" s="14" t="str">
        <f t="shared" si="4"/>
        <v>#N/A</v>
      </c>
      <c r="S260" s="14" t="str">
        <f t="shared" si="2"/>
        <v>#N/A</v>
      </c>
      <c r="V260" s="14">
        <f t="shared" si="3"/>
        <v>4.54</v>
      </c>
    </row>
    <row r="261">
      <c r="C261" s="15"/>
      <c r="D261" s="15"/>
      <c r="E261" s="15"/>
      <c r="F261" s="15"/>
      <c r="G261" s="15"/>
      <c r="H261" s="12"/>
      <c r="I261" s="15"/>
      <c r="J261" s="9">
        <v>0.0</v>
      </c>
      <c r="K261" s="9">
        <v>5.0</v>
      </c>
      <c r="L261" s="9">
        <v>1.22</v>
      </c>
      <c r="P261" s="14">
        <f t="shared" si="4"/>
        <v>1.22</v>
      </c>
      <c r="S261" s="14" t="str">
        <f t="shared" si="2"/>
        <v>#N/A</v>
      </c>
      <c r="V261" s="14" t="str">
        <f t="shared" si="3"/>
        <v>#N/A</v>
      </c>
    </row>
    <row r="262">
      <c r="C262" s="15"/>
      <c r="D262" s="15"/>
      <c r="E262" s="15"/>
      <c r="F262" s="15"/>
      <c r="G262" s="15"/>
      <c r="H262" s="12"/>
      <c r="I262" s="15"/>
      <c r="J262" s="9">
        <v>0.4</v>
      </c>
      <c r="K262" s="9">
        <v>5.0</v>
      </c>
      <c r="L262" s="9">
        <v>2.01</v>
      </c>
      <c r="P262" s="14" t="str">
        <f t="shared" si="4"/>
        <v>#N/A</v>
      </c>
      <c r="S262" s="14" t="str">
        <f t="shared" si="2"/>
        <v>#N/A</v>
      </c>
      <c r="V262" s="14" t="str">
        <f t="shared" si="3"/>
        <v>#N/A</v>
      </c>
    </row>
    <row r="263">
      <c r="C263" s="15"/>
      <c r="D263" s="15"/>
      <c r="E263" s="15"/>
      <c r="F263" s="15"/>
      <c r="G263" s="15"/>
      <c r="H263" s="12"/>
      <c r="I263" s="15"/>
      <c r="J263" s="9">
        <v>1.0</v>
      </c>
      <c r="K263" s="9">
        <v>5.0</v>
      </c>
      <c r="L263" s="9">
        <v>2.01</v>
      </c>
      <c r="P263" s="14" t="str">
        <f t="shared" si="4"/>
        <v>#N/A</v>
      </c>
      <c r="S263" s="14">
        <f t="shared" si="2"/>
        <v>2.01</v>
      </c>
      <c r="V263" s="14" t="str">
        <f t="shared" si="3"/>
        <v>#N/A</v>
      </c>
    </row>
    <row r="264">
      <c r="C264" s="15"/>
      <c r="D264" s="15"/>
      <c r="E264" s="15"/>
      <c r="F264" s="15"/>
      <c r="G264" s="15"/>
      <c r="H264" s="12"/>
      <c r="I264" s="15"/>
      <c r="J264" s="9">
        <v>2.0</v>
      </c>
      <c r="K264" s="9">
        <v>5.0</v>
      </c>
      <c r="L264" s="9">
        <v>2.03</v>
      </c>
      <c r="P264" s="14" t="str">
        <f t="shared" si="4"/>
        <v>#N/A</v>
      </c>
      <c r="S264" s="14" t="str">
        <f t="shared" si="2"/>
        <v>#N/A</v>
      </c>
      <c r="V264" s="14">
        <f t="shared" si="3"/>
        <v>2.03</v>
      </c>
    </row>
    <row r="265">
      <c r="C265" s="15"/>
      <c r="D265" s="15"/>
      <c r="E265" s="15"/>
      <c r="F265" s="15"/>
      <c r="G265" s="15"/>
      <c r="H265" s="12"/>
      <c r="I265" s="15"/>
      <c r="J265" s="9">
        <v>0.0</v>
      </c>
      <c r="K265" s="9">
        <v>10.0</v>
      </c>
      <c r="L265" s="9">
        <v>1.45</v>
      </c>
      <c r="P265" s="14">
        <f t="shared" si="4"/>
        <v>1.45</v>
      </c>
      <c r="S265" s="14" t="str">
        <f t="shared" si="2"/>
        <v>#N/A</v>
      </c>
      <c r="V265" s="14" t="str">
        <f t="shared" si="3"/>
        <v>#N/A</v>
      </c>
    </row>
    <row r="266">
      <c r="C266" s="15"/>
      <c r="D266" s="15"/>
      <c r="E266" s="15"/>
      <c r="F266" s="15"/>
      <c r="G266" s="15"/>
      <c r="H266" s="12"/>
      <c r="I266" s="15"/>
      <c r="J266" s="9">
        <v>0.5</v>
      </c>
      <c r="K266" s="9">
        <v>10.0</v>
      </c>
      <c r="L266" s="9">
        <v>0.991</v>
      </c>
      <c r="P266" s="14" t="str">
        <f t="shared" si="4"/>
        <v>#N/A</v>
      </c>
      <c r="S266" s="14" t="str">
        <f t="shared" si="2"/>
        <v>#N/A</v>
      </c>
      <c r="V266" s="14" t="str">
        <f t="shared" si="3"/>
        <v>#N/A</v>
      </c>
    </row>
    <row r="267">
      <c r="C267" s="15"/>
      <c r="D267" s="15"/>
      <c r="E267" s="15"/>
      <c r="F267" s="15"/>
      <c r="G267" s="15"/>
      <c r="H267" s="12"/>
      <c r="I267" s="15"/>
      <c r="J267" s="9">
        <v>1.0</v>
      </c>
      <c r="K267" s="9">
        <v>10.0</v>
      </c>
      <c r="L267" s="9">
        <v>0.97</v>
      </c>
      <c r="P267" s="14" t="str">
        <f t="shared" si="4"/>
        <v>#N/A</v>
      </c>
      <c r="S267" s="14">
        <f t="shared" si="2"/>
        <v>0.97</v>
      </c>
      <c r="V267" s="14" t="str">
        <f t="shared" si="3"/>
        <v>#N/A</v>
      </c>
    </row>
    <row r="268">
      <c r="C268" s="15"/>
      <c r="D268" s="15"/>
      <c r="E268" s="15"/>
      <c r="F268" s="15"/>
      <c r="G268" s="15"/>
      <c r="H268" s="12"/>
      <c r="I268" s="15"/>
      <c r="J268" s="9">
        <v>2.0</v>
      </c>
      <c r="K268" s="9">
        <v>10.0</v>
      </c>
      <c r="L268" s="9">
        <v>1.04</v>
      </c>
      <c r="P268" s="14" t="str">
        <f t="shared" si="4"/>
        <v>#N/A</v>
      </c>
      <c r="S268" s="14" t="str">
        <f t="shared" si="2"/>
        <v>#N/A</v>
      </c>
      <c r="V268" s="14">
        <f t="shared" si="3"/>
        <v>1.04</v>
      </c>
    </row>
    <row r="269">
      <c r="C269" s="15"/>
      <c r="D269" s="15"/>
      <c r="E269" s="15"/>
      <c r="F269" s="15"/>
      <c r="G269" s="15"/>
      <c r="H269" s="12"/>
      <c r="I269" s="15"/>
      <c r="J269" s="9">
        <v>0.0</v>
      </c>
      <c r="K269" s="9">
        <v>20.0</v>
      </c>
      <c r="L269" s="9">
        <v>0.407</v>
      </c>
      <c r="P269" s="14">
        <f t="shared" si="4"/>
        <v>0.407</v>
      </c>
      <c r="S269" s="14" t="str">
        <f t="shared" si="2"/>
        <v>#N/A</v>
      </c>
      <c r="V269" s="14" t="str">
        <f t="shared" si="3"/>
        <v>#N/A</v>
      </c>
    </row>
    <row r="270">
      <c r="C270" s="15"/>
      <c r="D270" s="15"/>
      <c r="E270" s="15"/>
      <c r="F270" s="15"/>
      <c r="G270" s="15"/>
      <c r="H270" s="12"/>
      <c r="I270" s="15"/>
      <c r="J270" s="9">
        <v>0.5</v>
      </c>
      <c r="K270" s="9">
        <v>20.0</v>
      </c>
      <c r="L270" s="9">
        <v>0.5</v>
      </c>
      <c r="P270" s="14" t="str">
        <f t="shared" si="4"/>
        <v>#N/A</v>
      </c>
      <c r="S270" s="14" t="str">
        <f t="shared" si="2"/>
        <v>#N/A</v>
      </c>
      <c r="V270" s="14" t="str">
        <f t="shared" si="3"/>
        <v>#N/A</v>
      </c>
    </row>
    <row r="271">
      <c r="C271" s="15"/>
      <c r="D271" s="15"/>
      <c r="E271" s="15"/>
      <c r="F271" s="15"/>
      <c r="G271" s="15"/>
      <c r="H271" s="12"/>
      <c r="I271" s="15"/>
      <c r="J271" s="9">
        <v>1.0</v>
      </c>
      <c r="K271" s="9">
        <v>20.0</v>
      </c>
      <c r="L271" s="9">
        <v>0.477</v>
      </c>
      <c r="P271" s="14" t="str">
        <f t="shared" si="4"/>
        <v>#N/A</v>
      </c>
      <c r="S271" s="14">
        <f t="shared" si="2"/>
        <v>0.477</v>
      </c>
      <c r="V271" s="14" t="str">
        <f t="shared" si="3"/>
        <v>#N/A</v>
      </c>
    </row>
    <row r="272">
      <c r="C272" s="15"/>
      <c r="D272" s="15"/>
      <c r="E272" s="15"/>
      <c r="F272" s="15"/>
      <c r="G272" s="15"/>
      <c r="H272" s="12"/>
      <c r="I272" s="15"/>
      <c r="J272" s="9">
        <v>2.0</v>
      </c>
      <c r="K272" s="9">
        <v>20.0</v>
      </c>
      <c r="L272" s="9">
        <v>0.496</v>
      </c>
      <c r="P272" s="14" t="str">
        <f t="shared" si="4"/>
        <v>#N/A</v>
      </c>
      <c r="S272" s="14" t="str">
        <f t="shared" si="2"/>
        <v>#N/A</v>
      </c>
      <c r="V272" s="14">
        <f t="shared" si="3"/>
        <v>0.496</v>
      </c>
    </row>
    <row r="273">
      <c r="C273" s="15"/>
      <c r="D273" s="15"/>
      <c r="E273" s="15"/>
      <c r="F273" s="15"/>
      <c r="G273" s="15"/>
      <c r="H273" s="12"/>
      <c r="I273" s="15"/>
      <c r="J273" s="9">
        <v>0.0</v>
      </c>
      <c r="K273" s="9">
        <v>40.0</v>
      </c>
      <c r="L273" s="9">
        <v>0.213</v>
      </c>
      <c r="P273" s="14">
        <f t="shared" si="4"/>
        <v>0.213</v>
      </c>
      <c r="S273" s="14" t="str">
        <f t="shared" si="2"/>
        <v>#N/A</v>
      </c>
      <c r="V273" s="14" t="str">
        <f t="shared" si="3"/>
        <v>#N/A</v>
      </c>
    </row>
    <row r="274">
      <c r="C274" s="15"/>
      <c r="D274" s="15"/>
      <c r="E274" s="15"/>
      <c r="F274" s="15"/>
      <c r="G274" s="15"/>
      <c r="H274" s="12"/>
      <c r="I274" s="15"/>
      <c r="J274" s="9">
        <v>0.5</v>
      </c>
      <c r="K274" s="9">
        <v>40.0</v>
      </c>
      <c r="L274" s="9">
        <v>0.252</v>
      </c>
      <c r="P274" s="14" t="str">
        <f t="shared" si="4"/>
        <v>#N/A</v>
      </c>
      <c r="S274" s="14" t="str">
        <f t="shared" si="2"/>
        <v>#N/A</v>
      </c>
      <c r="V274" s="14" t="str">
        <f t="shared" si="3"/>
        <v>#N/A</v>
      </c>
    </row>
    <row r="275">
      <c r="C275" s="15"/>
      <c r="D275" s="15"/>
      <c r="E275" s="15"/>
      <c r="F275" s="15"/>
      <c r="G275" s="15"/>
      <c r="H275" s="12"/>
      <c r="I275" s="15"/>
      <c r="J275" s="9">
        <v>1.0</v>
      </c>
      <c r="K275" s="9">
        <v>40.0</v>
      </c>
      <c r="L275" s="9">
        <v>0.243</v>
      </c>
      <c r="P275" s="14" t="str">
        <f t="shared" si="4"/>
        <v>#N/A</v>
      </c>
      <c r="S275" s="14">
        <f t="shared" si="2"/>
        <v>0.243</v>
      </c>
      <c r="V275" s="14" t="str">
        <f t="shared" si="3"/>
        <v>#N/A</v>
      </c>
    </row>
    <row r="276">
      <c r="C276" s="15"/>
      <c r="D276" s="15"/>
      <c r="E276" s="15"/>
      <c r="F276" s="15"/>
      <c r="G276" s="15"/>
      <c r="H276" s="12"/>
      <c r="I276" s="15"/>
      <c r="J276" s="9">
        <v>2.0</v>
      </c>
      <c r="K276" s="9">
        <v>40.0</v>
      </c>
      <c r="L276" s="9">
        <v>0.253</v>
      </c>
      <c r="P276" s="14" t="str">
        <f t="shared" si="4"/>
        <v>#N/A</v>
      </c>
      <c r="S276" s="14" t="str">
        <f t="shared" si="2"/>
        <v>#N/A</v>
      </c>
      <c r="V276" s="14">
        <f t="shared" si="3"/>
        <v>0.253</v>
      </c>
    </row>
    <row r="277">
      <c r="C277" s="15"/>
      <c r="D277" s="15"/>
      <c r="E277" s="15"/>
      <c r="F277" s="15"/>
      <c r="G277" s="15"/>
      <c r="H277" s="12"/>
      <c r="I277" s="15"/>
      <c r="J277" s="9">
        <v>0.0</v>
      </c>
      <c r="K277" s="9">
        <v>80.0</v>
      </c>
      <c r="L277" s="9">
        <v>0.123</v>
      </c>
      <c r="P277" s="14">
        <f t="shared" si="4"/>
        <v>0.123</v>
      </c>
      <c r="S277" s="14" t="str">
        <f t="shared" si="2"/>
        <v>#N/A</v>
      </c>
      <c r="V277" s="14" t="str">
        <f t="shared" si="3"/>
        <v>#N/A</v>
      </c>
    </row>
    <row r="278">
      <c r="C278" s="15"/>
      <c r="D278" s="15"/>
      <c r="E278" s="15"/>
      <c r="F278" s="15"/>
      <c r="G278" s="15"/>
      <c r="H278" s="12"/>
      <c r="I278" s="15"/>
      <c r="J278" s="9">
        <v>0.5</v>
      </c>
      <c r="K278" s="9">
        <v>80.0</v>
      </c>
      <c r="L278" s="9">
        <v>0.126</v>
      </c>
      <c r="P278" s="14" t="str">
        <f t="shared" si="4"/>
        <v>#N/A</v>
      </c>
      <c r="S278" s="14" t="str">
        <f t="shared" si="2"/>
        <v>#N/A</v>
      </c>
      <c r="V278" s="14" t="str">
        <f t="shared" si="3"/>
        <v>#N/A</v>
      </c>
    </row>
    <row r="279">
      <c r="C279" s="15"/>
      <c r="D279" s="15"/>
      <c r="E279" s="15"/>
      <c r="F279" s="15"/>
      <c r="G279" s="15"/>
      <c r="H279" s="12"/>
      <c r="I279" s="15"/>
      <c r="J279" s="9">
        <v>1.0</v>
      </c>
      <c r="K279" s="9">
        <v>80.0</v>
      </c>
      <c r="L279" s="9">
        <v>0.124</v>
      </c>
      <c r="P279" s="14" t="str">
        <f t="shared" si="4"/>
        <v>#N/A</v>
      </c>
      <c r="S279" s="14">
        <f t="shared" si="2"/>
        <v>0.124</v>
      </c>
      <c r="V279" s="14" t="str">
        <f t="shared" si="3"/>
        <v>#N/A</v>
      </c>
    </row>
    <row r="280">
      <c r="C280" s="7"/>
      <c r="D280" s="7"/>
      <c r="E280" s="7"/>
      <c r="F280" s="7"/>
      <c r="G280" s="7"/>
      <c r="H280" s="23"/>
      <c r="I280" s="7"/>
      <c r="J280" s="25">
        <v>2.0</v>
      </c>
      <c r="K280" s="25">
        <v>80.0</v>
      </c>
      <c r="L280" s="25">
        <v>0.129</v>
      </c>
      <c r="P280" s="14" t="str">
        <f t="shared" si="4"/>
        <v>#N/A</v>
      </c>
      <c r="S280" s="14" t="str">
        <f t="shared" si="2"/>
        <v>#N/A</v>
      </c>
      <c r="V280" s="14">
        <f t="shared" si="3"/>
        <v>0.129</v>
      </c>
    </row>
    <row r="281">
      <c r="C281" s="27" t="s">
        <v>64</v>
      </c>
      <c r="D281" s="28" t="s">
        <v>65</v>
      </c>
      <c r="E281" s="11">
        <v>100.0</v>
      </c>
      <c r="F281" s="11">
        <v>0.0</v>
      </c>
      <c r="G281" s="11">
        <v>20.0</v>
      </c>
      <c r="H281" s="12"/>
      <c r="I281" s="10" t="s">
        <v>59</v>
      </c>
      <c r="J281" s="9">
        <v>0.0</v>
      </c>
      <c r="K281" s="9">
        <v>1.0</v>
      </c>
      <c r="L281" s="22" t="s">
        <v>57</v>
      </c>
      <c r="P281" s="19" t="str">
        <f t="shared" si="4"/>
        <v>-</v>
      </c>
      <c r="S281" s="14" t="str">
        <f t="shared" si="2"/>
        <v>#N/A</v>
      </c>
      <c r="V281" s="14" t="str">
        <f t="shared" si="3"/>
        <v>#N/A</v>
      </c>
    </row>
    <row r="282">
      <c r="C282" s="15"/>
      <c r="D282" s="15"/>
      <c r="E282" s="15"/>
      <c r="F282" s="15"/>
      <c r="G282" s="15"/>
      <c r="H282" s="12"/>
      <c r="I282" s="15"/>
      <c r="J282" s="9">
        <v>1.0</v>
      </c>
      <c r="K282" s="9">
        <v>1.0</v>
      </c>
      <c r="L282" s="9">
        <v>3.04</v>
      </c>
      <c r="P282" s="14" t="str">
        <f t="shared" si="4"/>
        <v>#N/A</v>
      </c>
      <c r="S282" s="14">
        <f t="shared" si="2"/>
        <v>3.04</v>
      </c>
      <c r="V282" s="14" t="str">
        <f t="shared" si="3"/>
        <v>#N/A</v>
      </c>
    </row>
    <row r="283">
      <c r="C283" s="15"/>
      <c r="D283" s="15"/>
      <c r="E283" s="15"/>
      <c r="F283" s="15"/>
      <c r="G283" s="15"/>
      <c r="H283" s="12"/>
      <c r="I283" s="15"/>
      <c r="J283" s="9">
        <v>2.0</v>
      </c>
      <c r="K283" s="9">
        <v>1.0</v>
      </c>
      <c r="L283" s="9">
        <v>2.69</v>
      </c>
      <c r="P283" s="14" t="str">
        <f t="shared" si="4"/>
        <v>#N/A</v>
      </c>
      <c r="S283" s="14" t="str">
        <f t="shared" si="2"/>
        <v>#N/A</v>
      </c>
      <c r="V283" s="14">
        <f t="shared" si="3"/>
        <v>2.69</v>
      </c>
    </row>
    <row r="284">
      <c r="C284" s="15"/>
      <c r="D284" s="15"/>
      <c r="E284" s="15"/>
      <c r="F284" s="15"/>
      <c r="G284" s="15"/>
      <c r="H284" s="12"/>
      <c r="I284" s="15"/>
      <c r="J284" s="9">
        <v>0.0</v>
      </c>
      <c r="K284" s="9">
        <v>2.0</v>
      </c>
      <c r="L284" s="9">
        <v>1.94</v>
      </c>
      <c r="P284" s="14">
        <f t="shared" si="4"/>
        <v>1.94</v>
      </c>
      <c r="S284" s="14" t="str">
        <f t="shared" si="2"/>
        <v>#N/A</v>
      </c>
      <c r="V284" s="14" t="str">
        <f t="shared" si="3"/>
        <v>#N/A</v>
      </c>
    </row>
    <row r="285">
      <c r="C285" s="15"/>
      <c r="D285" s="15"/>
      <c r="E285" s="15"/>
      <c r="F285" s="15"/>
      <c r="G285" s="15"/>
      <c r="H285" s="12"/>
      <c r="I285" s="15"/>
      <c r="J285" s="9">
        <v>0.5</v>
      </c>
      <c r="K285" s="9">
        <v>2.0</v>
      </c>
      <c r="L285" s="9">
        <v>2.89</v>
      </c>
      <c r="P285" s="14" t="str">
        <f t="shared" si="4"/>
        <v>#N/A</v>
      </c>
      <c r="S285" s="14" t="str">
        <f t="shared" si="2"/>
        <v>#N/A</v>
      </c>
      <c r="V285" s="14" t="str">
        <f t="shared" si="3"/>
        <v>#N/A</v>
      </c>
    </row>
    <row r="286">
      <c r="C286" s="15"/>
      <c r="D286" s="15"/>
      <c r="E286" s="15"/>
      <c r="F286" s="15"/>
      <c r="G286" s="15"/>
      <c r="H286" s="12"/>
      <c r="I286" s="15"/>
      <c r="J286" s="9">
        <v>1.0</v>
      </c>
      <c r="K286" s="9">
        <v>2.0</v>
      </c>
      <c r="L286" s="9">
        <v>1.87</v>
      </c>
      <c r="P286" s="14" t="str">
        <f t="shared" si="4"/>
        <v>#N/A</v>
      </c>
      <c r="S286" s="14">
        <f t="shared" si="2"/>
        <v>1.87</v>
      </c>
      <c r="V286" s="14" t="str">
        <f t="shared" si="3"/>
        <v>#N/A</v>
      </c>
    </row>
    <row r="287">
      <c r="C287" s="15"/>
      <c r="D287" s="15"/>
      <c r="E287" s="15"/>
      <c r="F287" s="15"/>
      <c r="G287" s="15"/>
      <c r="H287" s="12"/>
      <c r="I287" s="15"/>
      <c r="J287" s="9">
        <v>2.0</v>
      </c>
      <c r="K287" s="9">
        <v>2.0</v>
      </c>
      <c r="L287" s="9">
        <v>1.95</v>
      </c>
      <c r="P287" s="14" t="str">
        <f t="shared" si="4"/>
        <v>#N/A</v>
      </c>
      <c r="S287" s="14" t="str">
        <f t="shared" si="2"/>
        <v>#N/A</v>
      </c>
      <c r="V287" s="14">
        <f t="shared" si="3"/>
        <v>1.95</v>
      </c>
    </row>
    <row r="288">
      <c r="C288" s="15"/>
      <c r="D288" s="15"/>
      <c r="E288" s="15"/>
      <c r="F288" s="15"/>
      <c r="G288" s="15"/>
      <c r="H288" s="12"/>
      <c r="I288" s="15"/>
      <c r="J288" s="9">
        <v>0.0</v>
      </c>
      <c r="K288" s="9">
        <v>5.0</v>
      </c>
      <c r="L288" s="9">
        <v>1.18</v>
      </c>
      <c r="P288" s="14">
        <f t="shared" si="4"/>
        <v>1.18</v>
      </c>
      <c r="S288" s="14" t="str">
        <f t="shared" si="2"/>
        <v>#N/A</v>
      </c>
      <c r="V288" s="14" t="str">
        <f t="shared" si="3"/>
        <v>#N/A</v>
      </c>
    </row>
    <row r="289">
      <c r="C289" s="15"/>
      <c r="D289" s="15"/>
      <c r="E289" s="15"/>
      <c r="F289" s="15"/>
      <c r="G289" s="15"/>
      <c r="H289" s="12"/>
      <c r="I289" s="15"/>
      <c r="J289" s="9">
        <v>0.4</v>
      </c>
      <c r="K289" s="9">
        <v>5.0</v>
      </c>
      <c r="L289" s="9">
        <v>0.986</v>
      </c>
      <c r="P289" s="14" t="str">
        <f t="shared" si="4"/>
        <v>#N/A</v>
      </c>
      <c r="S289" s="14" t="str">
        <f t="shared" si="2"/>
        <v>#N/A</v>
      </c>
      <c r="V289" s="14" t="str">
        <f t="shared" si="3"/>
        <v>#N/A</v>
      </c>
    </row>
    <row r="290">
      <c r="C290" s="15"/>
      <c r="D290" s="15"/>
      <c r="E290" s="15"/>
      <c r="F290" s="15"/>
      <c r="G290" s="15"/>
      <c r="H290" s="12"/>
      <c r="I290" s="15"/>
      <c r="J290" s="9">
        <v>1.0</v>
      </c>
      <c r="K290" s="9">
        <v>5.0</v>
      </c>
      <c r="L290" s="9">
        <v>1.31</v>
      </c>
      <c r="P290" s="14" t="str">
        <f t="shared" si="4"/>
        <v>#N/A</v>
      </c>
      <c r="S290" s="14">
        <f t="shared" si="2"/>
        <v>1.31</v>
      </c>
      <c r="V290" s="14" t="str">
        <f t="shared" si="3"/>
        <v>#N/A</v>
      </c>
    </row>
    <row r="291">
      <c r="C291" s="15"/>
      <c r="D291" s="15"/>
      <c r="E291" s="15"/>
      <c r="F291" s="15"/>
      <c r="G291" s="15"/>
      <c r="H291" s="12"/>
      <c r="I291" s="15"/>
      <c r="J291" s="9">
        <v>2.0</v>
      </c>
      <c r="K291" s="9">
        <v>5.0</v>
      </c>
      <c r="L291" s="9">
        <v>1.03</v>
      </c>
      <c r="P291" s="14" t="str">
        <f t="shared" si="4"/>
        <v>#N/A</v>
      </c>
      <c r="S291" s="14" t="str">
        <f t="shared" si="2"/>
        <v>#N/A</v>
      </c>
      <c r="V291" s="14">
        <f t="shared" si="3"/>
        <v>1.03</v>
      </c>
    </row>
    <row r="292">
      <c r="C292" s="15"/>
      <c r="D292" s="15"/>
      <c r="E292" s="15"/>
      <c r="F292" s="15"/>
      <c r="G292" s="15"/>
      <c r="H292" s="12"/>
      <c r="I292" s="15"/>
      <c r="J292" s="9">
        <v>0.0</v>
      </c>
      <c r="K292" s="9">
        <v>10.0</v>
      </c>
      <c r="L292" s="9">
        <v>0.702</v>
      </c>
      <c r="P292" s="14">
        <f t="shared" si="4"/>
        <v>0.702</v>
      </c>
      <c r="S292" s="14" t="str">
        <f t="shared" si="2"/>
        <v>#N/A</v>
      </c>
      <c r="V292" s="14" t="str">
        <f t="shared" si="3"/>
        <v>#N/A</v>
      </c>
    </row>
    <row r="293">
      <c r="C293" s="15"/>
      <c r="D293" s="15"/>
      <c r="E293" s="15"/>
      <c r="F293" s="15"/>
      <c r="G293" s="15"/>
      <c r="H293" s="12"/>
      <c r="I293" s="15"/>
      <c r="J293" s="9">
        <v>0.5</v>
      </c>
      <c r="K293" s="9">
        <v>10.0</v>
      </c>
      <c r="L293" s="9">
        <v>0.504</v>
      </c>
      <c r="P293" s="14" t="str">
        <f t="shared" si="4"/>
        <v>#N/A</v>
      </c>
      <c r="S293" s="14" t="str">
        <f t="shared" si="2"/>
        <v>#N/A</v>
      </c>
      <c r="V293" s="14" t="str">
        <f t="shared" si="3"/>
        <v>#N/A</v>
      </c>
    </row>
    <row r="294">
      <c r="C294" s="15"/>
      <c r="D294" s="15"/>
      <c r="E294" s="15"/>
      <c r="F294" s="15"/>
      <c r="G294" s="15"/>
      <c r="H294" s="12"/>
      <c r="I294" s="15"/>
      <c r="J294" s="9">
        <v>1.0</v>
      </c>
      <c r="K294" s="9">
        <v>10.0</v>
      </c>
      <c r="L294" s="9">
        <v>0.52</v>
      </c>
      <c r="P294" s="14" t="str">
        <f t="shared" si="4"/>
        <v>#N/A</v>
      </c>
      <c r="S294" s="14">
        <f t="shared" si="2"/>
        <v>0.52</v>
      </c>
      <c r="V294" s="14" t="str">
        <f t="shared" si="3"/>
        <v>#N/A</v>
      </c>
    </row>
    <row r="295">
      <c r="C295" s="15"/>
      <c r="D295" s="15"/>
      <c r="E295" s="15"/>
      <c r="F295" s="15"/>
      <c r="G295" s="15"/>
      <c r="H295" s="12"/>
      <c r="I295" s="15"/>
      <c r="J295" s="9">
        <v>2.0</v>
      </c>
      <c r="K295" s="9">
        <v>10.0</v>
      </c>
      <c r="L295" s="9">
        <v>0.557</v>
      </c>
      <c r="P295" s="14" t="str">
        <f t="shared" si="4"/>
        <v>#N/A</v>
      </c>
      <c r="S295" s="14" t="str">
        <f t="shared" si="2"/>
        <v>#N/A</v>
      </c>
      <c r="V295" s="14">
        <f t="shared" si="3"/>
        <v>0.557</v>
      </c>
    </row>
    <row r="296">
      <c r="C296" s="15"/>
      <c r="D296" s="15"/>
      <c r="E296" s="15"/>
      <c r="F296" s="15"/>
      <c r="G296" s="15"/>
      <c r="H296" s="12"/>
      <c r="I296" s="15"/>
      <c r="J296" s="9">
        <v>0.0</v>
      </c>
      <c r="K296" s="9">
        <v>20.0</v>
      </c>
      <c r="L296" s="9">
        <v>0.263</v>
      </c>
      <c r="P296" s="14">
        <f t="shared" si="4"/>
        <v>0.263</v>
      </c>
      <c r="S296" s="14" t="str">
        <f t="shared" si="2"/>
        <v>#N/A</v>
      </c>
      <c r="V296" s="14" t="str">
        <f t="shared" si="3"/>
        <v>#N/A</v>
      </c>
    </row>
    <row r="297">
      <c r="C297" s="15"/>
      <c r="D297" s="15"/>
      <c r="E297" s="15"/>
      <c r="F297" s="15"/>
      <c r="G297" s="15"/>
      <c r="H297" s="12"/>
      <c r="I297" s="15"/>
      <c r="J297" s="9">
        <v>0.5</v>
      </c>
      <c r="K297" s="9">
        <v>20.0</v>
      </c>
      <c r="L297" s="9">
        <v>0.282</v>
      </c>
      <c r="P297" s="14" t="str">
        <f t="shared" si="4"/>
        <v>#N/A</v>
      </c>
      <c r="S297" s="14" t="str">
        <f t="shared" si="2"/>
        <v>#N/A</v>
      </c>
      <c r="V297" s="14" t="str">
        <f t="shared" si="3"/>
        <v>#N/A</v>
      </c>
    </row>
    <row r="298">
      <c r="C298" s="15"/>
      <c r="D298" s="15"/>
      <c r="E298" s="15"/>
      <c r="F298" s="15"/>
      <c r="G298" s="15"/>
      <c r="H298" s="12"/>
      <c r="I298" s="15"/>
      <c r="J298" s="9">
        <v>1.0</v>
      </c>
      <c r="K298" s="9">
        <v>20.0</v>
      </c>
      <c r="L298" s="9">
        <v>0.275</v>
      </c>
      <c r="P298" s="14" t="str">
        <f t="shared" si="4"/>
        <v>#N/A</v>
      </c>
      <c r="S298" s="14">
        <f t="shared" si="2"/>
        <v>0.275</v>
      </c>
      <c r="V298" s="14" t="str">
        <f t="shared" si="3"/>
        <v>#N/A</v>
      </c>
    </row>
    <row r="299">
      <c r="C299" s="15"/>
      <c r="D299" s="15"/>
      <c r="E299" s="15"/>
      <c r="F299" s="15"/>
      <c r="G299" s="15"/>
      <c r="H299" s="12"/>
      <c r="I299" s="15"/>
      <c r="J299" s="9">
        <v>2.0</v>
      </c>
      <c r="K299" s="9">
        <v>20.0</v>
      </c>
      <c r="L299" s="9">
        <v>0.269</v>
      </c>
      <c r="P299" s="14" t="str">
        <f t="shared" si="4"/>
        <v>#N/A</v>
      </c>
      <c r="S299" s="14" t="str">
        <f t="shared" si="2"/>
        <v>#N/A</v>
      </c>
      <c r="V299" s="14">
        <f t="shared" si="3"/>
        <v>0.269</v>
      </c>
    </row>
    <row r="300">
      <c r="C300" s="15"/>
      <c r="D300" s="15"/>
      <c r="E300" s="15"/>
      <c r="F300" s="15"/>
      <c r="G300" s="15"/>
      <c r="H300" s="12"/>
      <c r="I300" s="15"/>
      <c r="J300" s="9">
        <v>0.0</v>
      </c>
      <c r="K300" s="9">
        <v>40.0</v>
      </c>
      <c r="L300" s="9">
        <v>0.145</v>
      </c>
      <c r="P300" s="14">
        <f t="shared" si="4"/>
        <v>0.145</v>
      </c>
      <c r="S300" s="14" t="str">
        <f t="shared" si="2"/>
        <v>#N/A</v>
      </c>
      <c r="V300" s="14" t="str">
        <f t="shared" si="3"/>
        <v>#N/A</v>
      </c>
    </row>
    <row r="301">
      <c r="C301" s="15"/>
      <c r="D301" s="15"/>
      <c r="E301" s="15"/>
      <c r="F301" s="15"/>
      <c r="G301" s="15"/>
      <c r="H301" s="12"/>
      <c r="I301" s="15"/>
      <c r="J301" s="9">
        <v>0.5</v>
      </c>
      <c r="K301" s="9">
        <v>40.0</v>
      </c>
      <c r="L301" s="9">
        <v>0.136</v>
      </c>
      <c r="P301" s="14" t="str">
        <f t="shared" si="4"/>
        <v>#N/A</v>
      </c>
      <c r="S301" s="14" t="str">
        <f t="shared" si="2"/>
        <v>#N/A</v>
      </c>
      <c r="V301" s="14" t="str">
        <f t="shared" si="3"/>
        <v>#N/A</v>
      </c>
    </row>
    <row r="302">
      <c r="C302" s="15"/>
      <c r="D302" s="15"/>
      <c r="E302" s="15"/>
      <c r="F302" s="15"/>
      <c r="G302" s="15"/>
      <c r="H302" s="12"/>
      <c r="I302" s="15"/>
      <c r="J302" s="9">
        <v>1.0</v>
      </c>
      <c r="K302" s="9">
        <v>40.0</v>
      </c>
      <c r="L302" s="9">
        <v>0.136</v>
      </c>
      <c r="P302" s="14" t="str">
        <f t="shared" si="4"/>
        <v>#N/A</v>
      </c>
      <c r="S302" s="14">
        <f t="shared" si="2"/>
        <v>0.136</v>
      </c>
      <c r="V302" s="14" t="str">
        <f t="shared" si="3"/>
        <v>#N/A</v>
      </c>
    </row>
    <row r="303">
      <c r="C303" s="15"/>
      <c r="D303" s="15"/>
      <c r="E303" s="15"/>
      <c r="F303" s="15"/>
      <c r="G303" s="15"/>
      <c r="H303" s="12"/>
      <c r="I303" s="15"/>
      <c r="J303" s="9">
        <v>2.0</v>
      </c>
      <c r="K303" s="9">
        <v>40.0</v>
      </c>
      <c r="L303" s="9">
        <v>0.138</v>
      </c>
      <c r="P303" s="14" t="str">
        <f t="shared" si="4"/>
        <v>#N/A</v>
      </c>
      <c r="S303" s="14" t="str">
        <f t="shared" si="2"/>
        <v>#N/A</v>
      </c>
      <c r="V303" s="14">
        <f t="shared" si="3"/>
        <v>0.138</v>
      </c>
    </row>
    <row r="304">
      <c r="C304" s="15"/>
      <c r="D304" s="15"/>
      <c r="E304" s="15"/>
      <c r="F304" s="15"/>
      <c r="G304" s="15"/>
      <c r="H304" s="12"/>
      <c r="I304" s="15"/>
      <c r="J304" s="9">
        <v>0.0</v>
      </c>
      <c r="K304" s="9">
        <v>80.0</v>
      </c>
      <c r="L304" s="9">
        <v>0.0698</v>
      </c>
      <c r="P304" s="14">
        <f t="shared" si="4"/>
        <v>0.0698</v>
      </c>
      <c r="S304" s="14" t="str">
        <f t="shared" si="2"/>
        <v>#N/A</v>
      </c>
      <c r="V304" s="14" t="str">
        <f t="shared" si="3"/>
        <v>#N/A</v>
      </c>
    </row>
    <row r="305">
      <c r="C305" s="15"/>
      <c r="D305" s="15"/>
      <c r="E305" s="15"/>
      <c r="F305" s="15"/>
      <c r="G305" s="15"/>
      <c r="H305" s="12"/>
      <c r="I305" s="15"/>
      <c r="J305" s="9">
        <v>0.5</v>
      </c>
      <c r="K305" s="9">
        <v>80.0</v>
      </c>
      <c r="L305" s="9">
        <v>0.0689</v>
      </c>
      <c r="P305" s="14" t="str">
        <f t="shared" si="4"/>
        <v>#N/A</v>
      </c>
      <c r="S305" s="14" t="str">
        <f t="shared" si="2"/>
        <v>#N/A</v>
      </c>
      <c r="V305" s="14" t="str">
        <f t="shared" si="3"/>
        <v>#N/A</v>
      </c>
    </row>
    <row r="306">
      <c r="C306" s="15"/>
      <c r="D306" s="15"/>
      <c r="E306" s="15"/>
      <c r="F306" s="15"/>
      <c r="G306" s="15"/>
      <c r="H306" s="12"/>
      <c r="I306" s="15"/>
      <c r="J306" s="9">
        <v>1.0</v>
      </c>
      <c r="K306" s="9">
        <v>80.0</v>
      </c>
      <c r="L306" s="9"/>
      <c r="P306" s="14" t="str">
        <f t="shared" si="4"/>
        <v>#N/A</v>
      </c>
      <c r="S306" s="14" t="str">
        <f t="shared" si="2"/>
        <v/>
      </c>
      <c r="V306" s="14" t="str">
        <f t="shared" si="3"/>
        <v>#N/A</v>
      </c>
    </row>
    <row r="307">
      <c r="C307" s="7"/>
      <c r="D307" s="7"/>
      <c r="E307" s="7"/>
      <c r="F307" s="7"/>
      <c r="G307" s="7"/>
      <c r="H307" s="23"/>
      <c r="I307" s="7"/>
      <c r="J307" s="25">
        <v>2.0</v>
      </c>
      <c r="K307" s="25">
        <v>80.0</v>
      </c>
      <c r="L307" s="25"/>
      <c r="P307" s="14" t="str">
        <f t="shared" si="4"/>
        <v>#N/A</v>
      </c>
      <c r="S307" s="14" t="str">
        <f t="shared" si="2"/>
        <v>#N/A</v>
      </c>
      <c r="V307" s="14" t="str">
        <f t="shared" si="3"/>
        <v/>
      </c>
    </row>
    <row r="308">
      <c r="C308" s="27" t="s">
        <v>64</v>
      </c>
      <c r="D308" s="28" t="s">
        <v>65</v>
      </c>
      <c r="E308" s="11">
        <v>100.0</v>
      </c>
      <c r="F308" s="11">
        <v>0.0</v>
      </c>
      <c r="G308" s="11">
        <v>20.0</v>
      </c>
      <c r="H308" s="12"/>
      <c r="I308" s="10" t="s">
        <v>58</v>
      </c>
      <c r="J308" s="9">
        <v>0.0</v>
      </c>
      <c r="K308" s="9">
        <v>1.0</v>
      </c>
      <c r="L308" s="22">
        <v>1.71E-13</v>
      </c>
    </row>
    <row r="309">
      <c r="C309" s="15"/>
      <c r="D309" s="15"/>
      <c r="E309" s="15"/>
      <c r="F309" s="15"/>
      <c r="G309" s="15"/>
      <c r="H309" s="12"/>
      <c r="I309" s="15"/>
      <c r="J309" s="9">
        <v>0.0</v>
      </c>
      <c r="K309" s="9">
        <v>2.0</v>
      </c>
      <c r="L309" s="9" t="s">
        <v>57</v>
      </c>
    </row>
    <row r="310">
      <c r="C310" s="15"/>
      <c r="D310" s="15"/>
      <c r="E310" s="15"/>
      <c r="F310" s="15"/>
      <c r="G310" s="15"/>
      <c r="H310" s="12"/>
      <c r="I310" s="15"/>
      <c r="J310" s="9">
        <v>0.0</v>
      </c>
      <c r="K310" s="9">
        <v>5.0</v>
      </c>
      <c r="L310" s="9">
        <v>0.86</v>
      </c>
    </row>
    <row r="311">
      <c r="C311" s="15"/>
      <c r="D311" s="15"/>
      <c r="E311" s="15"/>
      <c r="F311" s="15"/>
      <c r="G311" s="15"/>
      <c r="H311" s="12"/>
      <c r="I311" s="15"/>
      <c r="J311" s="9">
        <v>0.0</v>
      </c>
      <c r="K311" s="9">
        <v>10.0</v>
      </c>
      <c r="L311" s="9">
        <v>0.486</v>
      </c>
    </row>
    <row r="312">
      <c r="C312" s="15"/>
      <c r="D312" s="15"/>
      <c r="E312" s="15"/>
      <c r="F312" s="15"/>
      <c r="G312" s="15"/>
      <c r="H312" s="12"/>
      <c r="I312" s="15"/>
      <c r="J312" s="9">
        <v>0.0</v>
      </c>
      <c r="K312" s="9">
        <v>20.0</v>
      </c>
      <c r="L312" s="9">
        <v>0.291</v>
      </c>
    </row>
    <row r="313">
      <c r="C313" s="15"/>
      <c r="D313" s="15"/>
      <c r="E313" s="15"/>
      <c r="F313" s="15"/>
      <c r="G313" s="15"/>
      <c r="H313" s="12"/>
      <c r="I313" s="15"/>
      <c r="J313" s="9">
        <v>0.0</v>
      </c>
      <c r="K313" s="9">
        <v>40.0</v>
      </c>
      <c r="L313" s="9">
        <v>0.148</v>
      </c>
    </row>
    <row r="314">
      <c r="C314" s="7"/>
      <c r="D314" s="7"/>
      <c r="E314" s="7"/>
      <c r="F314" s="7"/>
      <c r="G314" s="7"/>
      <c r="H314" s="23"/>
      <c r="I314" s="7"/>
      <c r="J314" s="25">
        <v>0.0</v>
      </c>
      <c r="K314" s="25">
        <v>80.0</v>
      </c>
      <c r="L314" s="25">
        <v>0.0743</v>
      </c>
    </row>
    <row r="315">
      <c r="C315" s="27"/>
      <c r="D315" s="28"/>
      <c r="E315" s="11"/>
      <c r="F315" s="11"/>
      <c r="G315" s="11"/>
      <c r="H315" s="12"/>
      <c r="I315" s="10"/>
      <c r="J315" s="9"/>
      <c r="K315" s="9"/>
      <c r="L315" s="9"/>
    </row>
    <row r="316">
      <c r="C316" s="27"/>
      <c r="D316" s="28"/>
      <c r="E316" s="11"/>
      <c r="F316" s="11"/>
      <c r="G316" s="11"/>
      <c r="H316" s="12"/>
      <c r="I316" s="10"/>
      <c r="J316" s="9"/>
      <c r="K316" s="9"/>
      <c r="L316" s="9"/>
    </row>
    <row r="317">
      <c r="C317" s="27"/>
      <c r="D317" s="28"/>
      <c r="E317" s="11"/>
      <c r="F317" s="11"/>
      <c r="G317" s="11"/>
      <c r="H317" s="12"/>
      <c r="I317" s="10"/>
      <c r="J317" s="9"/>
      <c r="K317" s="9"/>
      <c r="L317" s="9"/>
    </row>
    <row r="318">
      <c r="C318" s="27"/>
      <c r="D318" s="28"/>
      <c r="E318" s="11"/>
      <c r="F318" s="11"/>
      <c r="G318" s="11"/>
      <c r="H318" s="12"/>
      <c r="I318" s="10"/>
      <c r="J318" s="9"/>
      <c r="K318" s="9"/>
      <c r="L318" s="9"/>
    </row>
    <row r="319">
      <c r="C319" s="27"/>
      <c r="D319" s="28"/>
      <c r="E319" s="11"/>
      <c r="F319" s="11"/>
      <c r="G319" s="11"/>
      <c r="H319" s="12"/>
      <c r="I319" s="10"/>
      <c r="J319" s="9"/>
      <c r="K319" s="9"/>
      <c r="L319" s="9"/>
    </row>
    <row r="320">
      <c r="C320" s="27"/>
      <c r="D320" s="28"/>
      <c r="E320" s="11"/>
      <c r="F320" s="11"/>
      <c r="G320" s="11"/>
      <c r="H320" s="12"/>
      <c r="I320" s="10"/>
      <c r="J320" s="9"/>
      <c r="K320" s="9"/>
      <c r="L320" s="9"/>
    </row>
    <row r="321">
      <c r="C321" s="27"/>
      <c r="D321" s="28"/>
      <c r="E321" s="11"/>
      <c r="F321" s="11"/>
      <c r="G321" s="11"/>
      <c r="H321" s="12"/>
      <c r="I321" s="10"/>
      <c r="J321" s="9"/>
      <c r="K321" s="9"/>
      <c r="L321" s="9"/>
    </row>
    <row r="322">
      <c r="C322" s="27"/>
      <c r="D322" s="28"/>
      <c r="E322" s="11"/>
      <c r="F322" s="11"/>
      <c r="G322" s="11"/>
      <c r="H322" s="12"/>
      <c r="I322" s="10"/>
      <c r="J322" s="9"/>
      <c r="K322" s="9"/>
      <c r="L322" s="9"/>
    </row>
    <row r="323">
      <c r="C323" s="27"/>
      <c r="D323" s="28"/>
      <c r="E323" s="11"/>
      <c r="F323" s="11"/>
      <c r="G323" s="11"/>
      <c r="H323" s="12"/>
      <c r="I323" s="10"/>
      <c r="J323" s="9"/>
      <c r="K323" s="9"/>
      <c r="L323" s="9"/>
    </row>
    <row r="324">
      <c r="C324" s="27"/>
      <c r="D324" s="28"/>
      <c r="E324" s="11"/>
      <c r="F324" s="11"/>
      <c r="G324" s="11"/>
      <c r="H324" s="12"/>
      <c r="I324" s="10"/>
      <c r="J324" s="9"/>
      <c r="K324" s="9"/>
      <c r="L324" s="9"/>
    </row>
    <row r="325">
      <c r="C325" s="27"/>
      <c r="D325" s="28"/>
      <c r="E325" s="11"/>
      <c r="F325" s="11"/>
      <c r="G325" s="11"/>
      <c r="H325" s="12"/>
      <c r="I325" s="10"/>
      <c r="J325" s="9"/>
      <c r="K325" s="9"/>
      <c r="L325" s="9"/>
    </row>
    <row r="326">
      <c r="C326" s="27"/>
      <c r="D326" s="28"/>
      <c r="E326" s="11"/>
      <c r="F326" s="11"/>
      <c r="G326" s="11"/>
      <c r="H326" s="12"/>
      <c r="I326" s="10"/>
      <c r="J326" s="9"/>
      <c r="K326" s="9"/>
      <c r="L326" s="9"/>
    </row>
    <row r="327">
      <c r="C327" s="27"/>
      <c r="D327" s="28"/>
      <c r="E327" s="11"/>
      <c r="F327" s="11"/>
      <c r="G327" s="11"/>
      <c r="H327" s="12"/>
      <c r="I327" s="10"/>
      <c r="J327" s="9"/>
      <c r="K327" s="9"/>
      <c r="L327" s="9"/>
    </row>
    <row r="328">
      <c r="C328" s="27"/>
      <c r="D328" s="28"/>
      <c r="E328" s="11"/>
      <c r="F328" s="11"/>
      <c r="G328" s="11"/>
      <c r="H328" s="12"/>
      <c r="I328" s="10"/>
      <c r="J328" s="9"/>
      <c r="K328" s="9"/>
      <c r="L328" s="9"/>
    </row>
    <row r="329">
      <c r="C329" s="27"/>
      <c r="D329" s="28"/>
      <c r="E329" s="11"/>
      <c r="F329" s="11"/>
      <c r="G329" s="11"/>
      <c r="H329" s="12"/>
      <c r="I329" s="10"/>
      <c r="J329" s="9"/>
      <c r="K329" s="9"/>
      <c r="L329" s="9"/>
    </row>
    <row r="330">
      <c r="C330" s="27"/>
      <c r="D330" s="28"/>
      <c r="E330" s="11"/>
      <c r="F330" s="11"/>
      <c r="G330" s="11"/>
      <c r="H330" s="12"/>
      <c r="I330" s="10"/>
      <c r="J330" s="9"/>
      <c r="K330" s="9"/>
      <c r="L330" s="9"/>
    </row>
    <row r="331">
      <c r="C331" s="27"/>
      <c r="D331" s="28"/>
      <c r="E331" s="11"/>
      <c r="F331" s="11"/>
      <c r="G331" s="11"/>
      <c r="H331" s="12"/>
      <c r="I331" s="10"/>
      <c r="J331" s="9"/>
      <c r="K331" s="9"/>
      <c r="L331" s="9"/>
    </row>
    <row r="332">
      <c r="C332" s="27"/>
      <c r="D332" s="28"/>
      <c r="E332" s="11"/>
      <c r="F332" s="11"/>
      <c r="G332" s="11"/>
      <c r="H332" s="12"/>
      <c r="I332" s="10"/>
      <c r="J332" s="9"/>
      <c r="K332" s="9"/>
      <c r="L332" s="9"/>
    </row>
    <row r="333">
      <c r="C333" s="27"/>
      <c r="D333" s="28"/>
      <c r="E333" s="11"/>
      <c r="F333" s="11"/>
      <c r="G333" s="11"/>
      <c r="H333" s="12"/>
      <c r="I333" s="10"/>
      <c r="J333" s="9"/>
      <c r="K333" s="9"/>
      <c r="L333" s="9"/>
    </row>
    <row r="334">
      <c r="C334" s="29"/>
      <c r="D334" s="30"/>
      <c r="E334" s="31"/>
      <c r="F334" s="31"/>
      <c r="G334" s="31"/>
      <c r="H334" s="23"/>
      <c r="I334" s="32"/>
      <c r="J334" s="25"/>
      <c r="K334" s="25"/>
      <c r="L334" s="25"/>
    </row>
    <row r="339">
      <c r="C339" s="6">
        <v>5.1010101010101</v>
      </c>
      <c r="D339" s="6">
        <v>1.0</v>
      </c>
      <c r="F339" s="14">
        <v>5.27</v>
      </c>
      <c r="I339" s="14">
        <v>3.51</v>
      </c>
    </row>
    <row r="340">
      <c r="C340" s="6">
        <v>2.51253132832079</v>
      </c>
      <c r="D340" s="6">
        <v>2.0</v>
      </c>
      <c r="F340" s="14">
        <v>2.63</v>
      </c>
      <c r="I340" s="14">
        <v>2.42</v>
      </c>
    </row>
    <row r="341">
      <c r="C341" s="6">
        <v>1.67037449017426</v>
      </c>
      <c r="D341" s="6">
        <v>3.0</v>
      </c>
    </row>
    <row r="342">
      <c r="C342" s="6">
        <v>1.25156347717323</v>
      </c>
      <c r="D342" s="6">
        <v>4.0</v>
      </c>
    </row>
    <row r="343">
      <c r="C343" s="6">
        <v>1.00080032012805</v>
      </c>
      <c r="D343" s="6">
        <v>5.0</v>
      </c>
      <c r="F343" s="14">
        <v>1.04</v>
      </c>
      <c r="I343" s="14">
        <v>0.937</v>
      </c>
    </row>
    <row r="344">
      <c r="C344" s="6">
        <v>0.833796424932849</v>
      </c>
      <c r="D344" s="6">
        <v>6.0</v>
      </c>
    </row>
    <row r="345">
      <c r="C345" s="6">
        <v>0.714577318986383</v>
      </c>
      <c r="D345" s="6">
        <v>7.0</v>
      </c>
    </row>
    <row r="346">
      <c r="C346" s="6">
        <v>0.625195343022347</v>
      </c>
      <c r="D346" s="6">
        <v>8.0</v>
      </c>
    </row>
    <row r="347">
      <c r="C347" s="6">
        <v>0.555692746703982</v>
      </c>
      <c r="D347" s="6">
        <v>9.0</v>
      </c>
    </row>
    <row r="348">
      <c r="C348" s="6">
        <v>0.500100010000999</v>
      </c>
      <c r="D348" s="6">
        <v>10.0</v>
      </c>
      <c r="F348" s="14">
        <v>0.5</v>
      </c>
      <c r="I348" s="14">
        <v>0.492</v>
      </c>
    </row>
    <row r="349">
      <c r="C349" s="6">
        <v>0.454620592235268</v>
      </c>
      <c r="D349" s="6">
        <v>11.0</v>
      </c>
    </row>
    <row r="350">
      <c r="C350" s="6">
        <v>0.416724541056092</v>
      </c>
      <c r="D350" s="6">
        <v>12.0</v>
      </c>
    </row>
    <row r="351">
      <c r="C351" s="6">
        <v>0.384660903922399</v>
      </c>
      <c r="D351" s="6">
        <v>13.0</v>
      </c>
    </row>
    <row r="352">
      <c r="C352" s="6">
        <v>0.357179302150984</v>
      </c>
      <c r="D352" s="6">
        <v>14.0</v>
      </c>
    </row>
    <row r="353">
      <c r="C353" s="6">
        <v>0.333362964279895</v>
      </c>
      <c r="D353" s="6">
        <v>15.0</v>
      </c>
    </row>
    <row r="354">
      <c r="C354" s="6">
        <v>0.312524415016212</v>
      </c>
      <c r="D354" s="6">
        <v>16.0</v>
      </c>
    </row>
    <row r="355">
      <c r="C355" s="6">
        <v>0.294138001925571</v>
      </c>
      <c r="D355" s="6">
        <v>17.0</v>
      </c>
    </row>
    <row r="356">
      <c r="C356" s="6">
        <v>0.27779492508342</v>
      </c>
      <c r="D356" s="6">
        <v>18.0</v>
      </c>
    </row>
    <row r="357">
      <c r="C357" s="6">
        <v>0.263172474525466</v>
      </c>
      <c r="D357" s="6">
        <v>19.0</v>
      </c>
    </row>
    <row r="358">
      <c r="C358" s="6">
        <v>0.250012500312507</v>
      </c>
      <c r="D358" s="6">
        <v>20.0</v>
      </c>
      <c r="F358" s="14">
        <v>0.249</v>
      </c>
      <c r="I358" s="14">
        <v>0.25</v>
      </c>
    </row>
    <row r="359">
      <c r="C359" s="6">
        <v>0.238106036310076</v>
      </c>
      <c r="D359" s="6">
        <v>21.0</v>
      </c>
    </row>
    <row r="360">
      <c r="C360" s="6">
        <v>0.227282118901778</v>
      </c>
      <c r="D360" s="6">
        <v>22.0</v>
      </c>
    </row>
    <row r="361">
      <c r="C361" s="6">
        <v>0.217399523456101</v>
      </c>
      <c r="D361" s="6">
        <v>23.0</v>
      </c>
    </row>
    <row r="362">
      <c r="C362" s="6">
        <v>0.208340567255218</v>
      </c>
      <c r="D362" s="6">
        <v>24.0</v>
      </c>
    </row>
    <row r="363">
      <c r="C363" s="6">
        <v>0.200006400102404</v>
      </c>
      <c r="D363" s="6">
        <v>25.0</v>
      </c>
    </row>
    <row r="364">
      <c r="C364" s="6">
        <v>0.192313381968557</v>
      </c>
      <c r="D364" s="6">
        <v>26.0</v>
      </c>
    </row>
    <row r="365">
      <c r="C365" s="6">
        <v>0.185190265781219</v>
      </c>
      <c r="D365" s="6">
        <v>27.0</v>
      </c>
    </row>
    <row r="366">
      <c r="C366" s="6">
        <v>0.178575984023119</v>
      </c>
      <c r="D366" s="6">
        <v>28.0</v>
      </c>
    </row>
    <row r="367">
      <c r="C367" s="6">
        <v>0.172417893361314</v>
      </c>
      <c r="D367" s="6">
        <v>29.0</v>
      </c>
    </row>
    <row r="368">
      <c r="C368" s="6">
        <v>0.166670370411524</v>
      </c>
      <c r="D368" s="6">
        <v>30.0</v>
      </c>
    </row>
    <row r="369">
      <c r="C369" s="6">
        <v>0.161293679334044</v>
      </c>
      <c r="D369" s="6">
        <v>31.0</v>
      </c>
    </row>
    <row r="370">
      <c r="C370" s="6">
        <v>0.156253051787615</v>
      </c>
      <c r="D370" s="6">
        <v>32.0</v>
      </c>
    </row>
    <row r="371">
      <c r="C371" s="6">
        <v>0.151517934188116</v>
      </c>
      <c r="D371" s="6">
        <v>33.0</v>
      </c>
    </row>
    <row r="372">
      <c r="C372" s="6">
        <v>0.147061367821725</v>
      </c>
      <c r="D372" s="6">
        <v>34.0</v>
      </c>
    </row>
    <row r="373">
      <c r="C373" s="6">
        <v>0.142859475237697</v>
      </c>
      <c r="D373" s="6">
        <v>35.0</v>
      </c>
    </row>
    <row r="374">
      <c r="C374" s="6">
        <v>0.138891032252477</v>
      </c>
      <c r="D374" s="6">
        <v>36.0</v>
      </c>
    </row>
    <row r="375">
      <c r="C375" s="6">
        <v>0.135137109366287</v>
      </c>
      <c r="D375" s="6">
        <v>37.0</v>
      </c>
    </row>
    <row r="376">
      <c r="C376" s="6">
        <v>0.131580769804135</v>
      </c>
      <c r="D376" s="6">
        <v>38.0</v>
      </c>
    </row>
    <row r="377">
      <c r="C377" s="6">
        <v>0.128206814016712</v>
      </c>
      <c r="D377" s="6">
        <v>39.0</v>
      </c>
    </row>
    <row r="378">
      <c r="C378" s="6">
        <v>0.125001562509765</v>
      </c>
      <c r="D378" s="6">
        <v>40.0</v>
      </c>
      <c r="F378" s="14">
        <v>0.125</v>
      </c>
      <c r="I378" s="14">
        <v>0.126</v>
      </c>
    </row>
    <row r="379">
      <c r="C379" s="6">
        <v>0.121952670457407</v>
      </c>
      <c r="D379" s="6">
        <v>41.0</v>
      </c>
    </row>
    <row r="380">
      <c r="C380" s="6">
        <v>0.119048968801519</v>
      </c>
      <c r="D380" s="6">
        <v>42.0</v>
      </c>
    </row>
    <row r="381">
      <c r="C381" s="6">
        <v>0.116280327525132</v>
      </c>
      <c r="D381" s="6">
        <v>43.0</v>
      </c>
    </row>
    <row r="382">
      <c r="C382" s="6">
        <v>0.113637537571802</v>
      </c>
      <c r="D382" s="6">
        <v>44.0</v>
      </c>
    </row>
    <row r="383">
      <c r="C383" s="6">
        <v>0.111112208510222</v>
      </c>
      <c r="D383" s="6">
        <v>45.0</v>
      </c>
    </row>
    <row r="384">
      <c r="C384" s="6">
        <v>0.108696679547881</v>
      </c>
      <c r="D384" s="6">
        <v>46.0</v>
      </c>
    </row>
    <row r="385">
      <c r="C385" s="6">
        <v>0.106383941905479</v>
      </c>
      <c r="D385" s="6">
        <v>47.0</v>
      </c>
    </row>
    <row r="386">
      <c r="C386" s="6">
        <v>0.104167570895129</v>
      </c>
      <c r="D386" s="6">
        <v>48.0</v>
      </c>
    </row>
    <row r="387">
      <c r="C387" s="6">
        <v>0.102041666316047</v>
      </c>
      <c r="D387" s="6">
        <v>49.0</v>
      </c>
    </row>
    <row r="388">
      <c r="C388" s="6">
        <v>0.100000800003199</v>
      </c>
      <c r="D388" s="6">
        <v>50.0</v>
      </c>
    </row>
    <row r="389">
      <c r="C389" s="6">
        <v>0.098039969547041</v>
      </c>
      <c r="D389" s="6">
        <v>51.0</v>
      </c>
    </row>
    <row r="390">
      <c r="C390" s="6">
        <v>0.0961545573535636</v>
      </c>
      <c r="D390" s="6">
        <v>52.0</v>
      </c>
    </row>
    <row r="391">
      <c r="C391" s="6">
        <v>0.0943402943393279</v>
      </c>
      <c r="D391" s="6">
        <v>53.0</v>
      </c>
    </row>
    <row r="392">
      <c r="C392" s="6">
        <v>0.0925932276605668</v>
      </c>
      <c r="D392" s="6">
        <v>54.0</v>
      </c>
    </row>
    <row r="393">
      <c r="C393" s="6">
        <v>0.0909096919629184</v>
      </c>
      <c r="D393" s="6">
        <v>55.0</v>
      </c>
    </row>
    <row r="394">
      <c r="C394" s="6">
        <v>0.0892862837117282</v>
      </c>
      <c r="D394" s="6">
        <v>56.0</v>
      </c>
    </row>
    <row r="395">
      <c r="C395" s="6">
        <v>0.0877198382244868</v>
      </c>
      <c r="D395" s="6">
        <v>57.0</v>
      </c>
    </row>
    <row r="396">
      <c r="C396" s="6">
        <v>0.0862074090793871</v>
      </c>
      <c r="D396" s="6">
        <v>58.0</v>
      </c>
    </row>
    <row r="397">
      <c r="C397" s="6">
        <v>0.084746249617964</v>
      </c>
      <c r="D397" s="6">
        <v>59.0</v>
      </c>
    </row>
    <row r="398">
      <c r="C398" s="6">
        <v>0.0833337962975837</v>
      </c>
      <c r="D398" s="6">
        <v>60.0</v>
      </c>
    </row>
    <row r="399">
      <c r="C399" s="6">
        <v>0.0819676536814479</v>
      </c>
      <c r="D399" s="6">
        <v>61.0</v>
      </c>
    </row>
    <row r="400">
      <c r="C400" s="6">
        <v>0.0806455808812249</v>
      </c>
      <c r="D400" s="6">
        <v>62.0</v>
      </c>
    </row>
    <row r="401">
      <c r="C401" s="6">
        <v>0.079365479290902</v>
      </c>
      <c r="D401" s="6">
        <v>63.0</v>
      </c>
    </row>
    <row r="402">
      <c r="C402" s="6">
        <v>0.0781253814706568</v>
      </c>
      <c r="D402" s="6">
        <v>64.0</v>
      </c>
    </row>
    <row r="403">
      <c r="C403" s="6">
        <v>0.0769234410568465</v>
      </c>
      <c r="D403" s="6">
        <v>65.0</v>
      </c>
    </row>
    <row r="404">
      <c r="C404" s="6">
        <v>0.0757579235892995</v>
      </c>
      <c r="D404" s="6">
        <v>66.0</v>
      </c>
    </row>
    <row r="405">
      <c r="C405" s="6">
        <v>0.0746271981600894</v>
      </c>
      <c r="D405" s="6">
        <v>67.0</v>
      </c>
    </row>
    <row r="406">
      <c r="C406" s="6">
        <v>0.0735297297991841</v>
      </c>
      <c r="D406" s="6">
        <v>68.0</v>
      </c>
    </row>
    <row r="407">
      <c r="C407" s="6">
        <v>0.0724640725222428</v>
      </c>
      <c r="D407" s="6">
        <v>69.0</v>
      </c>
    </row>
    <row r="408">
      <c r="C408" s="6">
        <v>0.0714288629743544</v>
      </c>
      <c r="D408" s="6">
        <v>70.0</v>
      </c>
    </row>
    <row r="409">
      <c r="C409" s="6">
        <v>0.0704228146108897</v>
      </c>
      <c r="D409" s="6">
        <v>71.0</v>
      </c>
    </row>
    <row r="410">
      <c r="C410" s="6">
        <v>0.0694447123633429</v>
      </c>
      <c r="D410" s="6">
        <v>72.0</v>
      </c>
    </row>
    <row r="411">
      <c r="C411" s="6">
        <v>0.0684934077435891</v>
      </c>
      <c r="D411" s="6">
        <v>73.0</v>
      </c>
    </row>
    <row r="412">
      <c r="C412" s="6">
        <v>0.0675678143451113</v>
      </c>
      <c r="D412" s="6">
        <v>74.0</v>
      </c>
    </row>
    <row r="413">
      <c r="C413" s="6">
        <v>0.066666903704123</v>
      </c>
      <c r="D413" s="6">
        <v>75.0</v>
      </c>
    </row>
    <row r="414">
      <c r="C414" s="6">
        <v>0.0657897014874929</v>
      </c>
      <c r="D414" s="6">
        <v>76.0</v>
      </c>
    </row>
    <row r="415">
      <c r="C415" s="6">
        <v>0.0649352839776492</v>
      </c>
      <c r="D415" s="6">
        <v>77.0</v>
      </c>
    </row>
    <row r="416">
      <c r="C416" s="6">
        <v>0.0641027748279739</v>
      </c>
      <c r="D416" s="6">
        <v>78.0</v>
      </c>
    </row>
    <row r="417">
      <c r="C417" s="6">
        <v>0.0632913420645445</v>
      </c>
      <c r="D417" s="6">
        <v>79.0</v>
      </c>
    </row>
    <row r="418">
      <c r="C418" s="6">
        <v>0.0625001953128029</v>
      </c>
      <c r="D418" s="6">
        <v>80.0</v>
      </c>
      <c r="F418" s="14">
        <v>0.0623</v>
      </c>
      <c r="I418" s="14">
        <v>0.0634</v>
      </c>
    </row>
    <row r="419">
      <c r="C419" s="6">
        <v>0.0617285832296589</v>
      </c>
      <c r="D419" s="6">
        <v>81.0</v>
      </c>
    </row>
    <row r="420">
      <c r="C420" s="6">
        <v>0.0609757911234392</v>
      </c>
      <c r="D420" s="6">
        <v>82.0</v>
      </c>
    </row>
    <row r="421">
      <c r="C421" s="6">
        <v>0.060241138745974</v>
      </c>
      <c r="D421" s="6">
        <v>83.0</v>
      </c>
    </row>
    <row r="422">
      <c r="C422" s="6">
        <v>0.0595239782423269</v>
      </c>
      <c r="D422" s="6">
        <v>84.0</v>
      </c>
    </row>
    <row r="423">
      <c r="C423" s="6">
        <v>0.0588236922452884</v>
      </c>
      <c r="D423" s="6">
        <v>85.0</v>
      </c>
    </row>
    <row r="424">
      <c r="C424" s="6">
        <v>0.058139692102793</v>
      </c>
      <c r="D424" s="6">
        <v>86.0</v>
      </c>
    </row>
    <row r="425">
      <c r="C425" s="6">
        <v>0.0574714162276123</v>
      </c>
      <c r="D425" s="6">
        <v>87.0</v>
      </c>
    </row>
    <row r="426">
      <c r="C426" s="6">
        <v>0.0568183285595408</v>
      </c>
      <c r="D426" s="6">
        <v>88.0</v>
      </c>
    </row>
    <row r="427">
      <c r="C427" s="6">
        <v>0.0561799171312856</v>
      </c>
      <c r="D427" s="6">
        <v>89.0</v>
      </c>
    </row>
    <row r="428">
      <c r="C428" s="6">
        <v>0.0555556927299334</v>
      </c>
      <c r="D428" s="6">
        <v>90.0</v>
      </c>
    </row>
    <row r="429">
      <c r="C429" s="6">
        <v>0.0549451876467122</v>
      </c>
      <c r="D429" s="6">
        <v>91.0</v>
      </c>
    </row>
    <row r="430">
      <c r="C430" s="6">
        <v>0.0543479545082474</v>
      </c>
      <c r="D430" s="6">
        <v>92.0</v>
      </c>
    </row>
    <row r="431">
      <c r="C431" s="6">
        <v>0.0537635651832655</v>
      </c>
      <c r="D431" s="6">
        <v>93.0</v>
      </c>
    </row>
    <row r="432">
      <c r="C432" s="6">
        <v>0.0531916097590504</v>
      </c>
      <c r="D432" s="6">
        <v>94.0</v>
      </c>
    </row>
    <row r="433">
      <c r="C433" s="6">
        <v>0.0526316955825755</v>
      </c>
      <c r="D433" s="6">
        <v>95.0</v>
      </c>
    </row>
    <row r="434">
      <c r="C434" s="6">
        <v>0.0520834463615246</v>
      </c>
      <c r="D434" s="6">
        <v>96.0</v>
      </c>
    </row>
    <row r="435">
      <c r="C435" s="6">
        <v>0.0515465013209611</v>
      </c>
      <c r="D435" s="6">
        <v>97.0</v>
      </c>
    </row>
    <row r="436">
      <c r="C436" s="6">
        <v>0.0510205144116231</v>
      </c>
      <c r="D436" s="6">
        <v>98.0</v>
      </c>
    </row>
    <row r="437">
      <c r="C437" s="6">
        <v>0.0505051535661704</v>
      </c>
      <c r="D437" s="6">
        <v>99.0</v>
      </c>
    </row>
  </sheetData>
  <mergeCells count="79">
    <mergeCell ref="F173:F199"/>
    <mergeCell ref="G173:G199"/>
    <mergeCell ref="C146:C172"/>
    <mergeCell ref="D146:D172"/>
    <mergeCell ref="E146:E172"/>
    <mergeCell ref="F146:F172"/>
    <mergeCell ref="G146:G172"/>
    <mergeCell ref="I146:I172"/>
    <mergeCell ref="I173:I199"/>
    <mergeCell ref="C173:C199"/>
    <mergeCell ref="C200:C226"/>
    <mergeCell ref="D200:D226"/>
    <mergeCell ref="E200:E226"/>
    <mergeCell ref="F200:F226"/>
    <mergeCell ref="G200:G226"/>
    <mergeCell ref="I200:I226"/>
    <mergeCell ref="D254:D280"/>
    <mergeCell ref="E254:E280"/>
    <mergeCell ref="C281:C307"/>
    <mergeCell ref="D281:D307"/>
    <mergeCell ref="E281:E307"/>
    <mergeCell ref="C308:C314"/>
    <mergeCell ref="D308:D314"/>
    <mergeCell ref="E308:E314"/>
    <mergeCell ref="F254:F280"/>
    <mergeCell ref="G254:G280"/>
    <mergeCell ref="F281:F307"/>
    <mergeCell ref="G281:G307"/>
    <mergeCell ref="I281:I307"/>
    <mergeCell ref="F308:F314"/>
    <mergeCell ref="G308:G314"/>
    <mergeCell ref="I308:I314"/>
    <mergeCell ref="C227:C253"/>
    <mergeCell ref="D227:D253"/>
    <mergeCell ref="E227:E253"/>
    <mergeCell ref="F227:F253"/>
    <mergeCell ref="G227:G253"/>
    <mergeCell ref="I227:I253"/>
    <mergeCell ref="C254:C280"/>
    <mergeCell ref="I254:I280"/>
    <mergeCell ref="A1:A2"/>
    <mergeCell ref="B1:B2"/>
    <mergeCell ref="C1:C2"/>
    <mergeCell ref="D1:D2"/>
    <mergeCell ref="E1:H1"/>
    <mergeCell ref="I1:J1"/>
    <mergeCell ref="L1:N1"/>
    <mergeCell ref="F38:F64"/>
    <mergeCell ref="G38:G64"/>
    <mergeCell ref="F65:F91"/>
    <mergeCell ref="G65:G91"/>
    <mergeCell ref="I65:I91"/>
    <mergeCell ref="C3:C37"/>
    <mergeCell ref="D3:D37"/>
    <mergeCell ref="E3:E37"/>
    <mergeCell ref="F3:F37"/>
    <mergeCell ref="G3:G37"/>
    <mergeCell ref="I3:I37"/>
    <mergeCell ref="C38:C64"/>
    <mergeCell ref="I38:I64"/>
    <mergeCell ref="E92:E118"/>
    <mergeCell ref="F92:F118"/>
    <mergeCell ref="G92:G118"/>
    <mergeCell ref="I92:I118"/>
    <mergeCell ref="C119:C145"/>
    <mergeCell ref="D119:D145"/>
    <mergeCell ref="E119:E145"/>
    <mergeCell ref="F119:F145"/>
    <mergeCell ref="G119:G145"/>
    <mergeCell ref="I119:I145"/>
    <mergeCell ref="D38:D64"/>
    <mergeCell ref="E38:E64"/>
    <mergeCell ref="C65:C91"/>
    <mergeCell ref="D65:D91"/>
    <mergeCell ref="E65:E91"/>
    <mergeCell ref="C92:C118"/>
    <mergeCell ref="D92:D118"/>
    <mergeCell ref="D173:D199"/>
    <mergeCell ref="E173:E199"/>
  </mergeCell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6" max="6" width="13.63"/>
  </cols>
  <sheetData>
    <row r="1">
      <c r="A1" s="1" t="s">
        <v>2</v>
      </c>
      <c r="B1" s="1" t="s">
        <v>3</v>
      </c>
      <c r="C1" s="2" t="s">
        <v>4</v>
      </c>
      <c r="D1" s="3"/>
      <c r="E1" s="3"/>
      <c r="F1" s="2" t="s">
        <v>5</v>
      </c>
      <c r="G1" s="5" t="s">
        <v>6</v>
      </c>
      <c r="H1" s="2" t="s">
        <v>7</v>
      </c>
      <c r="I1" s="4"/>
    </row>
    <row r="2">
      <c r="A2" s="7"/>
      <c r="B2" s="7"/>
      <c r="C2" s="5" t="s">
        <v>11</v>
      </c>
      <c r="D2" s="5" t="s">
        <v>12</v>
      </c>
      <c r="E2" s="5" t="s">
        <v>13</v>
      </c>
      <c r="F2" s="5" t="s">
        <v>14</v>
      </c>
      <c r="G2" s="5" t="s">
        <v>16</v>
      </c>
      <c r="H2" s="5" t="s">
        <v>66</v>
      </c>
      <c r="I2" s="5" t="s">
        <v>67</v>
      </c>
    </row>
    <row r="3">
      <c r="A3" s="27" t="s">
        <v>86</v>
      </c>
      <c r="B3" s="28" t="s">
        <v>89</v>
      </c>
      <c r="C3" s="11">
        <v>100.0</v>
      </c>
      <c r="D3" s="11">
        <v>0.0</v>
      </c>
      <c r="E3" s="11">
        <v>20.0</v>
      </c>
      <c r="F3" s="10" t="s">
        <v>80</v>
      </c>
      <c r="G3" s="9">
        <v>1.0</v>
      </c>
      <c r="H3" s="22">
        <v>5.5</v>
      </c>
      <c r="I3" s="22">
        <v>36.8</v>
      </c>
    </row>
    <row r="4">
      <c r="A4" s="15"/>
      <c r="B4" s="15"/>
      <c r="C4" s="15"/>
      <c r="D4" s="15"/>
      <c r="E4" s="15"/>
      <c r="F4" s="15"/>
      <c r="G4" s="9">
        <v>2.0</v>
      </c>
      <c r="H4" s="9">
        <v>0.493</v>
      </c>
      <c r="I4" s="9">
        <v>16.9</v>
      </c>
    </row>
    <row r="5">
      <c r="A5" s="15"/>
      <c r="B5" s="15"/>
      <c r="C5" s="15"/>
      <c r="D5" s="15"/>
      <c r="E5" s="15"/>
      <c r="F5" s="15"/>
      <c r="G5" s="9">
        <v>5.0</v>
      </c>
      <c r="H5" s="9">
        <v>1.21</v>
      </c>
      <c r="I5" s="9">
        <v>6.63</v>
      </c>
    </row>
    <row r="6">
      <c r="A6" s="15"/>
      <c r="B6" s="15"/>
      <c r="C6" s="15"/>
      <c r="D6" s="15"/>
      <c r="E6" s="15"/>
      <c r="F6" s="15"/>
      <c r="G6" s="9">
        <v>10.0</v>
      </c>
      <c r="H6" s="9">
        <v>1.2</v>
      </c>
      <c r="I6" s="9">
        <v>3.28</v>
      </c>
    </row>
    <row r="7">
      <c r="A7" s="15"/>
      <c r="B7" s="15"/>
      <c r="C7" s="15"/>
      <c r="D7" s="15"/>
      <c r="E7" s="15"/>
      <c r="F7" s="15"/>
      <c r="G7" s="9">
        <v>20.0</v>
      </c>
      <c r="H7" s="9">
        <v>0.996</v>
      </c>
      <c r="I7" s="9">
        <v>1.59</v>
      </c>
    </row>
    <row r="8">
      <c r="A8" s="15"/>
      <c r="B8" s="15"/>
      <c r="C8" s="15"/>
      <c r="D8" s="15"/>
      <c r="E8" s="15"/>
      <c r="F8" s="15"/>
      <c r="G8" s="9">
        <v>40.0</v>
      </c>
      <c r="H8" s="9">
        <v>0.689</v>
      </c>
      <c r="I8" s="9">
        <v>0.808</v>
      </c>
    </row>
    <row r="9">
      <c r="A9" s="15"/>
      <c r="B9" s="15"/>
      <c r="C9" s="15"/>
      <c r="D9" s="15"/>
      <c r="E9" s="15"/>
      <c r="F9" s="7"/>
      <c r="G9" s="25">
        <v>80.0</v>
      </c>
      <c r="H9" s="25">
        <v>0.358</v>
      </c>
      <c r="I9" s="25">
        <v>0.404</v>
      </c>
    </row>
    <row r="10">
      <c r="A10" s="15"/>
      <c r="B10" s="15"/>
      <c r="C10" s="15"/>
      <c r="D10" s="15"/>
      <c r="E10" s="15"/>
      <c r="F10" s="10" t="s">
        <v>81</v>
      </c>
      <c r="G10" s="9">
        <v>1.0</v>
      </c>
      <c r="H10" s="22">
        <v>5.5</v>
      </c>
      <c r="I10" s="22">
        <v>17.0</v>
      </c>
    </row>
    <row r="11">
      <c r="A11" s="15"/>
      <c r="B11" s="15"/>
      <c r="C11" s="15"/>
      <c r="D11" s="15"/>
      <c r="E11" s="15"/>
      <c r="F11" s="15"/>
      <c r="G11" s="9">
        <v>2.0</v>
      </c>
      <c r="H11" s="9">
        <v>0.479</v>
      </c>
      <c r="I11" s="9">
        <v>8.39</v>
      </c>
    </row>
    <row r="12">
      <c r="A12" s="15"/>
      <c r="B12" s="15"/>
      <c r="C12" s="15"/>
      <c r="D12" s="15"/>
      <c r="E12" s="15"/>
      <c r="F12" s="15"/>
      <c r="G12" s="9">
        <v>5.0</v>
      </c>
      <c r="H12" s="9">
        <v>1.18</v>
      </c>
      <c r="I12" s="9">
        <v>3.36</v>
      </c>
    </row>
    <row r="13">
      <c r="A13" s="15"/>
      <c r="B13" s="15"/>
      <c r="C13" s="15"/>
      <c r="D13" s="15"/>
      <c r="E13" s="15"/>
      <c r="F13" s="15"/>
      <c r="G13" s="9">
        <v>10.0</v>
      </c>
      <c r="H13" s="9">
        <v>0.997</v>
      </c>
      <c r="I13" s="9">
        <v>1.59</v>
      </c>
    </row>
    <row r="14">
      <c r="A14" s="15"/>
      <c r="B14" s="15"/>
      <c r="C14" s="15"/>
      <c r="D14" s="15"/>
      <c r="E14" s="15"/>
      <c r="F14" s="15"/>
      <c r="G14" s="9">
        <v>20.0</v>
      </c>
      <c r="H14" s="9">
        <v>0.649</v>
      </c>
      <c r="I14" s="9">
        <v>0.816</v>
      </c>
    </row>
    <row r="15">
      <c r="A15" s="15"/>
      <c r="B15" s="15"/>
      <c r="C15" s="15"/>
      <c r="D15" s="15"/>
      <c r="E15" s="15"/>
      <c r="F15" s="15"/>
      <c r="G15" s="9">
        <v>40.0</v>
      </c>
      <c r="H15" s="9">
        <v>0.364</v>
      </c>
      <c r="I15" s="9">
        <v>0.408</v>
      </c>
    </row>
    <row r="16">
      <c r="A16" s="15"/>
      <c r="B16" s="15"/>
      <c r="C16" s="15"/>
      <c r="D16" s="15"/>
      <c r="E16" s="15"/>
      <c r="F16" s="7"/>
      <c r="G16" s="25">
        <v>80.0</v>
      </c>
      <c r="H16" s="25">
        <v>0.205</v>
      </c>
      <c r="I16" s="25">
        <v>0.204</v>
      </c>
    </row>
    <row r="17">
      <c r="A17" s="15"/>
      <c r="B17" s="15"/>
      <c r="C17" s="15"/>
      <c r="D17" s="15"/>
      <c r="E17" s="15"/>
      <c r="F17" s="10" t="s">
        <v>82</v>
      </c>
      <c r="G17" s="9">
        <v>1.0</v>
      </c>
      <c r="H17" s="22">
        <v>5.5</v>
      </c>
      <c r="I17" s="22">
        <v>10.2</v>
      </c>
    </row>
    <row r="18">
      <c r="A18" s="15"/>
      <c r="B18" s="15"/>
      <c r="C18" s="15"/>
      <c r="D18" s="15"/>
      <c r="E18" s="15"/>
      <c r="F18" s="15"/>
      <c r="G18" s="9">
        <v>2.0</v>
      </c>
      <c r="H18" s="9">
        <v>0.438</v>
      </c>
      <c r="I18" s="9">
        <v>5.09</v>
      </c>
    </row>
    <row r="19">
      <c r="A19" s="15"/>
      <c r="B19" s="15"/>
      <c r="C19" s="15"/>
      <c r="D19" s="15"/>
      <c r="E19" s="15"/>
      <c r="F19" s="15"/>
      <c r="G19" s="9">
        <v>5.0</v>
      </c>
      <c r="H19" s="9">
        <v>1.05</v>
      </c>
      <c r="I19" s="9">
        <v>2.04</v>
      </c>
    </row>
    <row r="20">
      <c r="A20" s="15"/>
      <c r="B20" s="15"/>
      <c r="C20" s="15"/>
      <c r="D20" s="15"/>
      <c r="E20" s="15"/>
      <c r="F20" s="15"/>
      <c r="G20" s="9">
        <v>10.0</v>
      </c>
      <c r="H20" s="9">
        <v>0.741</v>
      </c>
      <c r="I20" s="9">
        <v>0.986</v>
      </c>
    </row>
    <row r="21">
      <c r="A21" s="15"/>
      <c r="B21" s="15"/>
      <c r="C21" s="15"/>
      <c r="D21" s="15"/>
      <c r="E21" s="15"/>
      <c r="F21" s="15"/>
      <c r="G21" s="9">
        <v>20.0</v>
      </c>
      <c r="H21" s="9">
        <v>0.474</v>
      </c>
      <c r="I21" s="9">
        <v>0.495</v>
      </c>
    </row>
    <row r="22">
      <c r="A22" s="15"/>
      <c r="B22" s="15"/>
      <c r="C22" s="15"/>
      <c r="D22" s="15"/>
      <c r="E22" s="15"/>
      <c r="F22" s="15"/>
      <c r="G22" s="9">
        <v>40.0</v>
      </c>
      <c r="H22" s="9">
        <v>0.245</v>
      </c>
      <c r="I22" s="9">
        <v>0.25</v>
      </c>
    </row>
    <row r="23">
      <c r="A23" s="15"/>
      <c r="B23" s="15"/>
      <c r="C23" s="15"/>
      <c r="D23" s="15"/>
      <c r="E23" s="15"/>
      <c r="F23" s="7"/>
      <c r="G23" s="25">
        <v>80.0</v>
      </c>
      <c r="H23" s="25">
        <v>0.13</v>
      </c>
      <c r="I23" s="25">
        <v>0.125</v>
      </c>
    </row>
    <row r="24">
      <c r="A24" s="15"/>
      <c r="B24" s="15"/>
      <c r="C24" s="15"/>
      <c r="D24" s="15"/>
      <c r="E24" s="15"/>
      <c r="F24" s="10" t="s">
        <v>83</v>
      </c>
      <c r="G24" s="9">
        <v>1.0</v>
      </c>
      <c r="H24" s="22">
        <v>5.5</v>
      </c>
      <c r="I24" s="22">
        <v>8.13</v>
      </c>
    </row>
    <row r="25">
      <c r="A25" s="15"/>
      <c r="B25" s="15"/>
      <c r="C25" s="15"/>
      <c r="D25" s="15"/>
      <c r="E25" s="15"/>
      <c r="F25" s="15"/>
      <c r="G25" s="9">
        <v>2.0</v>
      </c>
      <c r="H25" s="9">
        <v>0.361</v>
      </c>
      <c r="I25" s="9">
        <v>3.88</v>
      </c>
    </row>
    <row r="26">
      <c r="A26" s="15"/>
      <c r="B26" s="15"/>
      <c r="C26" s="15"/>
      <c r="D26" s="15"/>
      <c r="E26" s="15"/>
      <c r="F26" s="15"/>
      <c r="G26" s="9">
        <v>5.0</v>
      </c>
      <c r="H26" s="9">
        <v>0.75</v>
      </c>
      <c r="I26" s="9">
        <v>1.47</v>
      </c>
    </row>
    <row r="27">
      <c r="A27" s="15"/>
      <c r="B27" s="15"/>
      <c r="C27" s="15"/>
      <c r="D27" s="15"/>
      <c r="E27" s="15"/>
      <c r="F27" s="15"/>
      <c r="G27" s="9">
        <v>10.0</v>
      </c>
      <c r="H27" s="9">
        <v>0.585</v>
      </c>
      <c r="I27" s="9">
        <v>0.689</v>
      </c>
    </row>
    <row r="28">
      <c r="A28" s="15"/>
      <c r="B28" s="15"/>
      <c r="C28" s="15"/>
      <c r="D28" s="15"/>
      <c r="E28" s="15"/>
      <c r="F28" s="15"/>
      <c r="G28" s="9">
        <v>20.0</v>
      </c>
      <c r="H28" s="9">
        <v>0.34</v>
      </c>
      <c r="I28" s="9">
        <v>0.345</v>
      </c>
    </row>
    <row r="29">
      <c r="A29" s="15"/>
      <c r="B29" s="15"/>
      <c r="C29" s="15"/>
      <c r="D29" s="15"/>
      <c r="E29" s="15"/>
      <c r="F29" s="15"/>
      <c r="G29" s="9">
        <v>40.0</v>
      </c>
      <c r="H29" s="9">
        <v>0.177</v>
      </c>
      <c r="I29" s="9">
        <v>0.172</v>
      </c>
    </row>
    <row r="30">
      <c r="A30" s="15"/>
      <c r="B30" s="15"/>
      <c r="C30" s="15"/>
      <c r="D30" s="15"/>
      <c r="E30" s="15"/>
      <c r="F30" s="7"/>
      <c r="G30" s="25">
        <v>80.0</v>
      </c>
      <c r="H30" s="25">
        <v>0.0898</v>
      </c>
      <c r="I30" s="25">
        <v>0.087</v>
      </c>
    </row>
    <row r="31">
      <c r="A31" s="15"/>
      <c r="B31" s="15"/>
      <c r="C31" s="15"/>
      <c r="D31" s="15"/>
      <c r="E31" s="15"/>
      <c r="F31" s="10" t="s">
        <v>56</v>
      </c>
      <c r="G31" s="9">
        <v>1.0</v>
      </c>
      <c r="H31" s="22">
        <v>5.5</v>
      </c>
      <c r="I31" s="22">
        <v>5.2</v>
      </c>
    </row>
    <row r="32">
      <c r="A32" s="15"/>
      <c r="B32" s="15"/>
      <c r="C32" s="15"/>
      <c r="D32" s="15"/>
      <c r="E32" s="15"/>
      <c r="F32" s="15"/>
      <c r="G32" s="9">
        <v>2.0</v>
      </c>
      <c r="H32" s="9">
        <v>0.285</v>
      </c>
      <c r="I32" s="9">
        <v>3.19</v>
      </c>
    </row>
    <row r="33">
      <c r="A33" s="15"/>
      <c r="B33" s="15"/>
      <c r="C33" s="15"/>
      <c r="D33" s="15"/>
      <c r="E33" s="15"/>
      <c r="F33" s="15"/>
      <c r="G33" s="9">
        <v>5.0</v>
      </c>
      <c r="H33" s="9">
        <v>0.839</v>
      </c>
      <c r="I33" s="9">
        <v>1.11</v>
      </c>
    </row>
    <row r="34">
      <c r="A34" s="15"/>
      <c r="B34" s="15"/>
      <c r="C34" s="15"/>
      <c r="D34" s="15"/>
      <c r="E34" s="15"/>
      <c r="F34" s="15"/>
      <c r="G34" s="9">
        <v>10.0</v>
      </c>
      <c r="H34" s="9">
        <v>0.444</v>
      </c>
      <c r="I34" s="9">
        <v>0.556</v>
      </c>
    </row>
    <row r="35">
      <c r="A35" s="15"/>
      <c r="B35" s="15"/>
      <c r="C35" s="15"/>
      <c r="D35" s="15"/>
      <c r="E35" s="15"/>
      <c r="F35" s="15"/>
      <c r="G35" s="9">
        <v>20.0</v>
      </c>
      <c r="H35" s="9">
        <v>0.261</v>
      </c>
      <c r="I35" s="9">
        <v>0.272</v>
      </c>
    </row>
    <row r="36">
      <c r="A36" s="15"/>
      <c r="B36" s="15"/>
      <c r="C36" s="15"/>
      <c r="D36" s="15"/>
      <c r="E36" s="15"/>
      <c r="F36" s="15"/>
      <c r="G36" s="9">
        <v>40.0</v>
      </c>
      <c r="H36" s="9">
        <v>0.14</v>
      </c>
      <c r="I36" s="9">
        <v>0.136</v>
      </c>
    </row>
    <row r="37">
      <c r="A37" s="7"/>
      <c r="B37" s="7"/>
      <c r="C37" s="7"/>
      <c r="D37" s="7"/>
      <c r="E37" s="7"/>
      <c r="F37" s="7"/>
      <c r="G37" s="25">
        <v>80.0</v>
      </c>
      <c r="H37" s="25">
        <v>0.0709</v>
      </c>
      <c r="I37" s="25">
        <v>0.0685</v>
      </c>
    </row>
    <row r="39">
      <c r="A39" s="6" t="s">
        <v>69</v>
      </c>
      <c r="B39" s="6" t="s">
        <v>16</v>
      </c>
      <c r="C39" s="6">
        <v>1.0</v>
      </c>
      <c r="D39" s="6">
        <v>2.0</v>
      </c>
      <c r="E39" s="6">
        <v>5.0</v>
      </c>
      <c r="F39" s="6">
        <v>10.0</v>
      </c>
      <c r="G39" s="6">
        <v>20.0</v>
      </c>
      <c r="H39" s="6">
        <v>40.0</v>
      </c>
      <c r="I39" s="6">
        <v>80.0</v>
      </c>
      <c r="L39" s="19"/>
    </row>
    <row r="40">
      <c r="A40" s="33" t="s">
        <v>70</v>
      </c>
      <c r="B40" s="6">
        <f>DEGREES(ATAN(15/100))</f>
        <v>8.53076561</v>
      </c>
      <c r="C40" s="22">
        <f>H3</f>
        <v>5.5</v>
      </c>
      <c r="D40" s="9">
        <f>H4</f>
        <v>0.493</v>
      </c>
      <c r="E40" s="9">
        <f>H5</f>
        <v>1.21</v>
      </c>
      <c r="F40" s="9">
        <f>H6</f>
        <v>1.2</v>
      </c>
      <c r="G40" s="9">
        <f>H7</f>
        <v>0.996</v>
      </c>
      <c r="H40" s="9">
        <f>H8</f>
        <v>0.689</v>
      </c>
      <c r="I40" s="25">
        <f>H9</f>
        <v>0.358</v>
      </c>
    </row>
    <row r="41">
      <c r="B41" s="6">
        <f>DEGREES(ATAN(30/100))</f>
        <v>16.69924423</v>
      </c>
      <c r="C41" s="22">
        <f>H10</f>
        <v>5.5</v>
      </c>
      <c r="D41" s="9">
        <f>H11</f>
        <v>0.479</v>
      </c>
      <c r="E41" s="9">
        <f>H12</f>
        <v>1.18</v>
      </c>
      <c r="F41" s="9">
        <f>H13</f>
        <v>0.997</v>
      </c>
      <c r="G41" s="9">
        <f>H14</f>
        <v>0.649</v>
      </c>
      <c r="H41" s="9">
        <f>H15</f>
        <v>0.364</v>
      </c>
      <c r="I41" s="9">
        <f>H16</f>
        <v>0.205</v>
      </c>
    </row>
    <row r="42">
      <c r="B42" s="6">
        <f>DEGREES(ATAN(50/100))</f>
        <v>26.56505118</v>
      </c>
      <c r="C42" s="19">
        <f>H17</f>
        <v>5.5</v>
      </c>
      <c r="D42" s="9">
        <f>H18</f>
        <v>0.438</v>
      </c>
      <c r="E42" s="9">
        <f>H19</f>
        <v>1.05</v>
      </c>
      <c r="F42" s="9">
        <f>H20</f>
        <v>0.741</v>
      </c>
      <c r="G42" s="9">
        <f>H21</f>
        <v>0.474</v>
      </c>
      <c r="H42" s="9">
        <f>H22</f>
        <v>0.245</v>
      </c>
      <c r="I42" s="9">
        <f>H23</f>
        <v>0.13</v>
      </c>
    </row>
    <row r="43">
      <c r="B43" s="6">
        <f>DEGREES(ATAN(75/100))</f>
        <v>36.86989765</v>
      </c>
      <c r="C43" s="19">
        <f>H24</f>
        <v>5.5</v>
      </c>
      <c r="D43" s="9">
        <f>H25</f>
        <v>0.361</v>
      </c>
      <c r="E43" s="9">
        <f>H26</f>
        <v>0.75</v>
      </c>
      <c r="F43" s="9">
        <f>H27</f>
        <v>0.585</v>
      </c>
      <c r="G43" s="9">
        <f>H28</f>
        <v>0.34</v>
      </c>
      <c r="H43" s="9">
        <f>H29</f>
        <v>0.177</v>
      </c>
      <c r="I43" s="9">
        <f>H30</f>
        <v>0.0898</v>
      </c>
    </row>
    <row r="44">
      <c r="B44" s="6">
        <f>DEGREES(ATAN(100/100))</f>
        <v>45</v>
      </c>
      <c r="C44" s="19">
        <f>H31</f>
        <v>5.5</v>
      </c>
      <c r="D44" s="14">
        <f>H32</f>
        <v>0.285</v>
      </c>
      <c r="E44" s="14">
        <f>H33</f>
        <v>0.839</v>
      </c>
      <c r="F44" s="9">
        <f>H34</f>
        <v>0.444</v>
      </c>
      <c r="G44" s="9">
        <f>H35</f>
        <v>0.261</v>
      </c>
      <c r="H44" s="9">
        <f>H36</f>
        <v>0.14</v>
      </c>
      <c r="I44" s="9">
        <f>H37</f>
        <v>0.0709</v>
      </c>
    </row>
    <row r="52">
      <c r="B52" s="6" t="s">
        <v>76</v>
      </c>
    </row>
    <row r="64">
      <c r="A64" s="6" t="s">
        <v>71</v>
      </c>
      <c r="B64" s="6" t="s">
        <v>16</v>
      </c>
      <c r="C64" s="6">
        <v>1.0</v>
      </c>
      <c r="D64" s="6">
        <v>2.0</v>
      </c>
      <c r="E64" s="6">
        <v>5.0</v>
      </c>
      <c r="F64" s="6">
        <v>10.0</v>
      </c>
      <c r="G64" s="6">
        <v>20.0</v>
      </c>
      <c r="H64" s="6">
        <v>40.0</v>
      </c>
      <c r="I64" s="6">
        <v>80.0</v>
      </c>
    </row>
    <row r="65">
      <c r="A65" s="33" t="s">
        <v>70</v>
      </c>
      <c r="B65" s="6">
        <f>DEGREES(ATAN(15/100))</f>
        <v>8.53076561</v>
      </c>
      <c r="C65" s="22">
        <f>I3</f>
        <v>36.8</v>
      </c>
      <c r="D65" s="9">
        <f>I4</f>
        <v>16.9</v>
      </c>
      <c r="E65" s="9">
        <f>I5</f>
        <v>6.63</v>
      </c>
      <c r="F65" s="9">
        <f>I6</f>
        <v>3.28</v>
      </c>
      <c r="G65" s="9">
        <f>I7</f>
        <v>1.59</v>
      </c>
      <c r="H65" s="9">
        <f>I8</f>
        <v>0.808</v>
      </c>
      <c r="I65" s="25">
        <f>I9</f>
        <v>0.404</v>
      </c>
    </row>
    <row r="66">
      <c r="B66" s="6">
        <f>DEGREES(ATAN(30/100))</f>
        <v>16.69924423</v>
      </c>
      <c r="C66" s="22">
        <f>I10</f>
        <v>17</v>
      </c>
      <c r="D66" s="9">
        <f>I11</f>
        <v>8.39</v>
      </c>
      <c r="E66" s="9">
        <f>I12</f>
        <v>3.36</v>
      </c>
      <c r="F66" s="9">
        <f>I13</f>
        <v>1.59</v>
      </c>
      <c r="G66" s="9">
        <f>I14</f>
        <v>0.816</v>
      </c>
      <c r="H66" s="9">
        <f>I15</f>
        <v>0.408</v>
      </c>
      <c r="I66" s="9">
        <f>I16</f>
        <v>0.204</v>
      </c>
    </row>
    <row r="67">
      <c r="B67" s="6">
        <f>DEGREES(ATAN(50/100))</f>
        <v>26.56505118</v>
      </c>
      <c r="C67" s="19">
        <f>I17</f>
        <v>10.2</v>
      </c>
      <c r="D67" s="9">
        <f>I18</f>
        <v>5.09</v>
      </c>
      <c r="E67" s="9">
        <f>I19</f>
        <v>2.04</v>
      </c>
      <c r="F67" s="9">
        <f>I20</f>
        <v>0.986</v>
      </c>
      <c r="G67" s="9">
        <f>I21</f>
        <v>0.495</v>
      </c>
      <c r="H67" s="9">
        <f>I22</f>
        <v>0.25</v>
      </c>
      <c r="I67" s="9">
        <f>I23</f>
        <v>0.125</v>
      </c>
    </row>
    <row r="68">
      <c r="B68" s="6">
        <f>DEGREES(ATAN(75/100))</f>
        <v>36.86989765</v>
      </c>
      <c r="C68" s="19">
        <f>I24</f>
        <v>8.13</v>
      </c>
      <c r="D68" s="9">
        <f>I25</f>
        <v>3.88</v>
      </c>
      <c r="E68" s="9">
        <f>I26</f>
        <v>1.47</v>
      </c>
      <c r="F68" s="9">
        <f>I27</f>
        <v>0.689</v>
      </c>
      <c r="G68" s="9">
        <f>I28</f>
        <v>0.345</v>
      </c>
      <c r="H68" s="9">
        <f>I29</f>
        <v>0.172</v>
      </c>
      <c r="I68" s="9">
        <f>I30</f>
        <v>0.087</v>
      </c>
    </row>
    <row r="69">
      <c r="B69" s="6">
        <f>DEGREES(ATAN(100/100))</f>
        <v>45</v>
      </c>
      <c r="C69" s="19">
        <f>I31</f>
        <v>5.2</v>
      </c>
      <c r="D69" s="14">
        <f>I32</f>
        <v>3.19</v>
      </c>
      <c r="E69" s="14">
        <f>I33</f>
        <v>1.11</v>
      </c>
      <c r="F69" s="9">
        <f>I34</f>
        <v>0.556</v>
      </c>
      <c r="G69" s="9">
        <f>I35</f>
        <v>0.272</v>
      </c>
      <c r="H69" s="9">
        <f>I36</f>
        <v>0.136</v>
      </c>
      <c r="I69" s="9">
        <f>I37</f>
        <v>0.0685</v>
      </c>
    </row>
  </sheetData>
  <mergeCells count="16">
    <mergeCell ref="D3:D37"/>
    <mergeCell ref="E3:E37"/>
    <mergeCell ref="F3:F9"/>
    <mergeCell ref="F10:F16"/>
    <mergeCell ref="F17:F23"/>
    <mergeCell ref="F24:F30"/>
    <mergeCell ref="A3:A37"/>
    <mergeCell ref="A40:A44"/>
    <mergeCell ref="A65:A69"/>
    <mergeCell ref="A1:A2"/>
    <mergeCell ref="B1:B2"/>
    <mergeCell ref="C1:E1"/>
    <mergeCell ref="H1:I1"/>
    <mergeCell ref="B3:B37"/>
    <mergeCell ref="C3:C37"/>
    <mergeCell ref="F31:F3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63"/>
    <col customWidth="1" min="7" max="7" width="16.25"/>
    <col customWidth="1" min="8" max="8" width="4.25"/>
    <col customWidth="1" min="9" max="9" width="7.75"/>
    <col customWidth="1" min="10" max="10" width="5.13"/>
    <col customWidth="1" min="11" max="14" width="6.13"/>
    <col customWidth="1" min="15" max="15" width="7.0"/>
  </cols>
  <sheetData>
    <row r="1">
      <c r="A1" s="6" t="s">
        <v>90</v>
      </c>
      <c r="B1" s="6" t="s">
        <v>15</v>
      </c>
      <c r="C1" s="6" t="s">
        <v>16</v>
      </c>
      <c r="D1" s="6" t="s">
        <v>91</v>
      </c>
      <c r="E1" s="6" t="s">
        <v>92</v>
      </c>
      <c r="F1" s="6" t="s">
        <v>93</v>
      </c>
      <c r="G1" s="6" t="s">
        <v>69</v>
      </c>
      <c r="H1" s="6" t="s">
        <v>16</v>
      </c>
      <c r="I1" s="6">
        <v>1.0</v>
      </c>
      <c r="J1" s="6">
        <v>2.0</v>
      </c>
      <c r="K1" s="6">
        <v>5.0</v>
      </c>
      <c r="L1" s="6">
        <v>10.0</v>
      </c>
      <c r="M1" s="6">
        <v>20.0</v>
      </c>
      <c r="N1" s="6">
        <v>40.0</v>
      </c>
      <c r="O1" s="6">
        <v>80.0</v>
      </c>
    </row>
    <row r="2">
      <c r="A2" s="10" t="s">
        <v>55</v>
      </c>
      <c r="B2" s="9">
        <v>0.0</v>
      </c>
      <c r="C2" s="9">
        <v>1.0</v>
      </c>
      <c r="D2" s="22">
        <v>1.42E-14</v>
      </c>
      <c r="E2" s="34">
        <f t="shared" ref="E2:E28" si="1">DEGREES(ATAN(100/20))</f>
        <v>78.69006753</v>
      </c>
      <c r="G2" s="33" t="s">
        <v>70</v>
      </c>
      <c r="H2" s="6">
        <f>90 - 78.7</f>
        <v>11.3</v>
      </c>
      <c r="I2" s="22">
        <v>1.42E-14</v>
      </c>
      <c r="J2" s="9">
        <v>0.49</v>
      </c>
      <c r="K2" s="9">
        <v>0.48</v>
      </c>
      <c r="L2" s="9">
        <v>0.49</v>
      </c>
      <c r="M2" s="9">
        <v>0.49</v>
      </c>
      <c r="N2" s="9">
        <v>0.38</v>
      </c>
      <c r="O2" s="9">
        <v>0.227</v>
      </c>
    </row>
    <row r="3">
      <c r="A3" s="15"/>
      <c r="B3" s="9">
        <v>1.0</v>
      </c>
      <c r="C3" s="9">
        <v>1.0</v>
      </c>
      <c r="D3" s="9">
        <v>27.1</v>
      </c>
      <c r="E3" s="34">
        <f t="shared" si="1"/>
        <v>78.69006753</v>
      </c>
      <c r="H3" s="6">
        <f> 90 - 59.9</f>
        <v>30.1</v>
      </c>
      <c r="I3" s="22">
        <v>2.84E-14</v>
      </c>
      <c r="J3" s="9">
        <v>0.394</v>
      </c>
      <c r="K3" s="9">
        <v>0.381</v>
      </c>
      <c r="L3" s="9">
        <v>0.389</v>
      </c>
      <c r="M3" s="9">
        <v>0.266</v>
      </c>
      <c r="N3" s="9">
        <v>0.169</v>
      </c>
      <c r="O3" s="9">
        <v>0.117</v>
      </c>
    </row>
    <row r="4">
      <c r="A4" s="15"/>
      <c r="B4" s="9">
        <v>2.0</v>
      </c>
      <c r="C4" s="9">
        <v>1.0</v>
      </c>
      <c r="D4" s="9">
        <v>25.4</v>
      </c>
      <c r="E4" s="34">
        <f t="shared" si="1"/>
        <v>78.69006753</v>
      </c>
      <c r="F4" s="6">
        <v>-8.29</v>
      </c>
      <c r="H4" s="6">
        <f>90 - 45</f>
        <v>45</v>
      </c>
      <c r="I4" s="6" t="s">
        <v>57</v>
      </c>
      <c r="J4" s="9">
        <v>0.266</v>
      </c>
      <c r="K4" s="9">
        <v>0.276</v>
      </c>
      <c r="L4" s="9">
        <v>0.238</v>
      </c>
      <c r="M4" s="9">
        <v>0.16</v>
      </c>
      <c r="N4" s="9">
        <v>0.104</v>
      </c>
      <c r="O4" s="9">
        <v>0.0749</v>
      </c>
    </row>
    <row r="5">
      <c r="A5" s="15"/>
      <c r="B5" s="9">
        <v>0.0</v>
      </c>
      <c r="C5" s="9">
        <v>2.0</v>
      </c>
      <c r="D5" s="9">
        <v>0.49</v>
      </c>
      <c r="E5" s="34">
        <f t="shared" si="1"/>
        <v>78.69006753</v>
      </c>
      <c r="H5" s="6">
        <f> 90 - 30</f>
        <v>60</v>
      </c>
      <c r="I5" s="6" t="s">
        <v>57</v>
      </c>
      <c r="J5" s="9">
        <v>0.064</v>
      </c>
      <c r="K5" s="9">
        <v>0.128</v>
      </c>
      <c r="L5" s="9">
        <v>0.116</v>
      </c>
      <c r="M5" s="9">
        <v>0.0927</v>
      </c>
      <c r="N5" s="9">
        <v>0.0567</v>
      </c>
      <c r="O5" s="9">
        <v>0.0391</v>
      </c>
    </row>
    <row r="6">
      <c r="A6" s="15"/>
      <c r="B6" s="9">
        <v>0.5</v>
      </c>
      <c r="C6" s="9">
        <v>2.0</v>
      </c>
      <c r="D6" s="9">
        <v>12.1</v>
      </c>
      <c r="E6" s="34">
        <f t="shared" si="1"/>
        <v>78.69006753</v>
      </c>
      <c r="H6" s="6">
        <f> 90 - 10</f>
        <v>80</v>
      </c>
      <c r="I6" s="6" t="s">
        <v>57</v>
      </c>
      <c r="J6" s="6" t="s">
        <v>57</v>
      </c>
      <c r="K6" s="9">
        <v>0.0149</v>
      </c>
      <c r="L6" s="9">
        <v>0.0155</v>
      </c>
      <c r="M6" s="9">
        <v>0.0155</v>
      </c>
      <c r="N6" s="9">
        <v>0.0126</v>
      </c>
      <c r="O6" s="9">
        <v>0.00749</v>
      </c>
    </row>
    <row r="7">
      <c r="A7" s="15"/>
      <c r="B7" s="9">
        <v>1.0</v>
      </c>
      <c r="C7" s="9">
        <v>2.0</v>
      </c>
      <c r="D7" s="9">
        <v>12.9</v>
      </c>
      <c r="E7" s="34">
        <f t="shared" si="1"/>
        <v>78.69006753</v>
      </c>
    </row>
    <row r="8">
      <c r="A8" s="15"/>
      <c r="B8" s="9">
        <v>2.0</v>
      </c>
      <c r="C8" s="9">
        <v>2.0</v>
      </c>
      <c r="D8" s="9">
        <v>11.7</v>
      </c>
      <c r="E8" s="34">
        <f t="shared" si="1"/>
        <v>78.69006753</v>
      </c>
      <c r="F8" s="6">
        <v>-1.64</v>
      </c>
    </row>
    <row r="9">
      <c r="A9" s="15"/>
      <c r="B9" s="9">
        <v>0.0</v>
      </c>
      <c r="C9" s="9">
        <v>5.0</v>
      </c>
      <c r="D9" s="9">
        <v>0.48</v>
      </c>
      <c r="E9" s="34">
        <f t="shared" si="1"/>
        <v>78.69006753</v>
      </c>
    </row>
    <row r="10">
      <c r="A10" s="15"/>
      <c r="B10" s="9">
        <v>0.4</v>
      </c>
      <c r="C10" s="9">
        <v>5.0</v>
      </c>
      <c r="D10" s="9">
        <v>5.22</v>
      </c>
      <c r="E10" s="34">
        <f t="shared" si="1"/>
        <v>78.69006753</v>
      </c>
    </row>
    <row r="11">
      <c r="A11" s="15"/>
      <c r="B11" s="9">
        <v>1.0</v>
      </c>
      <c r="C11" s="9">
        <v>5.0</v>
      </c>
      <c r="D11" s="9">
        <v>5.08</v>
      </c>
      <c r="E11" s="34">
        <f t="shared" si="1"/>
        <v>78.69006753</v>
      </c>
    </row>
    <row r="12">
      <c r="A12" s="15"/>
      <c r="B12" s="9">
        <v>2.0</v>
      </c>
      <c r="C12" s="9">
        <v>5.0</v>
      </c>
      <c r="D12" s="9">
        <v>4.68</v>
      </c>
      <c r="E12" s="34">
        <f t="shared" si="1"/>
        <v>78.69006753</v>
      </c>
      <c r="F12" s="6">
        <v>0.0203</v>
      </c>
    </row>
    <row r="13">
      <c r="A13" s="15"/>
      <c r="B13" s="9">
        <v>0.0</v>
      </c>
      <c r="C13" s="9">
        <v>10.0</v>
      </c>
      <c r="D13" s="9">
        <v>0.49</v>
      </c>
      <c r="E13" s="34">
        <f t="shared" si="1"/>
        <v>78.69006753</v>
      </c>
    </row>
    <row r="14">
      <c r="A14" s="15"/>
      <c r="B14" s="9">
        <v>0.5</v>
      </c>
      <c r="C14" s="9">
        <v>10.0</v>
      </c>
      <c r="D14" s="9">
        <v>2.68</v>
      </c>
      <c r="E14" s="34">
        <f t="shared" si="1"/>
        <v>78.69006753</v>
      </c>
    </row>
    <row r="15">
      <c r="A15" s="15"/>
      <c r="B15" s="9">
        <v>1.0</v>
      </c>
      <c r="C15" s="9">
        <v>10.0</v>
      </c>
      <c r="D15" s="9">
        <v>2.53</v>
      </c>
      <c r="E15" s="34">
        <f t="shared" si="1"/>
        <v>78.69006753</v>
      </c>
    </row>
    <row r="16">
      <c r="A16" s="15"/>
      <c r="B16" s="9">
        <v>2.0</v>
      </c>
      <c r="C16" s="9">
        <v>10.0</v>
      </c>
      <c r="D16" s="9">
        <v>2.32</v>
      </c>
      <c r="E16" s="34">
        <f t="shared" si="1"/>
        <v>78.69006753</v>
      </c>
      <c r="F16" s="6">
        <v>0.0792</v>
      </c>
    </row>
    <row r="17">
      <c r="A17" s="15"/>
      <c r="B17" s="9">
        <v>0.0</v>
      </c>
      <c r="C17" s="9">
        <v>20.0</v>
      </c>
      <c r="D17" s="9">
        <v>0.49</v>
      </c>
      <c r="E17" s="34">
        <f t="shared" si="1"/>
        <v>78.69006753</v>
      </c>
    </row>
    <row r="18">
      <c r="A18" s="15"/>
      <c r="B18" s="9">
        <v>0.5</v>
      </c>
      <c r="C18" s="9">
        <v>20.0</v>
      </c>
      <c r="D18" s="9">
        <v>1.27</v>
      </c>
      <c r="E18" s="34">
        <f t="shared" si="1"/>
        <v>78.69006753</v>
      </c>
    </row>
    <row r="19">
      <c r="A19" s="15"/>
      <c r="B19" s="9">
        <v>1.0</v>
      </c>
      <c r="C19" s="9">
        <v>20.0</v>
      </c>
      <c r="D19" s="9">
        <v>1.24</v>
      </c>
      <c r="E19" s="34">
        <f t="shared" si="1"/>
        <v>78.69006753</v>
      </c>
    </row>
    <row r="20">
      <c r="A20" s="15"/>
      <c r="B20" s="9">
        <v>2.0</v>
      </c>
      <c r="C20" s="9">
        <v>20.0</v>
      </c>
      <c r="D20" s="9">
        <v>1.21</v>
      </c>
      <c r="E20" s="34">
        <f t="shared" si="1"/>
        <v>78.69006753</v>
      </c>
      <c r="F20" s="6">
        <v>-0.0839</v>
      </c>
    </row>
    <row r="21">
      <c r="A21" s="15"/>
      <c r="B21" s="9">
        <v>0.0</v>
      </c>
      <c r="C21" s="9">
        <v>40.0</v>
      </c>
      <c r="D21" s="9">
        <v>0.38</v>
      </c>
      <c r="E21" s="34">
        <f t="shared" si="1"/>
        <v>78.69006753</v>
      </c>
    </row>
    <row r="22">
      <c r="A22" s="15"/>
      <c r="B22" s="9">
        <v>0.5</v>
      </c>
      <c r="C22" s="9">
        <v>40.0</v>
      </c>
      <c r="D22" s="9">
        <v>0.636</v>
      </c>
      <c r="E22" s="34">
        <f t="shared" si="1"/>
        <v>78.69006753</v>
      </c>
    </row>
    <row r="23">
      <c r="A23" s="15"/>
      <c r="B23" s="9">
        <v>1.0</v>
      </c>
      <c r="C23" s="9">
        <v>40.0</v>
      </c>
      <c r="D23" s="9">
        <v>0.622</v>
      </c>
      <c r="E23" s="34">
        <f t="shared" si="1"/>
        <v>78.69006753</v>
      </c>
    </row>
    <row r="24">
      <c r="A24" s="15"/>
      <c r="B24" s="9">
        <v>2.0</v>
      </c>
      <c r="C24" s="9">
        <v>40.0</v>
      </c>
      <c r="D24" s="9">
        <v>0.617</v>
      </c>
      <c r="E24" s="34">
        <f t="shared" si="1"/>
        <v>78.69006753</v>
      </c>
      <c r="F24" s="6">
        <v>-0.0673</v>
      </c>
    </row>
    <row r="25">
      <c r="A25" s="15"/>
      <c r="B25" s="9">
        <v>0.0</v>
      </c>
      <c r="C25" s="9">
        <v>80.0</v>
      </c>
      <c r="D25" s="9">
        <v>0.227</v>
      </c>
      <c r="E25" s="34">
        <f t="shared" si="1"/>
        <v>78.69006753</v>
      </c>
    </row>
    <row r="26">
      <c r="A26" s="15"/>
      <c r="B26" s="9">
        <v>0.5</v>
      </c>
      <c r="C26" s="9">
        <v>80.0</v>
      </c>
      <c r="D26" s="9">
        <v>0.307</v>
      </c>
      <c r="E26" s="34">
        <f t="shared" si="1"/>
        <v>78.69006753</v>
      </c>
    </row>
    <row r="27">
      <c r="A27" s="15"/>
      <c r="B27" s="9">
        <v>1.0</v>
      </c>
      <c r="C27" s="9">
        <v>80.0</v>
      </c>
      <c r="D27" s="9">
        <v>0.313</v>
      </c>
      <c r="E27" s="34">
        <f t="shared" si="1"/>
        <v>78.69006753</v>
      </c>
    </row>
    <row r="28">
      <c r="A28" s="7"/>
      <c r="B28" s="25">
        <v>2.0</v>
      </c>
      <c r="C28" s="25">
        <v>80.0</v>
      </c>
      <c r="D28" s="25">
        <v>0.319</v>
      </c>
      <c r="E28" s="34">
        <f t="shared" si="1"/>
        <v>78.69006753</v>
      </c>
      <c r="F28" s="6">
        <v>0.0034</v>
      </c>
    </row>
    <row r="29">
      <c r="A29" s="10" t="s">
        <v>56</v>
      </c>
      <c r="B29" s="9">
        <v>0.0</v>
      </c>
      <c r="C29" s="9">
        <v>1.0</v>
      </c>
      <c r="D29" s="9" t="s">
        <v>57</v>
      </c>
      <c r="E29" s="14">
        <f t="shared" ref="E29:E55" si="2">DEGREES(ATAN(100/100))</f>
        <v>45</v>
      </c>
      <c r="G29" s="6" t="s">
        <v>94</v>
      </c>
      <c r="H29" s="6" t="s">
        <v>16</v>
      </c>
      <c r="I29" s="6">
        <v>2.0</v>
      </c>
      <c r="J29" s="6">
        <v>5.0</v>
      </c>
      <c r="K29" s="6">
        <v>10.0</v>
      </c>
      <c r="L29" s="6">
        <v>20.0</v>
      </c>
      <c r="M29" s="6">
        <v>40.0</v>
      </c>
      <c r="N29" s="6">
        <v>80.0</v>
      </c>
    </row>
    <row r="30">
      <c r="A30" s="15"/>
      <c r="B30" s="9">
        <v>1.0</v>
      </c>
      <c r="C30" s="9">
        <v>1.0</v>
      </c>
      <c r="D30" s="9">
        <v>5.27</v>
      </c>
      <c r="E30" s="14">
        <f t="shared" si="2"/>
        <v>45</v>
      </c>
      <c r="G30" s="33" t="s">
        <v>70</v>
      </c>
      <c r="H30" s="6">
        <f>90 - 78.7</f>
        <v>11.3</v>
      </c>
      <c r="I30" s="9">
        <v>12.1</v>
      </c>
      <c r="J30" s="9">
        <v>5.22</v>
      </c>
      <c r="K30" s="9">
        <v>2.68</v>
      </c>
      <c r="L30" s="9">
        <v>1.27</v>
      </c>
      <c r="M30" s="9">
        <v>0.622</v>
      </c>
      <c r="N30" s="6">
        <v>0.307</v>
      </c>
      <c r="O30" s="9"/>
    </row>
    <row r="31">
      <c r="A31" s="15"/>
      <c r="B31" s="9">
        <v>2.0</v>
      </c>
      <c r="C31" s="9">
        <v>1.0</v>
      </c>
      <c r="D31" s="9">
        <v>3.51</v>
      </c>
      <c r="E31" s="14">
        <f t="shared" si="2"/>
        <v>45</v>
      </c>
      <c r="H31" s="6">
        <f> 90 - 59.9</f>
        <v>30.1</v>
      </c>
      <c r="I31" s="9">
        <v>5.34</v>
      </c>
      <c r="J31" s="9">
        <v>1.84</v>
      </c>
      <c r="K31" s="9">
        <v>0.86</v>
      </c>
      <c r="L31" s="9">
        <v>0.44</v>
      </c>
      <c r="M31" s="9">
        <v>0.214</v>
      </c>
      <c r="N31" s="6">
        <v>0.108</v>
      </c>
      <c r="O31" s="9"/>
    </row>
    <row r="32">
      <c r="A32" s="15"/>
      <c r="B32" s="9">
        <v>0.0</v>
      </c>
      <c r="C32" s="9">
        <v>2.0</v>
      </c>
      <c r="D32" s="9">
        <v>0.266</v>
      </c>
      <c r="E32" s="14">
        <f t="shared" si="2"/>
        <v>45</v>
      </c>
      <c r="H32" s="6">
        <f>90 - 45</f>
        <v>45</v>
      </c>
      <c r="I32" s="9">
        <v>2.7</v>
      </c>
      <c r="J32" s="9">
        <v>1.14</v>
      </c>
      <c r="K32" s="9">
        <v>0.499</v>
      </c>
      <c r="L32" s="9">
        <v>0.253</v>
      </c>
      <c r="M32" s="9">
        <v>0.104</v>
      </c>
      <c r="N32" s="6">
        <v>0.0614</v>
      </c>
      <c r="O32" s="9"/>
    </row>
    <row r="33">
      <c r="A33" s="15"/>
      <c r="B33" s="9">
        <v>0.5</v>
      </c>
      <c r="C33" s="9">
        <v>2.0</v>
      </c>
      <c r="D33" s="9">
        <v>2.7</v>
      </c>
      <c r="E33" s="14">
        <f t="shared" si="2"/>
        <v>45</v>
      </c>
      <c r="H33" s="6">
        <f> 90 - 30</f>
        <v>60</v>
      </c>
      <c r="I33" s="9">
        <v>1.14</v>
      </c>
      <c r="J33" s="9">
        <v>0.635</v>
      </c>
      <c r="K33" s="9">
        <v>0.29</v>
      </c>
      <c r="L33" s="9">
        <v>0.148</v>
      </c>
      <c r="M33" s="9">
        <v>0.0716</v>
      </c>
      <c r="N33" s="6">
        <v>0.0362</v>
      </c>
      <c r="O33" s="9"/>
    </row>
    <row r="34">
      <c r="A34" s="15"/>
      <c r="B34" s="9">
        <v>1.0</v>
      </c>
      <c r="C34" s="9">
        <v>2.0</v>
      </c>
      <c r="D34" s="9">
        <v>2.63</v>
      </c>
      <c r="E34" s="14">
        <f t="shared" si="2"/>
        <v>45</v>
      </c>
      <c r="H34" s="6">
        <f> 90 - 10</f>
        <v>80</v>
      </c>
      <c r="I34" s="6">
        <v>0.327</v>
      </c>
      <c r="J34" s="9">
        <v>0.183</v>
      </c>
      <c r="K34" s="9">
        <v>0.0912</v>
      </c>
      <c r="L34" s="9">
        <v>0.0452</v>
      </c>
      <c r="M34" s="9">
        <v>0.0225</v>
      </c>
      <c r="N34" s="6">
        <v>0.0108</v>
      </c>
      <c r="O34" s="9"/>
    </row>
    <row r="35">
      <c r="A35" s="15"/>
      <c r="B35" s="9">
        <v>2.0</v>
      </c>
      <c r="C35" s="9">
        <v>2.0</v>
      </c>
      <c r="D35" s="9">
        <v>2.42</v>
      </c>
      <c r="E35" s="14">
        <f t="shared" si="2"/>
        <v>45</v>
      </c>
    </row>
    <row r="36">
      <c r="A36" s="15"/>
      <c r="B36" s="9">
        <v>0.0</v>
      </c>
      <c r="C36" s="9">
        <v>5.0</v>
      </c>
      <c r="D36" s="9">
        <v>0.276</v>
      </c>
      <c r="E36" s="14">
        <f t="shared" si="2"/>
        <v>45</v>
      </c>
    </row>
    <row r="37">
      <c r="A37" s="15"/>
      <c r="B37" s="9">
        <v>0.4</v>
      </c>
      <c r="C37" s="9">
        <v>5.0</v>
      </c>
      <c r="D37" s="9">
        <v>1.14</v>
      </c>
      <c r="E37" s="14">
        <f t="shared" si="2"/>
        <v>45</v>
      </c>
      <c r="G37" s="35"/>
    </row>
    <row r="38">
      <c r="A38" s="15"/>
      <c r="B38" s="9">
        <v>1.0</v>
      </c>
      <c r="C38" s="9">
        <v>5.0</v>
      </c>
      <c r="D38" s="9">
        <v>1.04</v>
      </c>
      <c r="E38" s="14">
        <f t="shared" si="2"/>
        <v>45</v>
      </c>
      <c r="G38" s="35"/>
    </row>
    <row r="39">
      <c r="A39" s="15"/>
      <c r="B39" s="9">
        <v>2.0</v>
      </c>
      <c r="C39" s="9">
        <v>5.0</v>
      </c>
      <c r="D39" s="9">
        <v>0.937</v>
      </c>
      <c r="E39" s="14">
        <f t="shared" si="2"/>
        <v>45</v>
      </c>
      <c r="G39" s="35"/>
    </row>
    <row r="40">
      <c r="A40" s="15"/>
      <c r="B40" s="9">
        <v>0.0</v>
      </c>
      <c r="C40" s="9">
        <v>10.0</v>
      </c>
      <c r="D40" s="9">
        <v>0.238</v>
      </c>
      <c r="E40" s="14">
        <f t="shared" si="2"/>
        <v>45</v>
      </c>
      <c r="G40" s="35"/>
    </row>
    <row r="41">
      <c r="A41" s="15"/>
      <c r="B41" s="9">
        <v>0.5</v>
      </c>
      <c r="C41" s="9">
        <v>10.0</v>
      </c>
      <c r="D41" s="9">
        <v>0.499</v>
      </c>
      <c r="E41" s="14">
        <f t="shared" si="2"/>
        <v>45</v>
      </c>
      <c r="G41" s="35"/>
    </row>
    <row r="42">
      <c r="A42" s="15"/>
      <c r="B42" s="9">
        <v>1.0</v>
      </c>
      <c r="C42" s="9">
        <v>10.0</v>
      </c>
      <c r="D42" s="9">
        <v>0.5</v>
      </c>
      <c r="E42" s="14">
        <f t="shared" si="2"/>
        <v>45</v>
      </c>
      <c r="G42" s="35"/>
    </row>
    <row r="43">
      <c r="A43" s="15"/>
      <c r="B43" s="9">
        <v>2.0</v>
      </c>
      <c r="C43" s="9">
        <v>10.0</v>
      </c>
      <c r="D43" s="9">
        <v>0.492</v>
      </c>
      <c r="E43" s="14">
        <f t="shared" si="2"/>
        <v>45</v>
      </c>
    </row>
    <row r="44">
      <c r="A44" s="15"/>
      <c r="B44" s="9">
        <v>0.0</v>
      </c>
      <c r="C44" s="9">
        <v>20.0</v>
      </c>
      <c r="D44" s="9">
        <v>0.16</v>
      </c>
      <c r="E44" s="14">
        <f t="shared" si="2"/>
        <v>45</v>
      </c>
    </row>
    <row r="45">
      <c r="A45" s="15"/>
      <c r="B45" s="9">
        <v>0.5</v>
      </c>
      <c r="C45" s="9">
        <v>20.0</v>
      </c>
      <c r="D45" s="9">
        <v>0.253</v>
      </c>
      <c r="E45" s="14">
        <f t="shared" si="2"/>
        <v>45</v>
      </c>
    </row>
    <row r="46">
      <c r="A46" s="15"/>
      <c r="B46" s="9">
        <v>1.0</v>
      </c>
      <c r="C46" s="9">
        <v>20.0</v>
      </c>
      <c r="D46" s="9">
        <v>0.249</v>
      </c>
      <c r="E46" s="14">
        <f t="shared" si="2"/>
        <v>45</v>
      </c>
    </row>
    <row r="47">
      <c r="A47" s="15"/>
      <c r="B47" s="9">
        <v>2.0</v>
      </c>
      <c r="C47" s="9">
        <v>20.0</v>
      </c>
      <c r="D47" s="9">
        <v>0.25</v>
      </c>
      <c r="E47" s="14">
        <f t="shared" si="2"/>
        <v>45</v>
      </c>
    </row>
    <row r="48">
      <c r="A48" s="15"/>
      <c r="B48" s="9">
        <v>0.0</v>
      </c>
      <c r="C48" s="9">
        <v>40.0</v>
      </c>
      <c r="D48" s="9">
        <v>0.104</v>
      </c>
      <c r="E48" s="14">
        <f t="shared" si="2"/>
        <v>45</v>
      </c>
    </row>
    <row r="49">
      <c r="A49" s="15"/>
      <c r="B49" s="9">
        <v>0.5</v>
      </c>
      <c r="C49" s="9">
        <v>40.0</v>
      </c>
      <c r="D49" s="9">
        <v>0.122</v>
      </c>
      <c r="E49" s="14">
        <f t="shared" si="2"/>
        <v>45</v>
      </c>
    </row>
    <row r="50">
      <c r="A50" s="15"/>
      <c r="B50" s="9">
        <v>1.0</v>
      </c>
      <c r="C50" s="9">
        <v>40.0</v>
      </c>
      <c r="D50" s="9">
        <v>0.125</v>
      </c>
      <c r="E50" s="14">
        <f t="shared" si="2"/>
        <v>45</v>
      </c>
    </row>
    <row r="51">
      <c r="A51" s="15"/>
      <c r="B51" s="9">
        <v>2.0</v>
      </c>
      <c r="C51" s="9">
        <v>40.0</v>
      </c>
      <c r="D51" s="9">
        <v>0.126</v>
      </c>
      <c r="E51" s="14">
        <f t="shared" si="2"/>
        <v>45</v>
      </c>
    </row>
    <row r="52">
      <c r="A52" s="15"/>
      <c r="B52" s="9">
        <v>0.0</v>
      </c>
      <c r="C52" s="9">
        <v>80.0</v>
      </c>
      <c r="D52" s="9">
        <v>0.0749</v>
      </c>
      <c r="E52" s="14">
        <f t="shared" si="2"/>
        <v>45</v>
      </c>
    </row>
    <row r="53">
      <c r="A53" s="15"/>
      <c r="B53" s="9">
        <v>0.5</v>
      </c>
      <c r="C53" s="9">
        <v>80.0</v>
      </c>
      <c r="D53" s="9">
        <v>0.0614</v>
      </c>
      <c r="E53" s="14">
        <f t="shared" si="2"/>
        <v>45</v>
      </c>
    </row>
    <row r="54">
      <c r="A54" s="15"/>
      <c r="B54" s="9">
        <v>1.0</v>
      </c>
      <c r="C54" s="9">
        <v>80.0</v>
      </c>
      <c r="D54" s="9">
        <v>0.0623</v>
      </c>
      <c r="E54" s="14">
        <f t="shared" si="2"/>
        <v>45</v>
      </c>
    </row>
    <row r="55">
      <c r="A55" s="7"/>
      <c r="B55" s="25">
        <v>2.0</v>
      </c>
      <c r="C55" s="25">
        <v>80.0</v>
      </c>
      <c r="D55" s="25">
        <v>0.0634</v>
      </c>
      <c r="E55" s="14">
        <f t="shared" si="2"/>
        <v>45</v>
      </c>
    </row>
    <row r="56">
      <c r="A56" s="10" t="s">
        <v>58</v>
      </c>
      <c r="B56" s="9">
        <v>0.0</v>
      </c>
      <c r="C56" s="9">
        <v>1.0</v>
      </c>
      <c r="D56" s="9" t="s">
        <v>57</v>
      </c>
      <c r="E56" s="14">
        <f t="shared" ref="E56:E82" si="3">DEGREES(ATAN(100/567))</f>
        <v>10.00221506</v>
      </c>
      <c r="G56" s="6" t="s">
        <v>71</v>
      </c>
      <c r="H56" s="6" t="s">
        <v>16</v>
      </c>
      <c r="I56" s="6">
        <v>1.0</v>
      </c>
      <c r="J56" s="6">
        <v>2.0</v>
      </c>
      <c r="K56" s="6">
        <v>5.0</v>
      </c>
      <c r="L56" s="6">
        <v>10.0</v>
      </c>
      <c r="M56" s="6">
        <v>20.0</v>
      </c>
      <c r="N56" s="6">
        <v>40.0</v>
      </c>
      <c r="O56" s="6">
        <v>80.0</v>
      </c>
    </row>
    <row r="57">
      <c r="A57" s="15"/>
      <c r="B57" s="9">
        <v>1.0</v>
      </c>
      <c r="C57" s="9">
        <v>1.0</v>
      </c>
      <c r="D57" s="9" t="s">
        <v>57</v>
      </c>
      <c r="E57" s="14">
        <f t="shared" si="3"/>
        <v>10.00221506</v>
      </c>
      <c r="G57" s="33" t="s">
        <v>70</v>
      </c>
      <c r="H57" s="6">
        <f>90 - 78.7</f>
        <v>11.3</v>
      </c>
      <c r="I57" s="6">
        <v>27.1</v>
      </c>
      <c r="J57" s="9">
        <v>12.9</v>
      </c>
      <c r="K57" s="9">
        <v>5.08</v>
      </c>
      <c r="L57" s="9">
        <v>2.53</v>
      </c>
      <c r="M57" s="9">
        <v>1.24</v>
      </c>
      <c r="N57" s="9">
        <v>0.622</v>
      </c>
      <c r="O57" s="6">
        <v>0.313</v>
      </c>
    </row>
    <row r="58">
      <c r="A58" s="15"/>
      <c r="B58" s="9">
        <v>2.0</v>
      </c>
      <c r="C58" s="9">
        <v>1.0</v>
      </c>
      <c r="D58" s="9">
        <v>1.2</v>
      </c>
      <c r="E58" s="14">
        <f t="shared" si="3"/>
        <v>10.00221506</v>
      </c>
      <c r="H58" s="6">
        <f> 90 - 59.9</f>
        <v>30.1</v>
      </c>
      <c r="I58" s="9">
        <v>9.05</v>
      </c>
      <c r="J58" s="9">
        <v>4.5</v>
      </c>
      <c r="K58" s="9">
        <v>1.8</v>
      </c>
      <c r="L58" s="9">
        <v>0.851</v>
      </c>
      <c r="M58" s="9">
        <v>0.427</v>
      </c>
      <c r="N58" s="9">
        <v>0.217</v>
      </c>
      <c r="O58" s="9">
        <v>0.107</v>
      </c>
    </row>
    <row r="59">
      <c r="A59" s="15"/>
      <c r="B59" s="9">
        <v>0.0</v>
      </c>
      <c r="C59" s="9">
        <v>2.0</v>
      </c>
      <c r="D59" s="9" t="s">
        <v>57</v>
      </c>
      <c r="E59" s="14">
        <f t="shared" si="3"/>
        <v>10.00221506</v>
      </c>
      <c r="H59" s="6">
        <f>90 - 45</f>
        <v>45</v>
      </c>
      <c r="I59" s="6">
        <v>5.27</v>
      </c>
      <c r="J59" s="9">
        <v>2.63</v>
      </c>
      <c r="K59" s="9">
        <v>1.04</v>
      </c>
      <c r="L59" s="9">
        <v>0.5</v>
      </c>
      <c r="M59" s="9">
        <v>0.249</v>
      </c>
      <c r="N59" s="9">
        <v>0.125</v>
      </c>
      <c r="O59" s="6">
        <v>0.0623</v>
      </c>
    </row>
    <row r="60">
      <c r="A60" s="15"/>
      <c r="B60" s="9">
        <v>0.5</v>
      </c>
      <c r="C60" s="9">
        <v>2.0</v>
      </c>
      <c r="D60" s="9">
        <v>0.327</v>
      </c>
      <c r="E60" s="14">
        <f t="shared" si="3"/>
        <v>10.00221506</v>
      </c>
      <c r="H60" s="6">
        <f> 90 - 30</f>
        <v>60</v>
      </c>
      <c r="I60" s="9">
        <v>3.04</v>
      </c>
      <c r="J60" s="9">
        <v>1.51</v>
      </c>
      <c r="K60" s="9">
        <v>0.599</v>
      </c>
      <c r="L60" s="9">
        <v>0.284</v>
      </c>
      <c r="M60" s="9">
        <v>0.143</v>
      </c>
      <c r="N60" s="9">
        <v>0.0725</v>
      </c>
      <c r="O60" s="9">
        <v>0.036</v>
      </c>
    </row>
    <row r="61">
      <c r="A61" s="15"/>
      <c r="B61" s="9">
        <v>1.0</v>
      </c>
      <c r="C61" s="9">
        <v>2.0</v>
      </c>
      <c r="D61" s="9" t="s">
        <v>57</v>
      </c>
      <c r="E61" s="14">
        <f t="shared" si="3"/>
        <v>10.00221506</v>
      </c>
      <c r="H61" s="6">
        <f> 90 - 10</f>
        <v>80</v>
      </c>
      <c r="I61" s="6" t="s">
        <v>57</v>
      </c>
      <c r="J61" s="9" t="s">
        <v>57</v>
      </c>
      <c r="K61" s="9">
        <v>0.179</v>
      </c>
      <c r="L61" s="9">
        <v>0.0897</v>
      </c>
      <c r="M61" s="9">
        <v>0.0438</v>
      </c>
      <c r="N61" s="9">
        <v>0.0222</v>
      </c>
      <c r="O61" s="6">
        <v>0.011</v>
      </c>
    </row>
    <row r="62">
      <c r="A62" s="15"/>
      <c r="B62" s="9">
        <v>2.0</v>
      </c>
      <c r="C62" s="9">
        <v>2.0</v>
      </c>
      <c r="D62" s="9">
        <v>0.404</v>
      </c>
      <c r="E62" s="14">
        <f t="shared" si="3"/>
        <v>10.00221506</v>
      </c>
    </row>
    <row r="63">
      <c r="A63" s="15"/>
      <c r="B63" s="9">
        <v>0.0</v>
      </c>
      <c r="C63" s="9">
        <v>5.0</v>
      </c>
      <c r="D63" s="9">
        <v>0.0149</v>
      </c>
      <c r="E63" s="14">
        <f t="shared" si="3"/>
        <v>10.00221506</v>
      </c>
    </row>
    <row r="64">
      <c r="A64" s="15"/>
      <c r="B64" s="9">
        <v>0.4</v>
      </c>
      <c r="C64" s="9">
        <v>5.0</v>
      </c>
      <c r="D64" s="9">
        <v>0.183</v>
      </c>
      <c r="E64" s="14">
        <f t="shared" si="3"/>
        <v>10.00221506</v>
      </c>
    </row>
    <row r="65">
      <c r="A65" s="15"/>
      <c r="B65" s="9">
        <v>1.0</v>
      </c>
      <c r="C65" s="9">
        <v>5.0</v>
      </c>
      <c r="D65" s="9">
        <v>0.179</v>
      </c>
      <c r="E65" s="14">
        <f t="shared" si="3"/>
        <v>10.00221506</v>
      </c>
    </row>
    <row r="66">
      <c r="A66" s="15"/>
      <c r="B66" s="9">
        <v>2.0</v>
      </c>
      <c r="C66" s="9">
        <v>5.0</v>
      </c>
      <c r="D66" s="9">
        <v>0.164</v>
      </c>
      <c r="E66" s="14">
        <f t="shared" si="3"/>
        <v>10.00221506</v>
      </c>
    </row>
    <row r="67">
      <c r="A67" s="15"/>
      <c r="B67" s="9">
        <v>0.0</v>
      </c>
      <c r="C67" s="9">
        <v>10.0</v>
      </c>
      <c r="D67" s="9">
        <v>0.0155</v>
      </c>
      <c r="E67" s="14">
        <f t="shared" si="3"/>
        <v>10.00221506</v>
      </c>
    </row>
    <row r="68">
      <c r="A68" s="15"/>
      <c r="B68" s="9">
        <v>0.5</v>
      </c>
      <c r="C68" s="9">
        <v>10.0</v>
      </c>
      <c r="D68" s="9">
        <v>0.0912</v>
      </c>
      <c r="E68" s="14">
        <f t="shared" si="3"/>
        <v>10.00221506</v>
      </c>
    </row>
    <row r="69">
      <c r="A69" s="15"/>
      <c r="B69" s="9">
        <v>1.0</v>
      </c>
      <c r="C69" s="9">
        <v>10.0</v>
      </c>
      <c r="D69" s="9">
        <v>0.0897</v>
      </c>
      <c r="E69" s="14">
        <f t="shared" si="3"/>
        <v>10.00221506</v>
      </c>
    </row>
    <row r="70">
      <c r="A70" s="15"/>
      <c r="B70" s="9">
        <v>2.0</v>
      </c>
      <c r="C70" s="9">
        <v>10.0</v>
      </c>
      <c r="D70" s="9">
        <v>0.0818</v>
      </c>
      <c r="E70" s="14">
        <f t="shared" si="3"/>
        <v>10.00221506</v>
      </c>
    </row>
    <row r="71">
      <c r="A71" s="15"/>
      <c r="B71" s="9">
        <v>0.0</v>
      </c>
      <c r="C71" s="9">
        <v>20.0</v>
      </c>
      <c r="D71" s="9">
        <v>0.0155</v>
      </c>
      <c r="E71" s="14">
        <f t="shared" si="3"/>
        <v>10.00221506</v>
      </c>
    </row>
    <row r="72">
      <c r="A72" s="15"/>
      <c r="B72" s="9">
        <v>0.5</v>
      </c>
      <c r="C72" s="9">
        <v>20.0</v>
      </c>
      <c r="D72" s="9">
        <v>0.0452</v>
      </c>
      <c r="E72" s="14">
        <f t="shared" si="3"/>
        <v>10.00221506</v>
      </c>
    </row>
    <row r="73">
      <c r="A73" s="15"/>
      <c r="B73" s="9">
        <v>1.0</v>
      </c>
      <c r="C73" s="9">
        <v>20.0</v>
      </c>
      <c r="D73" s="9">
        <v>0.0438</v>
      </c>
      <c r="E73" s="14">
        <f t="shared" si="3"/>
        <v>10.00221506</v>
      </c>
    </row>
    <row r="74">
      <c r="A74" s="15"/>
      <c r="B74" s="9">
        <v>2.0</v>
      </c>
      <c r="C74" s="9">
        <v>20.0</v>
      </c>
      <c r="D74" s="9">
        <v>0.0423</v>
      </c>
      <c r="E74" s="14">
        <f t="shared" si="3"/>
        <v>10.00221506</v>
      </c>
    </row>
    <row r="75">
      <c r="A75" s="15"/>
      <c r="B75" s="9">
        <v>0.0</v>
      </c>
      <c r="C75" s="9">
        <v>40.0</v>
      </c>
      <c r="D75" s="9">
        <v>0.0126</v>
      </c>
      <c r="E75" s="14">
        <f t="shared" si="3"/>
        <v>10.00221506</v>
      </c>
    </row>
    <row r="76">
      <c r="A76" s="15"/>
      <c r="B76" s="9">
        <v>0.5</v>
      </c>
      <c r="C76" s="9">
        <v>40.0</v>
      </c>
      <c r="D76" s="9">
        <v>0.0225</v>
      </c>
      <c r="E76" s="14">
        <f t="shared" si="3"/>
        <v>10.00221506</v>
      </c>
    </row>
    <row r="77">
      <c r="A77" s="15"/>
      <c r="B77" s="9">
        <v>1.0</v>
      </c>
      <c r="C77" s="9">
        <v>40.0</v>
      </c>
      <c r="D77" s="9">
        <v>0.0222</v>
      </c>
      <c r="E77" s="14">
        <f t="shared" si="3"/>
        <v>10.00221506</v>
      </c>
    </row>
    <row r="78">
      <c r="A78" s="15"/>
      <c r="B78" s="9">
        <v>2.0</v>
      </c>
      <c r="C78" s="9">
        <v>40.0</v>
      </c>
      <c r="D78" s="9">
        <v>0.0216</v>
      </c>
      <c r="E78" s="14">
        <f t="shared" si="3"/>
        <v>10.00221506</v>
      </c>
    </row>
    <row r="79">
      <c r="A79" s="15"/>
      <c r="B79" s="9">
        <v>0.0</v>
      </c>
      <c r="C79" s="9">
        <v>80.0</v>
      </c>
      <c r="D79" s="9">
        <v>0.00749</v>
      </c>
      <c r="E79" s="14">
        <f t="shared" si="3"/>
        <v>10.00221506</v>
      </c>
    </row>
    <row r="80">
      <c r="A80" s="15"/>
      <c r="B80" s="9">
        <v>0.5</v>
      </c>
      <c r="C80" s="9">
        <v>80.0</v>
      </c>
      <c r="D80" s="9">
        <v>0.0108</v>
      </c>
      <c r="E80" s="14">
        <f t="shared" si="3"/>
        <v>10.00221506</v>
      </c>
    </row>
    <row r="81">
      <c r="A81" s="15"/>
      <c r="B81" s="9">
        <v>1.0</v>
      </c>
      <c r="C81" s="9">
        <v>80.0</v>
      </c>
      <c r="D81" s="9">
        <v>0.011</v>
      </c>
      <c r="E81" s="14">
        <f t="shared" si="3"/>
        <v>10.00221506</v>
      </c>
    </row>
    <row r="82">
      <c r="A82" s="7"/>
      <c r="B82" s="25">
        <v>2.0</v>
      </c>
      <c r="C82" s="25">
        <v>80.0</v>
      </c>
      <c r="D82" s="25">
        <v>0.0112</v>
      </c>
      <c r="E82" s="14">
        <f t="shared" si="3"/>
        <v>10.00221506</v>
      </c>
    </row>
    <row r="83">
      <c r="A83" s="10" t="s">
        <v>59</v>
      </c>
      <c r="B83" s="9">
        <v>0.0</v>
      </c>
      <c r="C83" s="9">
        <v>1.0</v>
      </c>
      <c r="D83" s="9" t="s">
        <v>57</v>
      </c>
      <c r="E83" s="14">
        <f t="shared" ref="E83:E109" si="4">DEGREES(ATAN(100/173))</f>
        <v>30.02940176</v>
      </c>
      <c r="G83" s="6" t="s">
        <v>95</v>
      </c>
      <c r="H83" s="6" t="s">
        <v>16</v>
      </c>
      <c r="I83" s="6">
        <v>1.0</v>
      </c>
      <c r="J83" s="6">
        <v>2.0</v>
      </c>
      <c r="K83" s="6">
        <v>5.0</v>
      </c>
      <c r="L83" s="6">
        <v>10.0</v>
      </c>
      <c r="M83" s="6">
        <v>20.0</v>
      </c>
      <c r="N83" s="6">
        <v>40.0</v>
      </c>
      <c r="O83" s="6">
        <v>80.0</v>
      </c>
    </row>
    <row r="84">
      <c r="A84" s="15"/>
      <c r="B84" s="9">
        <v>1.0</v>
      </c>
      <c r="C84" s="9">
        <v>1.0</v>
      </c>
      <c r="D84" s="9">
        <v>3.04</v>
      </c>
      <c r="E84" s="14">
        <f t="shared" si="4"/>
        <v>30.02940176</v>
      </c>
      <c r="G84" s="33" t="s">
        <v>70</v>
      </c>
      <c r="H84" s="6">
        <f>90 - 78.7</f>
        <v>11.3</v>
      </c>
      <c r="I84" s="9">
        <v>25.4</v>
      </c>
      <c r="J84" s="9">
        <v>11.7</v>
      </c>
      <c r="K84" s="9">
        <v>4.68</v>
      </c>
      <c r="L84" s="9">
        <v>2.32</v>
      </c>
      <c r="M84" s="9">
        <v>1.21</v>
      </c>
      <c r="N84" s="9">
        <v>0.617</v>
      </c>
      <c r="O84" s="25">
        <v>0.319</v>
      </c>
    </row>
    <row r="85">
      <c r="A85" s="15"/>
      <c r="B85" s="9">
        <v>2.0</v>
      </c>
      <c r="C85" s="9">
        <v>1.0</v>
      </c>
      <c r="D85" s="9">
        <v>2.69</v>
      </c>
      <c r="E85" s="14">
        <f t="shared" si="4"/>
        <v>30.02940176</v>
      </c>
      <c r="H85" s="6">
        <f> 90 - 59.9</f>
        <v>30.1</v>
      </c>
      <c r="I85" s="9">
        <v>8.08</v>
      </c>
      <c r="J85" s="9">
        <v>3.99</v>
      </c>
      <c r="K85" s="9">
        <v>1.59</v>
      </c>
      <c r="L85" s="9">
        <v>0.836</v>
      </c>
      <c r="M85" s="9">
        <v>0.433</v>
      </c>
      <c r="N85" s="9">
        <v>0.22</v>
      </c>
      <c r="O85" s="25">
        <v>0.107</v>
      </c>
    </row>
    <row r="86">
      <c r="A86" s="15"/>
      <c r="B86" s="9">
        <v>0.0</v>
      </c>
      <c r="C86" s="9">
        <v>2.0</v>
      </c>
      <c r="D86" s="9">
        <v>0.064</v>
      </c>
      <c r="E86" s="14">
        <f t="shared" si="4"/>
        <v>30.02940176</v>
      </c>
      <c r="H86" s="6">
        <f>90 - 45</f>
        <v>45</v>
      </c>
      <c r="I86" s="9">
        <v>3.51</v>
      </c>
      <c r="J86" s="9">
        <v>2.42</v>
      </c>
      <c r="K86" s="9">
        <v>0.937</v>
      </c>
      <c r="L86" s="9">
        <v>0.492</v>
      </c>
      <c r="M86" s="9">
        <v>0.25</v>
      </c>
      <c r="N86" s="9">
        <v>0.126</v>
      </c>
      <c r="O86" s="25">
        <v>0.0634</v>
      </c>
    </row>
    <row r="87">
      <c r="A87" s="15"/>
      <c r="B87" s="9">
        <v>0.5</v>
      </c>
      <c r="C87" s="9">
        <v>2.0</v>
      </c>
      <c r="D87" s="9">
        <v>1.14</v>
      </c>
      <c r="E87" s="14">
        <f t="shared" si="4"/>
        <v>30.02940176</v>
      </c>
      <c r="H87" s="6">
        <f> 90 - 30</f>
        <v>60</v>
      </c>
      <c r="I87" s="9">
        <v>2.69</v>
      </c>
      <c r="J87" s="9">
        <v>1.36</v>
      </c>
      <c r="K87" s="9">
        <v>0.532</v>
      </c>
      <c r="L87" s="9">
        <v>0.28</v>
      </c>
      <c r="M87" s="9">
        <v>0.145</v>
      </c>
      <c r="N87" s="9">
        <v>0.0738</v>
      </c>
      <c r="O87" s="25">
        <v>0.0359</v>
      </c>
    </row>
    <row r="88">
      <c r="A88" s="15"/>
      <c r="B88" s="9">
        <v>1.0</v>
      </c>
      <c r="C88" s="9">
        <v>2.0</v>
      </c>
      <c r="D88" s="9">
        <v>1.51</v>
      </c>
      <c r="E88" s="14">
        <f t="shared" si="4"/>
        <v>30.02940176</v>
      </c>
      <c r="H88" s="6">
        <f> 90 - 10</f>
        <v>80</v>
      </c>
      <c r="I88" s="9">
        <v>1.2</v>
      </c>
      <c r="J88" s="9">
        <v>0.404</v>
      </c>
      <c r="K88" s="9">
        <v>0.164</v>
      </c>
      <c r="L88" s="9">
        <v>0.0818</v>
      </c>
      <c r="M88" s="9">
        <v>0.0423</v>
      </c>
      <c r="N88" s="9">
        <v>0.0216</v>
      </c>
      <c r="O88" s="25">
        <v>0.0112</v>
      </c>
    </row>
    <row r="89">
      <c r="A89" s="15"/>
      <c r="B89" s="9">
        <v>2.0</v>
      </c>
      <c r="C89" s="9">
        <v>2.0</v>
      </c>
      <c r="D89" s="9">
        <v>1.36</v>
      </c>
      <c r="E89" s="14">
        <f t="shared" si="4"/>
        <v>30.02940176</v>
      </c>
    </row>
    <row r="90">
      <c r="A90" s="15"/>
      <c r="B90" s="9">
        <v>0.0</v>
      </c>
      <c r="C90" s="9">
        <v>5.0</v>
      </c>
      <c r="D90" s="9">
        <v>0.128</v>
      </c>
      <c r="E90" s="14">
        <f t="shared" si="4"/>
        <v>30.02940176</v>
      </c>
    </row>
    <row r="91">
      <c r="A91" s="15"/>
      <c r="B91" s="9">
        <v>0.4</v>
      </c>
      <c r="C91" s="9">
        <v>5.0</v>
      </c>
      <c r="D91" s="9">
        <v>0.635</v>
      </c>
      <c r="E91" s="14">
        <f t="shared" si="4"/>
        <v>30.02940176</v>
      </c>
    </row>
    <row r="92">
      <c r="A92" s="15"/>
      <c r="B92" s="9">
        <v>1.0</v>
      </c>
      <c r="C92" s="9">
        <v>5.0</v>
      </c>
      <c r="D92" s="9">
        <v>0.599</v>
      </c>
      <c r="E92" s="14">
        <f t="shared" si="4"/>
        <v>30.02940176</v>
      </c>
    </row>
    <row r="93">
      <c r="A93" s="15"/>
      <c r="B93" s="9">
        <v>2.0</v>
      </c>
      <c r="C93" s="9">
        <v>5.0</v>
      </c>
      <c r="D93" s="9">
        <v>0.532</v>
      </c>
      <c r="E93" s="14">
        <f t="shared" si="4"/>
        <v>30.02940176</v>
      </c>
    </row>
    <row r="94">
      <c r="A94" s="15"/>
      <c r="B94" s="9">
        <v>0.0</v>
      </c>
      <c r="C94" s="9">
        <v>10.0</v>
      </c>
      <c r="D94" s="9">
        <v>0.116</v>
      </c>
      <c r="E94" s="14">
        <f t="shared" si="4"/>
        <v>30.02940176</v>
      </c>
    </row>
    <row r="95">
      <c r="A95" s="15"/>
      <c r="B95" s="9">
        <v>0.5</v>
      </c>
      <c r="C95" s="9">
        <v>10.0</v>
      </c>
      <c r="D95" s="9">
        <v>0.29</v>
      </c>
      <c r="E95" s="14">
        <f t="shared" si="4"/>
        <v>30.02940176</v>
      </c>
    </row>
    <row r="96">
      <c r="A96" s="15"/>
      <c r="B96" s="9">
        <v>1.0</v>
      </c>
      <c r="C96" s="9">
        <v>10.0</v>
      </c>
      <c r="D96" s="9">
        <v>0.284</v>
      </c>
      <c r="E96" s="14">
        <f t="shared" si="4"/>
        <v>30.02940176</v>
      </c>
    </row>
    <row r="97">
      <c r="A97" s="15"/>
      <c r="B97" s="9">
        <v>2.0</v>
      </c>
      <c r="C97" s="9">
        <v>10.0</v>
      </c>
      <c r="D97" s="9">
        <v>0.28</v>
      </c>
      <c r="E97" s="14">
        <f t="shared" si="4"/>
        <v>30.02940176</v>
      </c>
    </row>
    <row r="98">
      <c r="A98" s="15"/>
      <c r="B98" s="9">
        <v>0.0</v>
      </c>
      <c r="C98" s="9">
        <v>20.0</v>
      </c>
      <c r="D98" s="9">
        <v>0.0927</v>
      </c>
      <c r="E98" s="14">
        <f t="shared" si="4"/>
        <v>30.02940176</v>
      </c>
    </row>
    <row r="99">
      <c r="A99" s="15"/>
      <c r="B99" s="9">
        <v>0.5</v>
      </c>
      <c r="C99" s="9">
        <v>20.0</v>
      </c>
      <c r="D99" s="9">
        <v>0.148</v>
      </c>
      <c r="E99" s="14">
        <f t="shared" si="4"/>
        <v>30.02940176</v>
      </c>
    </row>
    <row r="100">
      <c r="A100" s="15"/>
      <c r="B100" s="9">
        <v>1.0</v>
      </c>
      <c r="C100" s="9">
        <v>20.0</v>
      </c>
      <c r="D100" s="9">
        <v>0.143</v>
      </c>
      <c r="E100" s="14">
        <f t="shared" si="4"/>
        <v>30.02940176</v>
      </c>
    </row>
    <row r="101">
      <c r="A101" s="15"/>
      <c r="B101" s="9">
        <v>2.0</v>
      </c>
      <c r="C101" s="9">
        <v>20.0</v>
      </c>
      <c r="D101" s="9">
        <v>0.145</v>
      </c>
      <c r="E101" s="14">
        <f t="shared" si="4"/>
        <v>30.02940176</v>
      </c>
    </row>
    <row r="102">
      <c r="A102" s="15"/>
      <c r="B102" s="9">
        <v>0.0</v>
      </c>
      <c r="C102" s="9">
        <v>40.0</v>
      </c>
      <c r="D102" s="9">
        <v>0.0567</v>
      </c>
      <c r="E102" s="14">
        <f t="shared" si="4"/>
        <v>30.02940176</v>
      </c>
    </row>
    <row r="103">
      <c r="A103" s="15"/>
      <c r="B103" s="9">
        <v>0.5</v>
      </c>
      <c r="C103" s="9">
        <v>40.0</v>
      </c>
      <c r="D103" s="9">
        <v>0.0716</v>
      </c>
      <c r="E103" s="14">
        <f t="shared" si="4"/>
        <v>30.02940176</v>
      </c>
    </row>
    <row r="104">
      <c r="A104" s="15"/>
      <c r="B104" s="9">
        <v>1.0</v>
      </c>
      <c r="C104" s="9">
        <v>40.0</v>
      </c>
      <c r="D104" s="9">
        <v>0.0725</v>
      </c>
      <c r="E104" s="14">
        <f t="shared" si="4"/>
        <v>30.02940176</v>
      </c>
    </row>
    <row r="105">
      <c r="A105" s="15"/>
      <c r="B105" s="9">
        <v>2.0</v>
      </c>
      <c r="C105" s="9">
        <v>40.0</v>
      </c>
      <c r="D105" s="9">
        <v>0.0738</v>
      </c>
      <c r="E105" s="14">
        <f t="shared" si="4"/>
        <v>30.02940176</v>
      </c>
    </row>
    <row r="106">
      <c r="A106" s="15"/>
      <c r="B106" s="9">
        <v>0.0</v>
      </c>
      <c r="C106" s="9">
        <v>80.0</v>
      </c>
      <c r="D106" s="9">
        <v>0.0391</v>
      </c>
      <c r="E106" s="14">
        <f t="shared" si="4"/>
        <v>30.02940176</v>
      </c>
    </row>
    <row r="107">
      <c r="A107" s="15"/>
      <c r="B107" s="9">
        <v>0.5</v>
      </c>
      <c r="C107" s="9">
        <v>80.0</v>
      </c>
      <c r="D107" s="9">
        <v>0.0362</v>
      </c>
      <c r="E107" s="14">
        <f t="shared" si="4"/>
        <v>30.02940176</v>
      </c>
    </row>
    <row r="108">
      <c r="A108" s="15"/>
      <c r="B108" s="9">
        <v>1.0</v>
      </c>
      <c r="C108" s="9">
        <v>80.0</v>
      </c>
      <c r="D108" s="9">
        <v>0.036</v>
      </c>
      <c r="E108" s="14">
        <f t="shared" si="4"/>
        <v>30.02940176</v>
      </c>
    </row>
    <row r="109">
      <c r="A109" s="7"/>
      <c r="B109" s="25">
        <v>2.0</v>
      </c>
      <c r="C109" s="25">
        <v>80.0</v>
      </c>
      <c r="D109" s="25">
        <v>0.0359</v>
      </c>
      <c r="E109" s="14">
        <f t="shared" si="4"/>
        <v>30.02940176</v>
      </c>
    </row>
    <row r="110">
      <c r="A110" s="10" t="s">
        <v>60</v>
      </c>
      <c r="B110" s="9">
        <v>0.0</v>
      </c>
      <c r="C110" s="9">
        <v>1.0</v>
      </c>
      <c r="D110" s="22">
        <v>2.84E-14</v>
      </c>
      <c r="E110" s="14">
        <f t="shared" ref="E110:E136" si="5">DEGREES(ATAN(100/58))</f>
        <v>59.88626685</v>
      </c>
    </row>
    <row r="111">
      <c r="A111" s="15"/>
      <c r="B111" s="9">
        <v>1.0</v>
      </c>
      <c r="C111" s="9">
        <v>1.0</v>
      </c>
      <c r="D111" s="9">
        <v>9.05</v>
      </c>
      <c r="E111" s="14">
        <f t="shared" si="5"/>
        <v>59.88626685</v>
      </c>
      <c r="G111" s="9">
        <v>8.08</v>
      </c>
      <c r="H111" s="9">
        <v>3.99</v>
      </c>
      <c r="I111" s="9">
        <v>1.59</v>
      </c>
      <c r="J111" s="9">
        <v>0.836</v>
      </c>
      <c r="K111" s="9">
        <v>0.433</v>
      </c>
      <c r="L111" s="9">
        <v>0.22</v>
      </c>
      <c r="M111" s="25">
        <v>0.107</v>
      </c>
    </row>
    <row r="112">
      <c r="A112" s="15"/>
      <c r="B112" s="9">
        <v>2.0</v>
      </c>
      <c r="C112" s="9">
        <v>1.0</v>
      </c>
      <c r="D112" s="9">
        <v>8.08</v>
      </c>
      <c r="E112" s="14">
        <f t="shared" si="5"/>
        <v>59.88626685</v>
      </c>
    </row>
    <row r="113">
      <c r="A113" s="15"/>
      <c r="B113" s="9">
        <v>0.0</v>
      </c>
      <c r="C113" s="9">
        <v>2.0</v>
      </c>
      <c r="D113" s="9">
        <v>0.394</v>
      </c>
      <c r="E113" s="14">
        <f t="shared" si="5"/>
        <v>59.88626685</v>
      </c>
    </row>
    <row r="114">
      <c r="A114" s="15"/>
      <c r="B114" s="9">
        <v>0.5</v>
      </c>
      <c r="C114" s="9">
        <v>2.0</v>
      </c>
      <c r="D114" s="9">
        <v>5.34</v>
      </c>
      <c r="E114" s="14">
        <f t="shared" si="5"/>
        <v>59.88626685</v>
      </c>
      <c r="G114" s="9"/>
    </row>
    <row r="115">
      <c r="A115" s="15"/>
      <c r="B115" s="9">
        <v>1.0</v>
      </c>
      <c r="C115" s="9">
        <v>2.0</v>
      </c>
      <c r="D115" s="9">
        <v>4.5</v>
      </c>
      <c r="E115" s="14">
        <f t="shared" si="5"/>
        <v>59.88626685</v>
      </c>
      <c r="G115" s="9"/>
    </row>
    <row r="116">
      <c r="A116" s="15"/>
      <c r="B116" s="9">
        <v>2.0</v>
      </c>
      <c r="C116" s="9">
        <v>2.0</v>
      </c>
      <c r="D116" s="9">
        <v>3.99</v>
      </c>
      <c r="E116" s="14">
        <f t="shared" si="5"/>
        <v>59.88626685</v>
      </c>
      <c r="G116" s="9"/>
    </row>
    <row r="117">
      <c r="A117" s="15"/>
      <c r="B117" s="9">
        <v>0.0</v>
      </c>
      <c r="C117" s="9">
        <v>5.0</v>
      </c>
      <c r="D117" s="9">
        <v>0.381</v>
      </c>
      <c r="E117" s="14">
        <f t="shared" si="5"/>
        <v>59.88626685</v>
      </c>
      <c r="G117" s="9"/>
    </row>
    <row r="118">
      <c r="A118" s="15"/>
      <c r="B118" s="9">
        <v>0.4</v>
      </c>
      <c r="C118" s="9">
        <v>5.0</v>
      </c>
      <c r="D118" s="9">
        <v>1.84</v>
      </c>
      <c r="E118" s="14">
        <f t="shared" si="5"/>
        <v>59.88626685</v>
      </c>
      <c r="G118" s="9"/>
    </row>
    <row r="119">
      <c r="A119" s="15"/>
      <c r="B119" s="9">
        <v>1.0</v>
      </c>
      <c r="C119" s="9">
        <v>5.0</v>
      </c>
      <c r="D119" s="9">
        <v>1.8</v>
      </c>
      <c r="E119" s="14">
        <f t="shared" si="5"/>
        <v>59.88626685</v>
      </c>
      <c r="G119" s="9"/>
    </row>
    <row r="120">
      <c r="A120" s="15"/>
      <c r="B120" s="9">
        <v>2.0</v>
      </c>
      <c r="C120" s="9">
        <v>5.0</v>
      </c>
      <c r="D120" s="9">
        <v>1.59</v>
      </c>
      <c r="E120" s="14">
        <f t="shared" si="5"/>
        <v>59.88626685</v>
      </c>
    </row>
    <row r="121">
      <c r="A121" s="15"/>
      <c r="B121" s="9">
        <v>0.0</v>
      </c>
      <c r="C121" s="9">
        <v>10.0</v>
      </c>
      <c r="D121" s="9">
        <v>0.389</v>
      </c>
      <c r="E121" s="14">
        <f t="shared" si="5"/>
        <v>59.88626685</v>
      </c>
    </row>
    <row r="122">
      <c r="A122" s="15"/>
      <c r="B122" s="9">
        <v>0.5</v>
      </c>
      <c r="C122" s="9">
        <v>10.0</v>
      </c>
      <c r="D122" s="9">
        <v>0.86</v>
      </c>
      <c r="E122" s="14">
        <f t="shared" si="5"/>
        <v>59.88626685</v>
      </c>
    </row>
    <row r="123">
      <c r="A123" s="15"/>
      <c r="B123" s="9">
        <v>1.0</v>
      </c>
      <c r="C123" s="9">
        <v>10.0</v>
      </c>
      <c r="D123" s="9">
        <v>0.851</v>
      </c>
      <c r="E123" s="14">
        <f t="shared" si="5"/>
        <v>59.88626685</v>
      </c>
    </row>
    <row r="124">
      <c r="A124" s="15"/>
      <c r="B124" s="9">
        <v>2.0</v>
      </c>
      <c r="C124" s="9">
        <v>10.0</v>
      </c>
      <c r="D124" s="9">
        <v>0.836</v>
      </c>
      <c r="E124" s="14">
        <f t="shared" si="5"/>
        <v>59.88626685</v>
      </c>
    </row>
    <row r="125">
      <c r="A125" s="15"/>
      <c r="B125" s="9">
        <v>0.0</v>
      </c>
      <c r="C125" s="9">
        <v>20.0</v>
      </c>
      <c r="D125" s="9">
        <v>0.266</v>
      </c>
      <c r="E125" s="14">
        <f t="shared" si="5"/>
        <v>59.88626685</v>
      </c>
    </row>
    <row r="126">
      <c r="A126" s="15"/>
      <c r="B126" s="9">
        <v>0.5</v>
      </c>
      <c r="C126" s="9">
        <v>20.0</v>
      </c>
      <c r="D126" s="9">
        <v>0.44</v>
      </c>
      <c r="E126" s="14">
        <f t="shared" si="5"/>
        <v>59.88626685</v>
      </c>
    </row>
    <row r="127">
      <c r="A127" s="15"/>
      <c r="B127" s="9">
        <v>1.0</v>
      </c>
      <c r="C127" s="9">
        <v>20.0</v>
      </c>
      <c r="D127" s="9">
        <v>0.427</v>
      </c>
      <c r="E127" s="14">
        <f t="shared" si="5"/>
        <v>59.88626685</v>
      </c>
    </row>
    <row r="128">
      <c r="A128" s="15"/>
      <c r="B128" s="9">
        <v>2.0</v>
      </c>
      <c r="C128" s="9">
        <v>20.0</v>
      </c>
      <c r="D128" s="9">
        <v>0.433</v>
      </c>
      <c r="E128" s="14">
        <f t="shared" si="5"/>
        <v>59.88626685</v>
      </c>
    </row>
    <row r="129">
      <c r="A129" s="15"/>
      <c r="B129" s="9">
        <v>0.0</v>
      </c>
      <c r="C129" s="9">
        <v>40.0</v>
      </c>
      <c r="D129" s="9">
        <v>0.169</v>
      </c>
      <c r="E129" s="14">
        <f t="shared" si="5"/>
        <v>59.88626685</v>
      </c>
    </row>
    <row r="130">
      <c r="A130" s="15"/>
      <c r="B130" s="9">
        <v>0.5</v>
      </c>
      <c r="C130" s="9">
        <v>40.0</v>
      </c>
      <c r="D130" s="9">
        <v>0.214</v>
      </c>
      <c r="E130" s="14">
        <f t="shared" si="5"/>
        <v>59.88626685</v>
      </c>
    </row>
    <row r="131">
      <c r="A131" s="15"/>
      <c r="B131" s="9">
        <v>1.0</v>
      </c>
      <c r="C131" s="9">
        <v>40.0</v>
      </c>
      <c r="D131" s="9">
        <v>0.217</v>
      </c>
      <c r="E131" s="14">
        <f t="shared" si="5"/>
        <v>59.88626685</v>
      </c>
    </row>
    <row r="132">
      <c r="A132" s="15"/>
      <c r="B132" s="9">
        <v>2.0</v>
      </c>
      <c r="C132" s="9">
        <v>40.0</v>
      </c>
      <c r="D132" s="9">
        <v>0.22</v>
      </c>
      <c r="E132" s="14">
        <f t="shared" si="5"/>
        <v>59.88626685</v>
      </c>
    </row>
    <row r="133">
      <c r="A133" s="15"/>
      <c r="B133" s="9">
        <v>0.0</v>
      </c>
      <c r="C133" s="9">
        <v>80.0</v>
      </c>
      <c r="D133" s="9">
        <v>0.0117</v>
      </c>
      <c r="E133" s="14">
        <f t="shared" si="5"/>
        <v>59.88626685</v>
      </c>
    </row>
    <row r="134">
      <c r="A134" s="15"/>
      <c r="B134" s="9">
        <v>0.5</v>
      </c>
      <c r="C134" s="9">
        <v>80.0</v>
      </c>
      <c r="D134" s="9">
        <v>0.108</v>
      </c>
      <c r="E134" s="14">
        <f t="shared" si="5"/>
        <v>59.88626685</v>
      </c>
    </row>
    <row r="135">
      <c r="A135" s="15"/>
      <c r="B135" s="9">
        <v>1.0</v>
      </c>
      <c r="C135" s="9">
        <v>80.0</v>
      </c>
      <c r="D135" s="9">
        <v>0.107</v>
      </c>
      <c r="E135" s="14">
        <f t="shared" si="5"/>
        <v>59.88626685</v>
      </c>
    </row>
    <row r="136">
      <c r="A136" s="7"/>
      <c r="B136" s="25">
        <v>2.0</v>
      </c>
      <c r="C136" s="25">
        <v>80.0</v>
      </c>
      <c r="D136" s="25">
        <v>0.107</v>
      </c>
      <c r="E136" s="14">
        <f t="shared" si="5"/>
        <v>59.88626685</v>
      </c>
    </row>
  </sheetData>
  <mergeCells count="9">
    <mergeCell ref="A83:A109"/>
    <mergeCell ref="A110:A136"/>
    <mergeCell ref="A2:A28"/>
    <mergeCell ref="G2:G6"/>
    <mergeCell ref="A29:A55"/>
    <mergeCell ref="G30:G34"/>
    <mergeCell ref="A56:A82"/>
    <mergeCell ref="G57:G61"/>
    <mergeCell ref="G84:G88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6" max="6" width="13.63"/>
  </cols>
  <sheetData>
    <row r="1">
      <c r="A1" s="1" t="s">
        <v>2</v>
      </c>
      <c r="B1" s="1" t="s">
        <v>3</v>
      </c>
      <c r="C1" s="2" t="s">
        <v>4</v>
      </c>
      <c r="D1" s="3"/>
      <c r="E1" s="3"/>
      <c r="F1" s="2" t="s">
        <v>5</v>
      </c>
      <c r="G1" s="5" t="s">
        <v>6</v>
      </c>
      <c r="H1" s="2" t="s">
        <v>7</v>
      </c>
      <c r="I1" s="4"/>
    </row>
    <row r="2">
      <c r="A2" s="7"/>
      <c r="B2" s="7"/>
      <c r="C2" s="5" t="s">
        <v>11</v>
      </c>
      <c r="D2" s="5" t="s">
        <v>12</v>
      </c>
      <c r="E2" s="5" t="s">
        <v>13</v>
      </c>
      <c r="F2" s="5" t="s">
        <v>14</v>
      </c>
      <c r="G2" s="5" t="s">
        <v>16</v>
      </c>
      <c r="H2" s="5" t="s">
        <v>66</v>
      </c>
      <c r="I2" s="5" t="s">
        <v>67</v>
      </c>
    </row>
    <row r="3">
      <c r="A3" s="27" t="s">
        <v>64</v>
      </c>
      <c r="B3" s="28" t="s">
        <v>68</v>
      </c>
      <c r="C3" s="11">
        <v>100.0</v>
      </c>
      <c r="D3" s="11">
        <v>0.0</v>
      </c>
      <c r="E3" s="11">
        <v>20.0</v>
      </c>
      <c r="F3" s="10" t="s">
        <v>55</v>
      </c>
      <c r="G3" s="9">
        <v>1.0</v>
      </c>
      <c r="H3" s="22">
        <v>1.42E-14</v>
      </c>
      <c r="I3" s="22">
        <v>27.1</v>
      </c>
    </row>
    <row r="4">
      <c r="A4" s="15"/>
      <c r="B4" s="15"/>
      <c r="C4" s="15"/>
      <c r="D4" s="15"/>
      <c r="E4" s="15"/>
      <c r="F4" s="15"/>
      <c r="G4" s="9">
        <v>2.0</v>
      </c>
      <c r="H4" s="9">
        <v>0.664</v>
      </c>
      <c r="I4" s="9">
        <v>12.9</v>
      </c>
    </row>
    <row r="5">
      <c r="A5" s="15"/>
      <c r="B5" s="15"/>
      <c r="C5" s="15"/>
      <c r="D5" s="15"/>
      <c r="E5" s="15"/>
      <c r="F5" s="15"/>
      <c r="G5" s="9">
        <v>5.0</v>
      </c>
      <c r="H5" s="9">
        <v>0.557</v>
      </c>
      <c r="I5" s="9">
        <v>5.08</v>
      </c>
    </row>
    <row r="6">
      <c r="A6" s="15"/>
      <c r="B6" s="15"/>
      <c r="C6" s="15"/>
      <c r="D6" s="15"/>
      <c r="E6" s="15"/>
      <c r="F6" s="15"/>
      <c r="G6" s="9">
        <v>10.0</v>
      </c>
      <c r="H6" s="9">
        <v>0.657</v>
      </c>
      <c r="I6" s="9">
        <v>2.53</v>
      </c>
    </row>
    <row r="7">
      <c r="A7" s="15"/>
      <c r="B7" s="15"/>
      <c r="C7" s="15"/>
      <c r="D7" s="15"/>
      <c r="E7" s="15"/>
      <c r="F7" s="15"/>
      <c r="G7" s="9">
        <v>20.0</v>
      </c>
      <c r="H7" s="9">
        <v>0.668</v>
      </c>
      <c r="I7" s="9">
        <v>1.27</v>
      </c>
    </row>
    <row r="8">
      <c r="A8" s="15"/>
      <c r="B8" s="15"/>
      <c r="C8" s="15"/>
      <c r="D8" s="15"/>
      <c r="E8" s="15"/>
      <c r="F8" s="15"/>
      <c r="G8" s="9">
        <v>40.0</v>
      </c>
      <c r="H8" s="9">
        <v>0.672</v>
      </c>
      <c r="I8" s="9">
        <v>0.639</v>
      </c>
    </row>
    <row r="9">
      <c r="A9" s="15"/>
      <c r="B9" s="15"/>
      <c r="C9" s="15"/>
      <c r="D9" s="15"/>
      <c r="E9" s="15"/>
      <c r="F9" s="7"/>
      <c r="G9" s="25">
        <v>80.0</v>
      </c>
      <c r="H9" s="25">
        <v>0.345</v>
      </c>
      <c r="I9" s="25">
        <v>0.321</v>
      </c>
    </row>
    <row r="10">
      <c r="A10" s="15"/>
      <c r="B10" s="15"/>
      <c r="C10" s="15"/>
      <c r="D10" s="15"/>
      <c r="E10" s="15"/>
      <c r="F10" s="10" t="s">
        <v>60</v>
      </c>
      <c r="G10" s="9">
        <v>1.0</v>
      </c>
      <c r="H10" s="22">
        <v>2.84E-14</v>
      </c>
      <c r="I10" s="22">
        <v>9.05</v>
      </c>
    </row>
    <row r="11">
      <c r="A11" s="15"/>
      <c r="B11" s="15"/>
      <c r="C11" s="15"/>
      <c r="D11" s="15"/>
      <c r="E11" s="15"/>
      <c r="F11" s="15"/>
      <c r="G11" s="9">
        <v>2.0</v>
      </c>
      <c r="H11" s="9">
        <v>0.761</v>
      </c>
      <c r="I11" s="9">
        <v>4.5</v>
      </c>
    </row>
    <row r="12">
      <c r="A12" s="15"/>
      <c r="B12" s="15"/>
      <c r="C12" s="15"/>
      <c r="D12" s="15"/>
      <c r="E12" s="15"/>
      <c r="F12" s="15"/>
      <c r="G12" s="9">
        <v>5.0</v>
      </c>
      <c r="H12" s="9">
        <v>0.543</v>
      </c>
      <c r="I12" s="9">
        <v>1.79</v>
      </c>
    </row>
    <row r="13">
      <c r="A13" s="15"/>
      <c r="B13" s="15"/>
      <c r="C13" s="15"/>
      <c r="D13" s="15"/>
      <c r="E13" s="15"/>
      <c r="F13" s="15"/>
      <c r="G13" s="9">
        <v>10.0</v>
      </c>
      <c r="H13" s="9">
        <v>0.696</v>
      </c>
      <c r="I13" s="9">
        <v>0.966</v>
      </c>
    </row>
    <row r="14">
      <c r="A14" s="15"/>
      <c r="B14" s="15"/>
      <c r="C14" s="15"/>
      <c r="D14" s="15"/>
      <c r="E14" s="15"/>
      <c r="F14" s="15"/>
      <c r="G14" s="9">
        <v>20.0</v>
      </c>
      <c r="H14" s="9">
        <v>0.613</v>
      </c>
      <c r="I14" s="9">
        <v>0.478</v>
      </c>
    </row>
    <row r="15">
      <c r="A15" s="15"/>
      <c r="B15" s="15"/>
      <c r="C15" s="15"/>
      <c r="D15" s="15"/>
      <c r="E15" s="15"/>
      <c r="F15" s="15"/>
      <c r="G15" s="9">
        <v>40.0</v>
      </c>
      <c r="H15" s="9">
        <v>0.194</v>
      </c>
      <c r="I15" s="9">
        <v>0.233</v>
      </c>
    </row>
    <row r="16">
      <c r="A16" s="15"/>
      <c r="B16" s="15"/>
      <c r="C16" s="15"/>
      <c r="D16" s="15"/>
      <c r="E16" s="15"/>
      <c r="F16" s="7"/>
      <c r="G16" s="25">
        <v>80.0</v>
      </c>
      <c r="H16" s="25">
        <v>0.122</v>
      </c>
      <c r="I16" s="25">
        <v>0.117</v>
      </c>
    </row>
    <row r="17">
      <c r="A17" s="15"/>
      <c r="B17" s="15"/>
      <c r="C17" s="15"/>
      <c r="D17" s="15"/>
      <c r="E17" s="15"/>
      <c r="F17" s="10" t="s">
        <v>56</v>
      </c>
      <c r="G17" s="9">
        <v>1.0</v>
      </c>
      <c r="H17" s="22">
        <v>2.84E-14</v>
      </c>
      <c r="I17" s="22">
        <v>5.27</v>
      </c>
    </row>
    <row r="18">
      <c r="A18" s="15"/>
      <c r="B18" s="15"/>
      <c r="C18" s="15"/>
      <c r="D18" s="15"/>
      <c r="E18" s="15"/>
      <c r="F18" s="15"/>
      <c r="G18" s="9">
        <v>2.0</v>
      </c>
      <c r="H18" s="9">
        <v>0.889</v>
      </c>
      <c r="I18" s="9">
        <v>2.63</v>
      </c>
    </row>
    <row r="19">
      <c r="A19" s="15"/>
      <c r="B19" s="15"/>
      <c r="C19" s="15"/>
      <c r="D19" s="15"/>
      <c r="E19" s="15"/>
      <c r="F19" s="15"/>
      <c r="G19" s="9">
        <v>5.0</v>
      </c>
      <c r="H19" s="9">
        <v>0.666</v>
      </c>
      <c r="I19" s="9">
        <v>1.2</v>
      </c>
    </row>
    <row r="20">
      <c r="A20" s="15"/>
      <c r="B20" s="15"/>
      <c r="C20" s="15"/>
      <c r="D20" s="15"/>
      <c r="E20" s="15"/>
      <c r="F20" s="15"/>
      <c r="G20" s="9">
        <v>10.0</v>
      </c>
      <c r="H20" s="9">
        <v>0.82</v>
      </c>
      <c r="I20" s="9">
        <v>0.562</v>
      </c>
    </row>
    <row r="21">
      <c r="A21" s="15"/>
      <c r="B21" s="15"/>
      <c r="C21" s="15"/>
      <c r="D21" s="15"/>
      <c r="E21" s="15"/>
      <c r="F21" s="15"/>
      <c r="G21" s="9">
        <v>20.0</v>
      </c>
      <c r="H21" s="9">
        <v>0.239</v>
      </c>
      <c r="I21" s="9">
        <v>0.278</v>
      </c>
    </row>
    <row r="22">
      <c r="A22" s="15"/>
      <c r="B22" s="15"/>
      <c r="C22" s="15"/>
      <c r="D22" s="15"/>
      <c r="E22" s="15"/>
      <c r="F22" s="15"/>
      <c r="G22" s="9">
        <v>40.0</v>
      </c>
      <c r="H22" s="9">
        <v>0.126</v>
      </c>
      <c r="I22" s="9">
        <v>0.141</v>
      </c>
    </row>
    <row r="23">
      <c r="A23" s="15"/>
      <c r="B23" s="15"/>
      <c r="C23" s="15"/>
      <c r="D23" s="15"/>
      <c r="E23" s="15"/>
      <c r="F23" s="7"/>
      <c r="G23" s="25">
        <v>80.0</v>
      </c>
      <c r="H23" s="25">
        <v>0.0703</v>
      </c>
      <c r="I23" s="25">
        <v>0.0715</v>
      </c>
    </row>
    <row r="24">
      <c r="A24" s="15"/>
      <c r="B24" s="15"/>
      <c r="C24" s="15"/>
      <c r="D24" s="15"/>
      <c r="E24" s="15"/>
      <c r="F24" s="10" t="s">
        <v>59</v>
      </c>
      <c r="G24" s="9">
        <v>1.0</v>
      </c>
      <c r="H24" s="22">
        <v>0.0</v>
      </c>
      <c r="I24" s="22">
        <v>3.04</v>
      </c>
    </row>
    <row r="25">
      <c r="A25" s="15"/>
      <c r="B25" s="15"/>
      <c r="C25" s="15"/>
      <c r="D25" s="15"/>
      <c r="E25" s="15"/>
      <c r="F25" s="15"/>
      <c r="G25" s="9">
        <v>2.0</v>
      </c>
      <c r="H25" s="9">
        <v>1.09</v>
      </c>
      <c r="I25" s="9">
        <v>1.51</v>
      </c>
    </row>
    <row r="26">
      <c r="A26" s="15"/>
      <c r="B26" s="15"/>
      <c r="C26" s="15"/>
      <c r="D26" s="15"/>
      <c r="E26" s="15"/>
      <c r="F26" s="15"/>
      <c r="G26" s="9">
        <v>5.0</v>
      </c>
      <c r="H26" s="9">
        <v>0.796</v>
      </c>
      <c r="I26" s="9">
        <v>0.8</v>
      </c>
    </row>
    <row r="27">
      <c r="A27" s="15"/>
      <c r="B27" s="15"/>
      <c r="C27" s="15"/>
      <c r="D27" s="15"/>
      <c r="E27" s="15"/>
      <c r="F27" s="15"/>
      <c r="G27" s="9">
        <v>10.0</v>
      </c>
      <c r="H27" s="9">
        <v>0.338</v>
      </c>
      <c r="I27" s="9">
        <v>0.41</v>
      </c>
    </row>
    <row r="28">
      <c r="A28" s="15"/>
      <c r="B28" s="15"/>
      <c r="C28" s="15"/>
      <c r="D28" s="15"/>
      <c r="E28" s="15"/>
      <c r="F28" s="15"/>
      <c r="G28" s="9">
        <v>20.0</v>
      </c>
      <c r="H28" s="9">
        <v>0.195</v>
      </c>
      <c r="I28" s="9">
        <v>0.204</v>
      </c>
    </row>
    <row r="29">
      <c r="A29" s="15"/>
      <c r="B29" s="15"/>
      <c r="C29" s="15"/>
      <c r="D29" s="15"/>
      <c r="E29" s="15"/>
      <c r="F29" s="15"/>
      <c r="G29" s="9">
        <v>40.0</v>
      </c>
      <c r="H29" s="9">
        <v>0.102</v>
      </c>
      <c r="I29" s="9">
        <v>0.0989</v>
      </c>
    </row>
    <row r="30">
      <c r="A30" s="15"/>
      <c r="B30" s="15"/>
      <c r="C30" s="15"/>
      <c r="D30" s="15"/>
      <c r="E30" s="15"/>
      <c r="F30" s="7"/>
      <c r="G30" s="25">
        <v>80.0</v>
      </c>
      <c r="H30" s="25">
        <v>0.0559</v>
      </c>
      <c r="I30" s="25">
        <v>0.0498</v>
      </c>
    </row>
    <row r="31">
      <c r="A31" s="15"/>
      <c r="B31" s="15"/>
      <c r="C31" s="15"/>
      <c r="D31" s="15"/>
      <c r="E31" s="15"/>
      <c r="F31" s="10" t="s">
        <v>58</v>
      </c>
      <c r="G31" s="9">
        <v>1.0</v>
      </c>
      <c r="H31" s="22">
        <v>1.28E-13</v>
      </c>
      <c r="I31" s="22" t="s">
        <v>57</v>
      </c>
    </row>
    <row r="32">
      <c r="A32" s="15"/>
      <c r="B32" s="15"/>
      <c r="C32" s="15"/>
      <c r="D32" s="15"/>
      <c r="E32" s="15"/>
      <c r="F32" s="15"/>
      <c r="G32" s="9">
        <v>2.0</v>
      </c>
      <c r="H32" s="9" t="s">
        <v>57</v>
      </c>
      <c r="I32" s="9" t="s">
        <v>57</v>
      </c>
    </row>
    <row r="33">
      <c r="A33" s="15"/>
      <c r="B33" s="15"/>
      <c r="C33" s="15"/>
      <c r="D33" s="15"/>
      <c r="E33" s="15"/>
      <c r="F33" s="15"/>
      <c r="G33" s="9">
        <v>5.0</v>
      </c>
      <c r="H33" s="9">
        <v>0.861</v>
      </c>
      <c r="I33" s="9">
        <v>0.623</v>
      </c>
    </row>
    <row r="34">
      <c r="A34" s="15"/>
      <c r="B34" s="15"/>
      <c r="C34" s="15"/>
      <c r="D34" s="15"/>
      <c r="E34" s="15"/>
      <c r="F34" s="15"/>
      <c r="G34" s="9">
        <v>10.0</v>
      </c>
      <c r="H34" s="9">
        <v>0.301</v>
      </c>
      <c r="I34" s="9">
        <v>0.305</v>
      </c>
    </row>
    <row r="35">
      <c r="A35" s="15"/>
      <c r="B35" s="15"/>
      <c r="C35" s="15"/>
      <c r="D35" s="15"/>
      <c r="E35" s="15"/>
      <c r="F35" s="15"/>
      <c r="G35" s="9">
        <v>20.0</v>
      </c>
      <c r="H35" s="9">
        <v>0.157</v>
      </c>
      <c r="I35" s="9">
        <v>0.165</v>
      </c>
    </row>
    <row r="36">
      <c r="A36" s="15"/>
      <c r="B36" s="15"/>
      <c r="C36" s="15"/>
      <c r="D36" s="15"/>
      <c r="E36" s="15"/>
      <c r="F36" s="15"/>
      <c r="G36" s="9">
        <v>40.0</v>
      </c>
      <c r="H36" s="9">
        <v>0.0825</v>
      </c>
      <c r="I36" s="9">
        <v>0.0824</v>
      </c>
    </row>
    <row r="37">
      <c r="A37" s="7"/>
      <c r="B37" s="7"/>
      <c r="C37" s="7"/>
      <c r="D37" s="7"/>
      <c r="E37" s="7"/>
      <c r="F37" s="7"/>
      <c r="G37" s="25">
        <v>80.0</v>
      </c>
      <c r="H37" s="25">
        <v>0.0409</v>
      </c>
      <c r="I37" s="25">
        <v>0.0412</v>
      </c>
    </row>
    <row r="39">
      <c r="A39" s="6" t="s">
        <v>69</v>
      </c>
      <c r="B39" s="6" t="s">
        <v>16</v>
      </c>
      <c r="C39" s="6">
        <v>1.0</v>
      </c>
      <c r="D39" s="6">
        <v>2.0</v>
      </c>
      <c r="E39" s="6">
        <v>5.0</v>
      </c>
      <c r="F39" s="6">
        <v>10.0</v>
      </c>
      <c r="G39" s="6">
        <v>20.0</v>
      </c>
      <c r="H39" s="6">
        <v>40.0</v>
      </c>
      <c r="I39" s="6">
        <v>80.0</v>
      </c>
      <c r="L39" s="19"/>
    </row>
    <row r="40">
      <c r="A40" s="33" t="s">
        <v>70</v>
      </c>
      <c r="B40" s="6">
        <f>90 - 78.7</f>
        <v>11.3</v>
      </c>
      <c r="C40" s="22">
        <v>1.42E-14</v>
      </c>
      <c r="D40" s="9">
        <v>0.664</v>
      </c>
      <c r="E40" s="9">
        <v>0.557</v>
      </c>
      <c r="F40" s="9">
        <v>0.657</v>
      </c>
      <c r="G40" s="9">
        <v>0.668</v>
      </c>
      <c r="H40" s="9">
        <v>0.672</v>
      </c>
      <c r="I40" s="25">
        <v>0.345</v>
      </c>
    </row>
    <row r="41">
      <c r="B41" s="6">
        <f> 90 - 59.9</f>
        <v>30.1</v>
      </c>
      <c r="C41" s="22">
        <v>2.84E-14</v>
      </c>
      <c r="D41" s="9">
        <v>0.761</v>
      </c>
      <c r="E41" s="9">
        <v>0.543</v>
      </c>
      <c r="F41" s="9">
        <v>0.696</v>
      </c>
      <c r="G41" s="9">
        <v>0.613</v>
      </c>
      <c r="H41" s="9">
        <v>0.194</v>
      </c>
      <c r="I41" s="9">
        <v>0.122</v>
      </c>
    </row>
    <row r="42">
      <c r="B42" s="6">
        <f>90 - 45</f>
        <v>45</v>
      </c>
      <c r="C42" s="26">
        <v>2.84E-14</v>
      </c>
      <c r="D42" s="9">
        <v>0.899</v>
      </c>
      <c r="E42" s="9">
        <v>0.666</v>
      </c>
      <c r="F42" s="9">
        <v>0.82</v>
      </c>
      <c r="G42" s="9">
        <v>0.239</v>
      </c>
      <c r="H42" s="9">
        <v>0.126</v>
      </c>
      <c r="I42" s="9">
        <v>0.0703</v>
      </c>
    </row>
    <row r="43">
      <c r="B43" s="6">
        <f> 90 - 30</f>
        <v>60</v>
      </c>
      <c r="C43" s="6">
        <v>0.0</v>
      </c>
      <c r="D43" s="9">
        <v>1.09</v>
      </c>
      <c r="E43" s="9">
        <v>0.796</v>
      </c>
      <c r="F43" s="9">
        <v>0.338</v>
      </c>
      <c r="G43" s="9">
        <v>0.195</v>
      </c>
      <c r="H43" s="9">
        <v>0.102</v>
      </c>
      <c r="I43" s="9">
        <v>0.0559</v>
      </c>
    </row>
    <row r="44">
      <c r="B44" s="6">
        <f> 90 - 10</f>
        <v>80</v>
      </c>
      <c r="C44" s="26">
        <v>1.28E-13</v>
      </c>
      <c r="D44" s="6" t="s">
        <v>57</v>
      </c>
      <c r="E44" s="6">
        <v>0.861</v>
      </c>
      <c r="F44" s="9">
        <v>0.301</v>
      </c>
      <c r="G44" s="9">
        <v>0.157</v>
      </c>
      <c r="H44" s="9">
        <v>0.0825</v>
      </c>
      <c r="I44" s="9">
        <v>0.0409</v>
      </c>
    </row>
    <row r="64">
      <c r="A64" s="6" t="s">
        <v>71</v>
      </c>
      <c r="B64" s="6" t="s">
        <v>16</v>
      </c>
      <c r="C64" s="6">
        <v>1.0</v>
      </c>
      <c r="D64" s="6">
        <v>2.0</v>
      </c>
      <c r="E64" s="6">
        <v>5.0</v>
      </c>
      <c r="F64" s="6">
        <v>10.0</v>
      </c>
      <c r="G64" s="6">
        <v>20.0</v>
      </c>
      <c r="H64" s="6">
        <v>40.0</v>
      </c>
      <c r="I64" s="6">
        <v>80.0</v>
      </c>
    </row>
    <row r="65">
      <c r="A65" s="33" t="s">
        <v>70</v>
      </c>
      <c r="B65" s="6">
        <f>90 - 78.7</f>
        <v>11.3</v>
      </c>
      <c r="C65" s="22">
        <v>27.1</v>
      </c>
      <c r="D65" s="9">
        <v>12.9</v>
      </c>
      <c r="E65" s="9">
        <v>5.08</v>
      </c>
      <c r="F65" s="9">
        <v>2.53</v>
      </c>
      <c r="G65" s="9">
        <v>1.27</v>
      </c>
      <c r="H65" s="9">
        <v>0.639</v>
      </c>
      <c r="I65" s="25">
        <v>0.321</v>
      </c>
    </row>
    <row r="66">
      <c r="B66" s="6">
        <f> 90 - 59.9</f>
        <v>30.1</v>
      </c>
      <c r="C66" s="22">
        <v>9.05</v>
      </c>
      <c r="D66" s="9">
        <v>4.5</v>
      </c>
      <c r="E66" s="9">
        <v>1.79</v>
      </c>
      <c r="F66" s="9">
        <v>0.966</v>
      </c>
      <c r="G66" s="9">
        <v>0.478</v>
      </c>
      <c r="H66" s="9">
        <v>0.233</v>
      </c>
      <c r="I66" s="9">
        <v>0.117</v>
      </c>
    </row>
    <row r="67">
      <c r="B67" s="6">
        <f>90 - 45</f>
        <v>45</v>
      </c>
      <c r="C67" s="6">
        <v>5.27</v>
      </c>
      <c r="D67" s="9">
        <v>2.63</v>
      </c>
      <c r="E67" s="9">
        <v>1.2</v>
      </c>
      <c r="F67" s="9">
        <v>0.562</v>
      </c>
      <c r="G67" s="9">
        <v>0.278</v>
      </c>
      <c r="H67" s="9">
        <v>0.141</v>
      </c>
      <c r="I67" s="9">
        <v>0.0715</v>
      </c>
    </row>
    <row r="68">
      <c r="B68" s="6">
        <f> 90 - 30</f>
        <v>60</v>
      </c>
      <c r="C68" s="6">
        <v>3.04</v>
      </c>
      <c r="D68" s="9">
        <v>1.51</v>
      </c>
      <c r="E68" s="9">
        <v>0.8</v>
      </c>
      <c r="F68" s="9">
        <v>0.41</v>
      </c>
      <c r="G68" s="9">
        <v>0.204</v>
      </c>
      <c r="H68" s="9">
        <v>0.0989</v>
      </c>
      <c r="I68" s="9">
        <v>0.0498</v>
      </c>
    </row>
    <row r="69">
      <c r="B69" s="6">
        <f> 90 - 10</f>
        <v>80</v>
      </c>
      <c r="C69" s="6" t="s">
        <v>57</v>
      </c>
      <c r="D69" s="6" t="s">
        <v>57</v>
      </c>
      <c r="E69" s="6">
        <v>0.623</v>
      </c>
      <c r="F69" s="9">
        <v>0.305</v>
      </c>
      <c r="G69" s="9">
        <v>0.165</v>
      </c>
      <c r="H69" s="9">
        <v>0.0824</v>
      </c>
      <c r="I69" s="9">
        <v>0.0412</v>
      </c>
    </row>
  </sheetData>
  <mergeCells count="16">
    <mergeCell ref="D3:D37"/>
    <mergeCell ref="E3:E37"/>
    <mergeCell ref="F3:F9"/>
    <mergeCell ref="F10:F16"/>
    <mergeCell ref="F17:F23"/>
    <mergeCell ref="F24:F30"/>
    <mergeCell ref="A3:A37"/>
    <mergeCell ref="A40:A44"/>
    <mergeCell ref="A65:A69"/>
    <mergeCell ref="A1:A2"/>
    <mergeCell ref="B1:B2"/>
    <mergeCell ref="C1:E1"/>
    <mergeCell ref="H1:I1"/>
    <mergeCell ref="B3:B37"/>
    <mergeCell ref="C3:C37"/>
    <mergeCell ref="F31:F37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88"/>
  </cols>
  <sheetData>
    <row r="1">
      <c r="A1" s="1" t="s">
        <v>72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4"/>
      <c r="I1" s="2" t="s">
        <v>5</v>
      </c>
      <c r="J1" s="4"/>
      <c r="K1" s="5" t="s">
        <v>6</v>
      </c>
      <c r="L1" s="5" t="s">
        <v>7</v>
      </c>
    </row>
    <row r="2">
      <c r="A2" s="7"/>
      <c r="B2" s="7"/>
      <c r="C2" s="7"/>
      <c r="D2" s="7"/>
      <c r="E2" s="5" t="s">
        <v>11</v>
      </c>
      <c r="F2" s="5" t="s">
        <v>12</v>
      </c>
      <c r="G2" s="5" t="s">
        <v>13</v>
      </c>
      <c r="H2" s="8"/>
      <c r="I2" s="5" t="s">
        <v>14</v>
      </c>
      <c r="J2" s="5" t="s">
        <v>15</v>
      </c>
      <c r="K2" s="5" t="s">
        <v>16</v>
      </c>
      <c r="L2" s="5" t="s">
        <v>17</v>
      </c>
      <c r="N2" s="6" t="s">
        <v>73</v>
      </c>
      <c r="O2" s="6" t="s">
        <v>74</v>
      </c>
      <c r="P2" s="6" t="s">
        <v>75</v>
      </c>
    </row>
    <row r="3">
      <c r="C3" s="27" t="s">
        <v>64</v>
      </c>
      <c r="D3" s="28" t="s">
        <v>65</v>
      </c>
      <c r="E3" s="11">
        <v>100.0</v>
      </c>
      <c r="F3" s="11">
        <v>0.0</v>
      </c>
      <c r="G3" s="11">
        <v>20.0</v>
      </c>
      <c r="H3" s="12"/>
      <c r="I3" s="10" t="s">
        <v>56</v>
      </c>
      <c r="J3" s="9">
        <v>0.0</v>
      </c>
      <c r="K3" s="9">
        <v>1.0</v>
      </c>
      <c r="L3" s="22">
        <v>2.84E-14</v>
      </c>
      <c r="N3" s="6" t="s">
        <v>57</v>
      </c>
      <c r="O3" s="14" t="str">
        <f t="shared" ref="O3:O90" si="1">IF(J3=1, L3, NA())</f>
        <v>#N/A</v>
      </c>
      <c r="P3" s="14" t="str">
        <f t="shared" ref="P3:P90" si="2">IF(J3=2, L3, NA())</f>
        <v>#N/A</v>
      </c>
    </row>
    <row r="4">
      <c r="C4" s="15"/>
      <c r="D4" s="15"/>
      <c r="E4" s="15"/>
      <c r="F4" s="15"/>
      <c r="G4" s="15"/>
      <c r="H4" s="12"/>
      <c r="I4" s="15"/>
      <c r="J4" s="9">
        <v>1.0</v>
      </c>
      <c r="K4" s="9">
        <v>1.0</v>
      </c>
      <c r="L4" s="9">
        <v>5.27</v>
      </c>
      <c r="N4" s="14" t="str">
        <f t="shared" ref="N4:N90" si="3">IF(J4=0, L4, NA())</f>
        <v>#N/A</v>
      </c>
      <c r="O4" s="14">
        <f t="shared" si="1"/>
        <v>5.27</v>
      </c>
      <c r="P4" s="14" t="str">
        <f t="shared" si="2"/>
        <v>#N/A</v>
      </c>
    </row>
    <row r="5">
      <c r="C5" s="15"/>
      <c r="D5" s="15"/>
      <c r="E5" s="15"/>
      <c r="F5" s="15"/>
      <c r="G5" s="15"/>
      <c r="H5" s="12"/>
      <c r="I5" s="15"/>
      <c r="J5" s="9">
        <v>2.0</v>
      </c>
      <c r="K5" s="9">
        <v>1.0</v>
      </c>
      <c r="L5" s="9">
        <v>4.68</v>
      </c>
      <c r="N5" s="14" t="str">
        <f t="shared" si="3"/>
        <v>#N/A</v>
      </c>
      <c r="O5" s="14" t="str">
        <f t="shared" si="1"/>
        <v>#N/A</v>
      </c>
      <c r="P5" s="14">
        <f t="shared" si="2"/>
        <v>4.68</v>
      </c>
    </row>
    <row r="6">
      <c r="C6" s="15"/>
      <c r="D6" s="15"/>
      <c r="E6" s="15"/>
      <c r="F6" s="15"/>
      <c r="G6" s="15"/>
      <c r="H6" s="12"/>
      <c r="I6" s="15"/>
      <c r="J6" s="9">
        <v>0.0</v>
      </c>
      <c r="K6" s="9">
        <v>2.0</v>
      </c>
      <c r="L6" s="9">
        <v>1.73</v>
      </c>
      <c r="N6" s="14">
        <f t="shared" si="3"/>
        <v>1.73</v>
      </c>
      <c r="O6" s="14" t="str">
        <f t="shared" si="1"/>
        <v>#N/A</v>
      </c>
      <c r="P6" s="14" t="str">
        <f t="shared" si="2"/>
        <v>#N/A</v>
      </c>
    </row>
    <row r="7">
      <c r="C7" s="15"/>
      <c r="D7" s="15"/>
      <c r="E7" s="15"/>
      <c r="F7" s="15"/>
      <c r="G7" s="15"/>
      <c r="H7" s="12"/>
      <c r="I7" s="15"/>
      <c r="J7" s="9">
        <v>0.5</v>
      </c>
      <c r="K7" s="9">
        <v>2.0</v>
      </c>
      <c r="L7" s="9">
        <v>2.39</v>
      </c>
      <c r="N7" s="14" t="str">
        <f t="shared" si="3"/>
        <v>#N/A</v>
      </c>
      <c r="O7" s="14" t="str">
        <f t="shared" si="1"/>
        <v>#N/A</v>
      </c>
      <c r="P7" s="14" t="str">
        <f t="shared" si="2"/>
        <v>#N/A</v>
      </c>
    </row>
    <row r="8">
      <c r="C8" s="15"/>
      <c r="D8" s="15"/>
      <c r="E8" s="15"/>
      <c r="F8" s="15"/>
      <c r="G8" s="15"/>
      <c r="H8" s="12"/>
      <c r="I8" s="15"/>
      <c r="J8" s="9">
        <v>1.0</v>
      </c>
      <c r="K8" s="9">
        <v>2.0</v>
      </c>
      <c r="L8" s="9">
        <v>2.63</v>
      </c>
      <c r="N8" s="14" t="str">
        <f t="shared" si="3"/>
        <v>#N/A</v>
      </c>
      <c r="O8" s="14">
        <f t="shared" si="1"/>
        <v>2.63</v>
      </c>
      <c r="P8" s="14" t="str">
        <f t="shared" si="2"/>
        <v>#N/A</v>
      </c>
    </row>
    <row r="9">
      <c r="C9" s="15"/>
      <c r="D9" s="15"/>
      <c r="E9" s="15"/>
      <c r="F9" s="15"/>
      <c r="G9" s="15"/>
      <c r="H9" s="12"/>
      <c r="I9" s="15"/>
      <c r="J9" s="9">
        <v>2.0</v>
      </c>
      <c r="K9" s="9">
        <v>2.0</v>
      </c>
      <c r="L9" s="9">
        <v>2.92</v>
      </c>
      <c r="N9" s="14" t="str">
        <f t="shared" si="3"/>
        <v>#N/A</v>
      </c>
      <c r="O9" s="14" t="str">
        <f t="shared" si="1"/>
        <v>#N/A</v>
      </c>
      <c r="P9" s="14">
        <f t="shared" si="2"/>
        <v>2.92</v>
      </c>
    </row>
    <row r="10">
      <c r="C10" s="15"/>
      <c r="D10" s="15"/>
      <c r="E10" s="15"/>
      <c r="F10" s="15"/>
      <c r="G10" s="15"/>
      <c r="H10" s="12"/>
      <c r="I10" s="15"/>
      <c r="J10" s="9">
        <v>0.0</v>
      </c>
      <c r="K10" s="9">
        <v>5.0</v>
      </c>
      <c r="L10" s="9">
        <v>1.34</v>
      </c>
      <c r="N10" s="14">
        <f t="shared" si="3"/>
        <v>1.34</v>
      </c>
      <c r="O10" s="14" t="str">
        <f t="shared" si="1"/>
        <v>#N/A</v>
      </c>
      <c r="P10" s="14" t="str">
        <f t="shared" si="2"/>
        <v>#N/A</v>
      </c>
    </row>
    <row r="11">
      <c r="C11" s="15"/>
      <c r="D11" s="15"/>
      <c r="E11" s="15"/>
      <c r="F11" s="15"/>
      <c r="G11" s="15"/>
      <c r="H11" s="12"/>
      <c r="I11" s="15"/>
      <c r="J11" s="9">
        <v>0.4</v>
      </c>
      <c r="K11" s="9">
        <v>5.0</v>
      </c>
      <c r="L11" s="9">
        <v>1.18</v>
      </c>
      <c r="N11" s="14" t="str">
        <f t="shared" si="3"/>
        <v>#N/A</v>
      </c>
      <c r="O11" s="14" t="str">
        <f t="shared" si="1"/>
        <v>#N/A</v>
      </c>
      <c r="P11" s="14" t="str">
        <f t="shared" si="2"/>
        <v>#N/A</v>
      </c>
    </row>
    <row r="12">
      <c r="C12" s="15"/>
      <c r="D12" s="15"/>
      <c r="E12" s="15"/>
      <c r="F12" s="15"/>
      <c r="G12" s="15"/>
      <c r="H12" s="12"/>
      <c r="I12" s="15"/>
      <c r="J12" s="9">
        <v>1.0</v>
      </c>
      <c r="K12" s="9">
        <v>5.0</v>
      </c>
      <c r="L12" s="9">
        <v>1.37</v>
      </c>
      <c r="N12" s="14" t="str">
        <f t="shared" si="3"/>
        <v>#N/A</v>
      </c>
      <c r="O12" s="14">
        <f t="shared" si="1"/>
        <v>1.37</v>
      </c>
      <c r="P12" s="14" t="str">
        <f t="shared" si="2"/>
        <v>#N/A</v>
      </c>
    </row>
    <row r="13">
      <c r="C13" s="15"/>
      <c r="D13" s="15"/>
      <c r="E13" s="15"/>
      <c r="F13" s="15"/>
      <c r="G13" s="15"/>
      <c r="H13" s="12"/>
      <c r="I13" s="15"/>
      <c r="J13" s="9">
        <v>2.0</v>
      </c>
      <c r="K13" s="9">
        <v>5.0</v>
      </c>
      <c r="L13" s="9">
        <v>1.26</v>
      </c>
      <c r="N13" s="14" t="str">
        <f t="shared" si="3"/>
        <v>#N/A</v>
      </c>
      <c r="O13" s="14" t="str">
        <f t="shared" si="1"/>
        <v>#N/A</v>
      </c>
      <c r="P13" s="14">
        <f t="shared" si="2"/>
        <v>1.26</v>
      </c>
    </row>
    <row r="14">
      <c r="C14" s="15"/>
      <c r="D14" s="15"/>
      <c r="E14" s="15"/>
      <c r="F14" s="15"/>
      <c r="G14" s="15"/>
      <c r="H14" s="12"/>
      <c r="I14" s="15"/>
      <c r="J14" s="9">
        <v>0.0</v>
      </c>
      <c r="K14" s="9">
        <v>10.0</v>
      </c>
      <c r="L14" s="9">
        <v>0.63</v>
      </c>
      <c r="N14" s="14">
        <f t="shared" si="3"/>
        <v>0.63</v>
      </c>
      <c r="O14" s="14" t="str">
        <f t="shared" si="1"/>
        <v>#N/A</v>
      </c>
      <c r="P14" s="14" t="str">
        <f t="shared" si="2"/>
        <v>#N/A</v>
      </c>
    </row>
    <row r="15">
      <c r="C15" s="15"/>
      <c r="D15" s="15"/>
      <c r="E15" s="15"/>
      <c r="F15" s="15"/>
      <c r="G15" s="15"/>
      <c r="H15" s="12"/>
      <c r="I15" s="15"/>
      <c r="J15" s="9">
        <v>0.5</v>
      </c>
      <c r="K15" s="9">
        <v>10.0</v>
      </c>
      <c r="L15" s="9">
        <v>0.682</v>
      </c>
      <c r="N15" s="14" t="str">
        <f t="shared" si="3"/>
        <v>#N/A</v>
      </c>
      <c r="O15" s="14" t="str">
        <f t="shared" si="1"/>
        <v>#N/A</v>
      </c>
      <c r="P15" s="14" t="str">
        <f t="shared" si="2"/>
        <v>#N/A</v>
      </c>
    </row>
    <row r="16">
      <c r="C16" s="15"/>
      <c r="D16" s="15"/>
      <c r="E16" s="15"/>
      <c r="F16" s="15"/>
      <c r="G16" s="15"/>
      <c r="H16" s="12"/>
      <c r="I16" s="15"/>
      <c r="J16" s="9">
        <v>1.0</v>
      </c>
      <c r="K16" s="9">
        <v>10.0</v>
      </c>
      <c r="L16" s="9">
        <v>0.709</v>
      </c>
      <c r="N16" s="14" t="str">
        <f t="shared" si="3"/>
        <v>#N/A</v>
      </c>
      <c r="O16" s="14">
        <f t="shared" si="1"/>
        <v>0.709</v>
      </c>
      <c r="P16" s="14" t="str">
        <f t="shared" si="2"/>
        <v>#N/A</v>
      </c>
    </row>
    <row r="17">
      <c r="C17" s="15"/>
      <c r="D17" s="15"/>
      <c r="E17" s="15"/>
      <c r="F17" s="15"/>
      <c r="G17" s="15"/>
      <c r="H17" s="12"/>
      <c r="I17" s="15"/>
      <c r="J17" s="9">
        <v>2.0</v>
      </c>
      <c r="K17" s="9">
        <v>10.0</v>
      </c>
      <c r="L17" s="9">
        <v>0.714</v>
      </c>
      <c r="N17" s="14" t="str">
        <f t="shared" si="3"/>
        <v>#N/A</v>
      </c>
      <c r="O17" s="14" t="str">
        <f t="shared" si="1"/>
        <v>#N/A</v>
      </c>
      <c r="P17" s="14">
        <f t="shared" si="2"/>
        <v>0.714</v>
      </c>
    </row>
    <row r="18">
      <c r="C18" s="15"/>
      <c r="D18" s="15"/>
      <c r="E18" s="15"/>
      <c r="F18" s="15"/>
      <c r="G18" s="15"/>
      <c r="H18" s="12"/>
      <c r="I18" s="15"/>
      <c r="J18" s="9">
        <v>0.0</v>
      </c>
      <c r="K18" s="9">
        <v>20.0</v>
      </c>
      <c r="L18" s="9">
        <v>0.33</v>
      </c>
      <c r="N18" s="14">
        <f t="shared" si="3"/>
        <v>0.33</v>
      </c>
      <c r="O18" s="14" t="str">
        <f t="shared" si="1"/>
        <v>#N/A</v>
      </c>
      <c r="P18" s="14" t="str">
        <f t="shared" si="2"/>
        <v>#N/A</v>
      </c>
    </row>
    <row r="19">
      <c r="C19" s="15"/>
      <c r="D19" s="15"/>
      <c r="E19" s="15"/>
      <c r="F19" s="15"/>
      <c r="G19" s="15"/>
      <c r="H19" s="12"/>
      <c r="I19" s="15"/>
      <c r="J19" s="9">
        <v>0.5</v>
      </c>
      <c r="K19" s="9">
        <v>20.0</v>
      </c>
      <c r="L19" s="9">
        <v>0.343</v>
      </c>
      <c r="N19" s="14" t="str">
        <f t="shared" si="3"/>
        <v>#N/A</v>
      </c>
      <c r="O19" s="14" t="str">
        <f t="shared" si="1"/>
        <v>#N/A</v>
      </c>
      <c r="P19" s="14" t="str">
        <f t="shared" si="2"/>
        <v>#N/A</v>
      </c>
    </row>
    <row r="20">
      <c r="C20" s="15"/>
      <c r="D20" s="15"/>
      <c r="E20" s="15"/>
      <c r="F20" s="15"/>
      <c r="G20" s="15"/>
      <c r="H20" s="12"/>
      <c r="I20" s="15"/>
      <c r="J20" s="9">
        <v>1.0</v>
      </c>
      <c r="K20" s="9">
        <v>20.0</v>
      </c>
      <c r="L20" s="9">
        <v>0.343</v>
      </c>
      <c r="N20" s="14" t="str">
        <f t="shared" si="3"/>
        <v>#N/A</v>
      </c>
      <c r="O20" s="14">
        <f t="shared" si="1"/>
        <v>0.343</v>
      </c>
      <c r="P20" s="14" t="str">
        <f t="shared" si="2"/>
        <v>#N/A</v>
      </c>
    </row>
    <row r="21">
      <c r="C21" s="15"/>
      <c r="D21" s="15"/>
      <c r="E21" s="15"/>
      <c r="F21" s="15"/>
      <c r="G21" s="15"/>
      <c r="H21" s="12"/>
      <c r="I21" s="15"/>
      <c r="J21" s="9">
        <v>2.0</v>
      </c>
      <c r="K21" s="9">
        <v>20.0</v>
      </c>
      <c r="L21" s="9">
        <v>0.352</v>
      </c>
      <c r="N21" s="14" t="str">
        <f t="shared" si="3"/>
        <v>#N/A</v>
      </c>
      <c r="O21" s="14" t="str">
        <f t="shared" si="1"/>
        <v>#N/A</v>
      </c>
      <c r="P21" s="14">
        <f t="shared" si="2"/>
        <v>0.352</v>
      </c>
    </row>
    <row r="22">
      <c r="C22" s="15"/>
      <c r="D22" s="15"/>
      <c r="E22" s="15"/>
      <c r="F22" s="15"/>
      <c r="G22" s="15"/>
      <c r="H22" s="12"/>
      <c r="I22" s="15"/>
      <c r="J22" s="9">
        <v>0.0</v>
      </c>
      <c r="K22" s="9">
        <v>40.0</v>
      </c>
      <c r="L22" s="9">
        <v>0.173</v>
      </c>
      <c r="N22" s="14">
        <f t="shared" si="3"/>
        <v>0.173</v>
      </c>
      <c r="O22" s="14" t="str">
        <f t="shared" si="1"/>
        <v>#N/A</v>
      </c>
      <c r="P22" s="14" t="str">
        <f t="shared" si="2"/>
        <v>#N/A</v>
      </c>
    </row>
    <row r="23">
      <c r="C23" s="15"/>
      <c r="D23" s="15"/>
      <c r="E23" s="15"/>
      <c r="F23" s="15"/>
      <c r="G23" s="15"/>
      <c r="H23" s="12"/>
      <c r="I23" s="15"/>
      <c r="J23" s="9">
        <v>0.5</v>
      </c>
      <c r="K23" s="9">
        <v>40.0</v>
      </c>
      <c r="L23" s="9">
        <v>0.177</v>
      </c>
      <c r="N23" s="14" t="str">
        <f t="shared" si="3"/>
        <v>#N/A</v>
      </c>
      <c r="O23" s="14" t="str">
        <f t="shared" si="1"/>
        <v>#N/A</v>
      </c>
      <c r="P23" s="14" t="str">
        <f t="shared" si="2"/>
        <v>#N/A</v>
      </c>
    </row>
    <row r="24">
      <c r="C24" s="15"/>
      <c r="D24" s="15"/>
      <c r="E24" s="15"/>
      <c r="F24" s="15"/>
      <c r="G24" s="15"/>
      <c r="H24" s="12"/>
      <c r="I24" s="15"/>
      <c r="J24" s="9">
        <v>1.0</v>
      </c>
      <c r="K24" s="9">
        <v>40.0</v>
      </c>
      <c r="L24" s="9">
        <v>0.172</v>
      </c>
      <c r="N24" s="14" t="str">
        <f t="shared" si="3"/>
        <v>#N/A</v>
      </c>
      <c r="O24" s="14">
        <f t="shared" si="1"/>
        <v>0.172</v>
      </c>
      <c r="P24" s="14" t="str">
        <f t="shared" si="2"/>
        <v>#N/A</v>
      </c>
    </row>
    <row r="25">
      <c r="C25" s="15"/>
      <c r="D25" s="15"/>
      <c r="E25" s="15"/>
      <c r="F25" s="15"/>
      <c r="G25" s="15"/>
      <c r="H25" s="12"/>
      <c r="I25" s="15"/>
      <c r="J25" s="9">
        <v>2.0</v>
      </c>
      <c r="K25" s="9">
        <v>40.0</v>
      </c>
      <c r="L25" s="9">
        <v>0.171</v>
      </c>
      <c r="N25" s="14" t="str">
        <f t="shared" si="3"/>
        <v>#N/A</v>
      </c>
      <c r="O25" s="14" t="str">
        <f t="shared" si="1"/>
        <v>#N/A</v>
      </c>
      <c r="P25" s="14">
        <f t="shared" si="2"/>
        <v>0.171</v>
      </c>
    </row>
    <row r="26">
      <c r="C26" s="15"/>
      <c r="D26" s="15"/>
      <c r="E26" s="15"/>
      <c r="F26" s="15"/>
      <c r="G26" s="15"/>
      <c r="H26" s="12"/>
      <c r="I26" s="15"/>
      <c r="J26" s="9">
        <v>0.0</v>
      </c>
      <c r="K26" s="9">
        <v>80.0</v>
      </c>
      <c r="L26" s="9">
        <v>0.094</v>
      </c>
      <c r="N26" s="14">
        <f t="shared" si="3"/>
        <v>0.094</v>
      </c>
      <c r="O26" s="14" t="str">
        <f t="shared" si="1"/>
        <v>#N/A</v>
      </c>
      <c r="P26" s="14" t="str">
        <f t="shared" si="2"/>
        <v>#N/A</v>
      </c>
    </row>
    <row r="27">
      <c r="C27" s="15"/>
      <c r="D27" s="15"/>
      <c r="E27" s="15"/>
      <c r="F27" s="15"/>
      <c r="G27" s="15"/>
      <c r="H27" s="12"/>
      <c r="I27" s="15"/>
      <c r="J27" s="9">
        <v>0.5</v>
      </c>
      <c r="K27" s="9">
        <v>80.0</v>
      </c>
      <c r="L27" s="9">
        <v>0.088</v>
      </c>
      <c r="N27" s="14" t="str">
        <f t="shared" si="3"/>
        <v>#N/A</v>
      </c>
      <c r="O27" s="14" t="str">
        <f t="shared" si="1"/>
        <v>#N/A</v>
      </c>
      <c r="P27" s="14" t="str">
        <f t="shared" si="2"/>
        <v>#N/A</v>
      </c>
    </row>
    <row r="28">
      <c r="C28" s="15"/>
      <c r="D28" s="15"/>
      <c r="E28" s="15"/>
      <c r="F28" s="15"/>
      <c r="G28" s="15"/>
      <c r="H28" s="12"/>
      <c r="I28" s="15"/>
      <c r="J28" s="9">
        <v>1.0</v>
      </c>
      <c r="K28" s="9">
        <v>80.0</v>
      </c>
      <c r="L28" s="9">
        <v>0.088</v>
      </c>
      <c r="N28" s="14" t="str">
        <f t="shared" si="3"/>
        <v>#N/A</v>
      </c>
      <c r="O28" s="14">
        <f t="shared" si="1"/>
        <v>0.088</v>
      </c>
      <c r="P28" s="14" t="str">
        <f t="shared" si="2"/>
        <v>#N/A</v>
      </c>
    </row>
    <row r="29">
      <c r="C29" s="7"/>
      <c r="D29" s="7"/>
      <c r="E29" s="7"/>
      <c r="F29" s="7"/>
      <c r="G29" s="7"/>
      <c r="H29" s="23"/>
      <c r="I29" s="7"/>
      <c r="J29" s="25">
        <v>2.0</v>
      </c>
      <c r="K29" s="25">
        <v>80.0</v>
      </c>
      <c r="L29" s="25">
        <v>0.0856</v>
      </c>
      <c r="N29" s="14" t="str">
        <f t="shared" si="3"/>
        <v>#N/A</v>
      </c>
      <c r="O29" s="14" t="str">
        <f t="shared" si="1"/>
        <v>#N/A</v>
      </c>
      <c r="P29" s="14">
        <f t="shared" si="2"/>
        <v>0.0856</v>
      </c>
    </row>
    <row r="30">
      <c r="C30" s="27" t="s">
        <v>64</v>
      </c>
      <c r="D30" s="28" t="s">
        <v>65</v>
      </c>
      <c r="E30" s="11">
        <v>100.0</v>
      </c>
      <c r="F30" s="11">
        <v>0.0</v>
      </c>
      <c r="G30" s="11">
        <v>20.0</v>
      </c>
      <c r="H30" s="12"/>
      <c r="I30" s="10" t="s">
        <v>60</v>
      </c>
      <c r="J30" s="9">
        <v>0.0</v>
      </c>
      <c r="K30" s="9">
        <v>1.0</v>
      </c>
      <c r="L30" s="22">
        <v>2.84E-14</v>
      </c>
      <c r="N30" s="19">
        <f t="shared" si="3"/>
        <v>0</v>
      </c>
      <c r="O30" s="14" t="str">
        <f t="shared" si="1"/>
        <v>#N/A</v>
      </c>
      <c r="P30" s="14" t="str">
        <f t="shared" si="2"/>
        <v>#N/A</v>
      </c>
    </row>
    <row r="31">
      <c r="C31" s="15"/>
      <c r="D31" s="15"/>
      <c r="E31" s="15"/>
      <c r="F31" s="15"/>
      <c r="G31" s="15"/>
      <c r="H31" s="12"/>
      <c r="I31" s="15"/>
      <c r="J31" s="9">
        <v>1.0</v>
      </c>
      <c r="K31" s="9">
        <v>1.0</v>
      </c>
      <c r="L31" s="9">
        <v>9.05</v>
      </c>
      <c r="N31" s="14" t="str">
        <f t="shared" si="3"/>
        <v>#N/A</v>
      </c>
      <c r="O31" s="14">
        <f t="shared" si="1"/>
        <v>9.05</v>
      </c>
      <c r="P31" s="14" t="str">
        <f t="shared" si="2"/>
        <v>#N/A</v>
      </c>
    </row>
    <row r="32">
      <c r="C32" s="15"/>
      <c r="D32" s="15"/>
      <c r="E32" s="15"/>
      <c r="F32" s="15"/>
      <c r="G32" s="15"/>
      <c r="H32" s="12"/>
      <c r="I32" s="15"/>
      <c r="J32" s="9">
        <v>2.0</v>
      </c>
      <c r="K32" s="9">
        <v>1.0</v>
      </c>
      <c r="L32" s="9">
        <v>8.08</v>
      </c>
      <c r="N32" s="14" t="str">
        <f t="shared" si="3"/>
        <v>#N/A</v>
      </c>
      <c r="O32" s="14" t="str">
        <f t="shared" si="1"/>
        <v>#N/A</v>
      </c>
      <c r="P32" s="14">
        <f t="shared" si="2"/>
        <v>8.08</v>
      </c>
    </row>
    <row r="33">
      <c r="C33" s="15"/>
      <c r="D33" s="15"/>
      <c r="E33" s="15"/>
      <c r="F33" s="15"/>
      <c r="G33" s="15"/>
      <c r="H33" s="12"/>
      <c r="I33" s="15"/>
      <c r="J33" s="9">
        <v>0.0</v>
      </c>
      <c r="K33" s="9">
        <v>2.0</v>
      </c>
      <c r="L33" s="9">
        <v>1.61</v>
      </c>
      <c r="N33" s="14">
        <f t="shared" si="3"/>
        <v>1.61</v>
      </c>
      <c r="O33" s="14" t="str">
        <f t="shared" si="1"/>
        <v>#N/A</v>
      </c>
      <c r="P33" s="14" t="str">
        <f t="shared" si="2"/>
        <v>#N/A</v>
      </c>
    </row>
    <row r="34">
      <c r="C34" s="15"/>
      <c r="D34" s="15"/>
      <c r="E34" s="15"/>
      <c r="F34" s="15"/>
      <c r="G34" s="15"/>
      <c r="H34" s="12"/>
      <c r="I34" s="15"/>
      <c r="J34" s="9">
        <v>0.5</v>
      </c>
      <c r="K34" s="9">
        <v>2.0</v>
      </c>
      <c r="L34" s="9">
        <v>4.56</v>
      </c>
      <c r="N34" s="14" t="str">
        <f t="shared" si="3"/>
        <v>#N/A</v>
      </c>
      <c r="O34" s="14" t="str">
        <f t="shared" si="1"/>
        <v>#N/A</v>
      </c>
      <c r="P34" s="14" t="str">
        <f t="shared" si="2"/>
        <v>#N/A</v>
      </c>
    </row>
    <row r="35">
      <c r="C35" s="15"/>
      <c r="D35" s="15"/>
      <c r="E35" s="15"/>
      <c r="F35" s="15"/>
      <c r="G35" s="15"/>
      <c r="H35" s="12"/>
      <c r="I35" s="15"/>
      <c r="J35" s="9">
        <v>1.0</v>
      </c>
      <c r="K35" s="9">
        <v>2.0</v>
      </c>
      <c r="L35" s="9">
        <v>4.5</v>
      </c>
      <c r="N35" s="14" t="str">
        <f t="shared" si="3"/>
        <v>#N/A</v>
      </c>
      <c r="O35" s="14">
        <f t="shared" si="1"/>
        <v>4.5</v>
      </c>
      <c r="P35" s="14" t="str">
        <f t="shared" si="2"/>
        <v>#N/A</v>
      </c>
    </row>
    <row r="36">
      <c r="C36" s="15"/>
      <c r="D36" s="15"/>
      <c r="E36" s="15"/>
      <c r="F36" s="15"/>
      <c r="G36" s="15"/>
      <c r="H36" s="12"/>
      <c r="I36" s="15"/>
      <c r="J36" s="9">
        <v>2.0</v>
      </c>
      <c r="K36" s="9">
        <v>2.0</v>
      </c>
      <c r="L36" s="9">
        <v>4.54</v>
      </c>
      <c r="N36" s="14" t="str">
        <f t="shared" si="3"/>
        <v>#N/A</v>
      </c>
      <c r="O36" s="14" t="str">
        <f t="shared" si="1"/>
        <v>#N/A</v>
      </c>
      <c r="P36" s="14">
        <f t="shared" si="2"/>
        <v>4.54</v>
      </c>
    </row>
    <row r="37">
      <c r="C37" s="15"/>
      <c r="D37" s="15"/>
      <c r="E37" s="15"/>
      <c r="F37" s="15"/>
      <c r="G37" s="15"/>
      <c r="H37" s="12"/>
      <c r="I37" s="15"/>
      <c r="J37" s="9">
        <v>0.0</v>
      </c>
      <c r="K37" s="9">
        <v>5.0</v>
      </c>
      <c r="L37" s="9">
        <v>1.22</v>
      </c>
      <c r="N37" s="14">
        <f t="shared" si="3"/>
        <v>1.22</v>
      </c>
      <c r="O37" s="14" t="str">
        <f t="shared" si="1"/>
        <v>#N/A</v>
      </c>
      <c r="P37" s="14" t="str">
        <f t="shared" si="2"/>
        <v>#N/A</v>
      </c>
    </row>
    <row r="38">
      <c r="C38" s="15"/>
      <c r="D38" s="15"/>
      <c r="E38" s="15"/>
      <c r="F38" s="15"/>
      <c r="G38" s="15"/>
      <c r="H38" s="12"/>
      <c r="I38" s="15"/>
      <c r="J38" s="9">
        <v>0.4</v>
      </c>
      <c r="K38" s="9">
        <v>5.0</v>
      </c>
      <c r="L38" s="9">
        <v>2.01</v>
      </c>
      <c r="N38" s="14" t="str">
        <f t="shared" si="3"/>
        <v>#N/A</v>
      </c>
      <c r="O38" s="14" t="str">
        <f t="shared" si="1"/>
        <v>#N/A</v>
      </c>
      <c r="P38" s="14" t="str">
        <f t="shared" si="2"/>
        <v>#N/A</v>
      </c>
    </row>
    <row r="39">
      <c r="C39" s="15"/>
      <c r="D39" s="15"/>
      <c r="E39" s="15"/>
      <c r="F39" s="15"/>
      <c r="G39" s="15"/>
      <c r="H39" s="12"/>
      <c r="I39" s="15"/>
      <c r="J39" s="9">
        <v>1.0</v>
      </c>
      <c r="K39" s="9">
        <v>5.0</v>
      </c>
      <c r="L39" s="9">
        <v>2.01</v>
      </c>
      <c r="N39" s="14" t="str">
        <f t="shared" si="3"/>
        <v>#N/A</v>
      </c>
      <c r="O39" s="14">
        <f t="shared" si="1"/>
        <v>2.01</v>
      </c>
      <c r="P39" s="14" t="str">
        <f t="shared" si="2"/>
        <v>#N/A</v>
      </c>
    </row>
    <row r="40">
      <c r="C40" s="15"/>
      <c r="D40" s="15"/>
      <c r="E40" s="15"/>
      <c r="F40" s="15"/>
      <c r="G40" s="15"/>
      <c r="H40" s="12"/>
      <c r="I40" s="15"/>
      <c r="J40" s="9">
        <v>2.0</v>
      </c>
      <c r="K40" s="9">
        <v>5.0</v>
      </c>
      <c r="L40" s="9">
        <v>2.03</v>
      </c>
      <c r="N40" s="14" t="str">
        <f t="shared" si="3"/>
        <v>#N/A</v>
      </c>
      <c r="O40" s="14" t="str">
        <f t="shared" si="1"/>
        <v>#N/A</v>
      </c>
      <c r="P40" s="14">
        <f t="shared" si="2"/>
        <v>2.03</v>
      </c>
    </row>
    <row r="41">
      <c r="C41" s="15"/>
      <c r="D41" s="15"/>
      <c r="E41" s="15"/>
      <c r="F41" s="15"/>
      <c r="G41" s="15"/>
      <c r="H41" s="12"/>
      <c r="I41" s="15"/>
      <c r="J41" s="9">
        <v>0.0</v>
      </c>
      <c r="K41" s="9">
        <v>10.0</v>
      </c>
      <c r="L41" s="9">
        <v>1.45</v>
      </c>
      <c r="N41" s="14">
        <f t="shared" si="3"/>
        <v>1.45</v>
      </c>
      <c r="O41" s="14" t="str">
        <f t="shared" si="1"/>
        <v>#N/A</v>
      </c>
      <c r="P41" s="14" t="str">
        <f t="shared" si="2"/>
        <v>#N/A</v>
      </c>
    </row>
    <row r="42">
      <c r="C42" s="15"/>
      <c r="D42" s="15"/>
      <c r="E42" s="15"/>
      <c r="F42" s="15"/>
      <c r="G42" s="15"/>
      <c r="H42" s="12"/>
      <c r="I42" s="15"/>
      <c r="J42" s="9">
        <v>0.5</v>
      </c>
      <c r="K42" s="9">
        <v>10.0</v>
      </c>
      <c r="L42" s="9">
        <v>0.991</v>
      </c>
      <c r="N42" s="14" t="str">
        <f t="shared" si="3"/>
        <v>#N/A</v>
      </c>
      <c r="O42" s="14" t="str">
        <f t="shared" si="1"/>
        <v>#N/A</v>
      </c>
      <c r="P42" s="14" t="str">
        <f t="shared" si="2"/>
        <v>#N/A</v>
      </c>
    </row>
    <row r="43">
      <c r="C43" s="15"/>
      <c r="D43" s="15"/>
      <c r="E43" s="15"/>
      <c r="F43" s="15"/>
      <c r="G43" s="15"/>
      <c r="H43" s="12"/>
      <c r="I43" s="15"/>
      <c r="J43" s="9">
        <v>1.0</v>
      </c>
      <c r="K43" s="9">
        <v>10.0</v>
      </c>
      <c r="L43" s="9">
        <v>0.97</v>
      </c>
      <c r="N43" s="14" t="str">
        <f t="shared" si="3"/>
        <v>#N/A</v>
      </c>
      <c r="O43" s="14">
        <f t="shared" si="1"/>
        <v>0.97</v>
      </c>
      <c r="P43" s="14" t="str">
        <f t="shared" si="2"/>
        <v>#N/A</v>
      </c>
    </row>
    <row r="44">
      <c r="C44" s="15"/>
      <c r="D44" s="15"/>
      <c r="E44" s="15"/>
      <c r="F44" s="15"/>
      <c r="G44" s="15"/>
      <c r="H44" s="12"/>
      <c r="I44" s="15"/>
      <c r="J44" s="9">
        <v>2.0</v>
      </c>
      <c r="K44" s="9">
        <v>10.0</v>
      </c>
      <c r="L44" s="9">
        <v>1.04</v>
      </c>
      <c r="N44" s="14" t="str">
        <f t="shared" si="3"/>
        <v>#N/A</v>
      </c>
      <c r="O44" s="14" t="str">
        <f t="shared" si="1"/>
        <v>#N/A</v>
      </c>
      <c r="P44" s="14">
        <f t="shared" si="2"/>
        <v>1.04</v>
      </c>
    </row>
    <row r="45">
      <c r="C45" s="15"/>
      <c r="D45" s="15"/>
      <c r="E45" s="15"/>
      <c r="F45" s="15"/>
      <c r="G45" s="15"/>
      <c r="H45" s="12"/>
      <c r="I45" s="15"/>
      <c r="J45" s="9">
        <v>0.0</v>
      </c>
      <c r="K45" s="9">
        <v>20.0</v>
      </c>
      <c r="L45" s="9">
        <v>0.407</v>
      </c>
      <c r="N45" s="14">
        <f t="shared" si="3"/>
        <v>0.407</v>
      </c>
      <c r="O45" s="14" t="str">
        <f t="shared" si="1"/>
        <v>#N/A</v>
      </c>
      <c r="P45" s="14" t="str">
        <f t="shared" si="2"/>
        <v>#N/A</v>
      </c>
    </row>
    <row r="46">
      <c r="C46" s="15"/>
      <c r="D46" s="15"/>
      <c r="E46" s="15"/>
      <c r="F46" s="15"/>
      <c r="G46" s="15"/>
      <c r="H46" s="12"/>
      <c r="I46" s="15"/>
      <c r="J46" s="9">
        <v>0.5</v>
      </c>
      <c r="K46" s="9">
        <v>20.0</v>
      </c>
      <c r="L46" s="9">
        <v>0.5</v>
      </c>
      <c r="N46" s="14" t="str">
        <f t="shared" si="3"/>
        <v>#N/A</v>
      </c>
      <c r="O46" s="14" t="str">
        <f t="shared" si="1"/>
        <v>#N/A</v>
      </c>
      <c r="P46" s="14" t="str">
        <f t="shared" si="2"/>
        <v>#N/A</v>
      </c>
    </row>
    <row r="47">
      <c r="C47" s="15"/>
      <c r="D47" s="15"/>
      <c r="E47" s="15"/>
      <c r="F47" s="15"/>
      <c r="G47" s="15"/>
      <c r="H47" s="12"/>
      <c r="I47" s="15"/>
      <c r="J47" s="9">
        <v>1.0</v>
      </c>
      <c r="K47" s="9">
        <v>20.0</v>
      </c>
      <c r="L47" s="9">
        <v>0.477</v>
      </c>
      <c r="N47" s="14" t="str">
        <f t="shared" si="3"/>
        <v>#N/A</v>
      </c>
      <c r="O47" s="14">
        <f t="shared" si="1"/>
        <v>0.477</v>
      </c>
      <c r="P47" s="14" t="str">
        <f t="shared" si="2"/>
        <v>#N/A</v>
      </c>
    </row>
    <row r="48">
      <c r="C48" s="15"/>
      <c r="D48" s="15"/>
      <c r="E48" s="15"/>
      <c r="F48" s="15"/>
      <c r="G48" s="15"/>
      <c r="H48" s="12"/>
      <c r="I48" s="15"/>
      <c r="J48" s="9">
        <v>2.0</v>
      </c>
      <c r="K48" s="9">
        <v>20.0</v>
      </c>
      <c r="L48" s="9">
        <v>0.496</v>
      </c>
      <c r="N48" s="14" t="str">
        <f t="shared" si="3"/>
        <v>#N/A</v>
      </c>
      <c r="O48" s="14" t="str">
        <f t="shared" si="1"/>
        <v>#N/A</v>
      </c>
      <c r="P48" s="14">
        <f t="shared" si="2"/>
        <v>0.496</v>
      </c>
    </row>
    <row r="49">
      <c r="C49" s="15"/>
      <c r="D49" s="15"/>
      <c r="E49" s="15"/>
      <c r="F49" s="15"/>
      <c r="G49" s="15"/>
      <c r="H49" s="12"/>
      <c r="I49" s="15"/>
      <c r="J49" s="9">
        <v>0.0</v>
      </c>
      <c r="K49" s="9">
        <v>40.0</v>
      </c>
      <c r="L49" s="9">
        <v>0.213</v>
      </c>
      <c r="N49" s="14">
        <f t="shared" si="3"/>
        <v>0.213</v>
      </c>
      <c r="O49" s="14" t="str">
        <f t="shared" si="1"/>
        <v>#N/A</v>
      </c>
      <c r="P49" s="14" t="str">
        <f t="shared" si="2"/>
        <v>#N/A</v>
      </c>
    </row>
    <row r="50">
      <c r="C50" s="15"/>
      <c r="D50" s="15"/>
      <c r="E50" s="15"/>
      <c r="F50" s="15"/>
      <c r="G50" s="15"/>
      <c r="H50" s="12"/>
      <c r="I50" s="15"/>
      <c r="J50" s="9">
        <v>0.5</v>
      </c>
      <c r="K50" s="9">
        <v>40.0</v>
      </c>
      <c r="L50" s="9">
        <v>0.252</v>
      </c>
      <c r="N50" s="14" t="str">
        <f t="shared" si="3"/>
        <v>#N/A</v>
      </c>
      <c r="O50" s="14" t="str">
        <f t="shared" si="1"/>
        <v>#N/A</v>
      </c>
      <c r="P50" s="14" t="str">
        <f t="shared" si="2"/>
        <v>#N/A</v>
      </c>
    </row>
    <row r="51">
      <c r="C51" s="15"/>
      <c r="D51" s="15"/>
      <c r="E51" s="15"/>
      <c r="F51" s="15"/>
      <c r="G51" s="15"/>
      <c r="H51" s="12"/>
      <c r="I51" s="15"/>
      <c r="J51" s="9">
        <v>1.0</v>
      </c>
      <c r="K51" s="9">
        <v>40.0</v>
      </c>
      <c r="L51" s="9">
        <v>0.243</v>
      </c>
      <c r="N51" s="14" t="str">
        <f t="shared" si="3"/>
        <v>#N/A</v>
      </c>
      <c r="O51" s="14">
        <f t="shared" si="1"/>
        <v>0.243</v>
      </c>
      <c r="P51" s="14" t="str">
        <f t="shared" si="2"/>
        <v>#N/A</v>
      </c>
    </row>
    <row r="52">
      <c r="C52" s="15"/>
      <c r="D52" s="15"/>
      <c r="E52" s="15"/>
      <c r="F52" s="15"/>
      <c r="G52" s="15"/>
      <c r="H52" s="12"/>
      <c r="I52" s="15"/>
      <c r="J52" s="9">
        <v>2.0</v>
      </c>
      <c r="K52" s="9">
        <v>40.0</v>
      </c>
      <c r="L52" s="9">
        <v>0.253</v>
      </c>
      <c r="N52" s="14" t="str">
        <f t="shared" si="3"/>
        <v>#N/A</v>
      </c>
      <c r="O52" s="14" t="str">
        <f t="shared" si="1"/>
        <v>#N/A</v>
      </c>
      <c r="P52" s="14">
        <f t="shared" si="2"/>
        <v>0.253</v>
      </c>
    </row>
    <row r="53">
      <c r="C53" s="15"/>
      <c r="D53" s="15"/>
      <c r="E53" s="15"/>
      <c r="F53" s="15"/>
      <c r="G53" s="15"/>
      <c r="H53" s="12"/>
      <c r="I53" s="15"/>
      <c r="J53" s="9">
        <v>0.0</v>
      </c>
      <c r="K53" s="9">
        <v>80.0</v>
      </c>
      <c r="L53" s="9">
        <v>0.123</v>
      </c>
      <c r="N53" s="14">
        <f t="shared" si="3"/>
        <v>0.123</v>
      </c>
      <c r="O53" s="14" t="str">
        <f t="shared" si="1"/>
        <v>#N/A</v>
      </c>
      <c r="P53" s="14" t="str">
        <f t="shared" si="2"/>
        <v>#N/A</v>
      </c>
    </row>
    <row r="54">
      <c r="C54" s="15"/>
      <c r="D54" s="15"/>
      <c r="E54" s="15"/>
      <c r="F54" s="15"/>
      <c r="G54" s="15"/>
      <c r="H54" s="12"/>
      <c r="I54" s="15"/>
      <c r="J54" s="9">
        <v>0.5</v>
      </c>
      <c r="K54" s="9">
        <v>80.0</v>
      </c>
      <c r="L54" s="9">
        <v>0.126</v>
      </c>
      <c r="N54" s="14" t="str">
        <f t="shared" si="3"/>
        <v>#N/A</v>
      </c>
      <c r="O54" s="14" t="str">
        <f t="shared" si="1"/>
        <v>#N/A</v>
      </c>
      <c r="P54" s="14" t="str">
        <f t="shared" si="2"/>
        <v>#N/A</v>
      </c>
    </row>
    <row r="55">
      <c r="C55" s="15"/>
      <c r="D55" s="15"/>
      <c r="E55" s="15"/>
      <c r="F55" s="15"/>
      <c r="G55" s="15"/>
      <c r="H55" s="12"/>
      <c r="I55" s="15"/>
      <c r="J55" s="9">
        <v>1.0</v>
      </c>
      <c r="K55" s="9">
        <v>80.0</v>
      </c>
      <c r="L55" s="9">
        <v>0.124</v>
      </c>
      <c r="N55" s="14" t="str">
        <f t="shared" si="3"/>
        <v>#N/A</v>
      </c>
      <c r="O55" s="14">
        <f t="shared" si="1"/>
        <v>0.124</v>
      </c>
      <c r="P55" s="14" t="str">
        <f t="shared" si="2"/>
        <v>#N/A</v>
      </c>
    </row>
    <row r="56">
      <c r="C56" s="7"/>
      <c r="D56" s="7"/>
      <c r="E56" s="7"/>
      <c r="F56" s="7"/>
      <c r="G56" s="7"/>
      <c r="H56" s="23"/>
      <c r="I56" s="7"/>
      <c r="J56" s="25">
        <v>2.0</v>
      </c>
      <c r="K56" s="25">
        <v>80.0</v>
      </c>
      <c r="L56" s="25">
        <v>0.129</v>
      </c>
      <c r="N56" s="14" t="str">
        <f t="shared" si="3"/>
        <v>#N/A</v>
      </c>
      <c r="O56" s="14" t="str">
        <f t="shared" si="1"/>
        <v>#N/A</v>
      </c>
      <c r="P56" s="14">
        <f t="shared" si="2"/>
        <v>0.129</v>
      </c>
    </row>
    <row r="57">
      <c r="C57" s="27" t="s">
        <v>64</v>
      </c>
      <c r="D57" s="28" t="s">
        <v>65</v>
      </c>
      <c r="E57" s="11">
        <v>100.0</v>
      </c>
      <c r="F57" s="11">
        <v>0.0</v>
      </c>
      <c r="G57" s="11">
        <v>20.0</v>
      </c>
      <c r="H57" s="12"/>
      <c r="I57" s="10" t="s">
        <v>59</v>
      </c>
      <c r="J57" s="9">
        <v>0.0</v>
      </c>
      <c r="K57" s="9">
        <v>1.0</v>
      </c>
      <c r="L57" s="22" t="s">
        <v>57</v>
      </c>
      <c r="N57" s="19" t="str">
        <f t="shared" si="3"/>
        <v>-</v>
      </c>
      <c r="O57" s="14" t="str">
        <f t="shared" si="1"/>
        <v>#N/A</v>
      </c>
      <c r="P57" s="14" t="str">
        <f t="shared" si="2"/>
        <v>#N/A</v>
      </c>
    </row>
    <row r="58">
      <c r="C58" s="15"/>
      <c r="D58" s="15"/>
      <c r="E58" s="15"/>
      <c r="F58" s="15"/>
      <c r="G58" s="15"/>
      <c r="H58" s="12"/>
      <c r="I58" s="15"/>
      <c r="J58" s="9">
        <v>1.0</v>
      </c>
      <c r="K58" s="9">
        <v>1.0</v>
      </c>
      <c r="L58" s="9">
        <v>3.04</v>
      </c>
      <c r="N58" s="14" t="str">
        <f t="shared" si="3"/>
        <v>#N/A</v>
      </c>
      <c r="O58" s="14">
        <f t="shared" si="1"/>
        <v>3.04</v>
      </c>
      <c r="P58" s="14" t="str">
        <f t="shared" si="2"/>
        <v>#N/A</v>
      </c>
    </row>
    <row r="59">
      <c r="C59" s="15"/>
      <c r="D59" s="15"/>
      <c r="E59" s="15"/>
      <c r="F59" s="15"/>
      <c r="G59" s="15"/>
      <c r="H59" s="12"/>
      <c r="I59" s="15"/>
      <c r="J59" s="9">
        <v>2.0</v>
      </c>
      <c r="K59" s="9">
        <v>1.0</v>
      </c>
      <c r="L59" s="9">
        <v>2.69</v>
      </c>
      <c r="N59" s="14" t="str">
        <f t="shared" si="3"/>
        <v>#N/A</v>
      </c>
      <c r="O59" s="14" t="str">
        <f t="shared" si="1"/>
        <v>#N/A</v>
      </c>
      <c r="P59" s="14">
        <f t="shared" si="2"/>
        <v>2.69</v>
      </c>
    </row>
    <row r="60">
      <c r="C60" s="15"/>
      <c r="D60" s="15"/>
      <c r="E60" s="15"/>
      <c r="F60" s="15"/>
      <c r="G60" s="15"/>
      <c r="H60" s="12"/>
      <c r="I60" s="15"/>
      <c r="J60" s="9">
        <v>0.0</v>
      </c>
      <c r="K60" s="9">
        <v>2.0</v>
      </c>
      <c r="L60" s="9">
        <v>1.94</v>
      </c>
      <c r="N60" s="14">
        <f t="shared" si="3"/>
        <v>1.94</v>
      </c>
      <c r="O60" s="14" t="str">
        <f t="shared" si="1"/>
        <v>#N/A</v>
      </c>
      <c r="P60" s="14" t="str">
        <f t="shared" si="2"/>
        <v>#N/A</v>
      </c>
    </row>
    <row r="61">
      <c r="C61" s="15"/>
      <c r="D61" s="15"/>
      <c r="E61" s="15"/>
      <c r="F61" s="15"/>
      <c r="G61" s="15"/>
      <c r="H61" s="12"/>
      <c r="I61" s="15"/>
      <c r="J61" s="9">
        <v>0.5</v>
      </c>
      <c r="K61" s="9">
        <v>2.0</v>
      </c>
      <c r="L61" s="9">
        <v>2.89</v>
      </c>
      <c r="N61" s="14" t="str">
        <f t="shared" si="3"/>
        <v>#N/A</v>
      </c>
      <c r="O61" s="14" t="str">
        <f t="shared" si="1"/>
        <v>#N/A</v>
      </c>
      <c r="P61" s="14" t="str">
        <f t="shared" si="2"/>
        <v>#N/A</v>
      </c>
    </row>
    <row r="62">
      <c r="C62" s="15"/>
      <c r="D62" s="15"/>
      <c r="E62" s="15"/>
      <c r="F62" s="15"/>
      <c r="G62" s="15"/>
      <c r="H62" s="12"/>
      <c r="I62" s="15"/>
      <c r="J62" s="9">
        <v>1.0</v>
      </c>
      <c r="K62" s="9">
        <v>2.0</v>
      </c>
      <c r="L62" s="9">
        <v>1.87</v>
      </c>
      <c r="N62" s="14" t="str">
        <f t="shared" si="3"/>
        <v>#N/A</v>
      </c>
      <c r="O62" s="14">
        <f t="shared" si="1"/>
        <v>1.87</v>
      </c>
      <c r="P62" s="14" t="str">
        <f t="shared" si="2"/>
        <v>#N/A</v>
      </c>
    </row>
    <row r="63">
      <c r="C63" s="15"/>
      <c r="D63" s="15"/>
      <c r="E63" s="15"/>
      <c r="F63" s="15"/>
      <c r="G63" s="15"/>
      <c r="H63" s="12"/>
      <c r="I63" s="15"/>
      <c r="J63" s="9">
        <v>2.0</v>
      </c>
      <c r="K63" s="9">
        <v>2.0</v>
      </c>
      <c r="L63" s="9">
        <v>1.95</v>
      </c>
      <c r="N63" s="14" t="str">
        <f t="shared" si="3"/>
        <v>#N/A</v>
      </c>
      <c r="O63" s="14" t="str">
        <f t="shared" si="1"/>
        <v>#N/A</v>
      </c>
      <c r="P63" s="14">
        <f t="shared" si="2"/>
        <v>1.95</v>
      </c>
    </row>
    <row r="64">
      <c r="C64" s="15"/>
      <c r="D64" s="15"/>
      <c r="E64" s="15"/>
      <c r="F64" s="15"/>
      <c r="G64" s="15"/>
      <c r="H64" s="12"/>
      <c r="I64" s="15"/>
      <c r="J64" s="9">
        <v>0.0</v>
      </c>
      <c r="K64" s="9">
        <v>5.0</v>
      </c>
      <c r="L64" s="9">
        <v>1.18</v>
      </c>
      <c r="N64" s="14">
        <f t="shared" si="3"/>
        <v>1.18</v>
      </c>
      <c r="O64" s="14" t="str">
        <f t="shared" si="1"/>
        <v>#N/A</v>
      </c>
      <c r="P64" s="14" t="str">
        <f t="shared" si="2"/>
        <v>#N/A</v>
      </c>
    </row>
    <row r="65">
      <c r="C65" s="15"/>
      <c r="D65" s="15"/>
      <c r="E65" s="15"/>
      <c r="F65" s="15"/>
      <c r="G65" s="15"/>
      <c r="H65" s="12"/>
      <c r="I65" s="15"/>
      <c r="J65" s="9">
        <v>0.4</v>
      </c>
      <c r="K65" s="9">
        <v>5.0</v>
      </c>
      <c r="L65" s="9">
        <v>0.986</v>
      </c>
      <c r="N65" s="14" t="str">
        <f t="shared" si="3"/>
        <v>#N/A</v>
      </c>
      <c r="O65" s="14" t="str">
        <f t="shared" si="1"/>
        <v>#N/A</v>
      </c>
      <c r="P65" s="14" t="str">
        <f t="shared" si="2"/>
        <v>#N/A</v>
      </c>
    </row>
    <row r="66">
      <c r="C66" s="15"/>
      <c r="D66" s="15"/>
      <c r="E66" s="15"/>
      <c r="F66" s="15"/>
      <c r="G66" s="15"/>
      <c r="H66" s="12"/>
      <c r="I66" s="15"/>
      <c r="J66" s="9">
        <v>1.0</v>
      </c>
      <c r="K66" s="9">
        <v>5.0</v>
      </c>
      <c r="L66" s="9">
        <v>1.31</v>
      </c>
      <c r="N66" s="14" t="str">
        <f t="shared" si="3"/>
        <v>#N/A</v>
      </c>
      <c r="O66" s="14">
        <f t="shared" si="1"/>
        <v>1.31</v>
      </c>
      <c r="P66" s="14" t="str">
        <f t="shared" si="2"/>
        <v>#N/A</v>
      </c>
    </row>
    <row r="67">
      <c r="C67" s="15"/>
      <c r="D67" s="15"/>
      <c r="E67" s="15"/>
      <c r="F67" s="15"/>
      <c r="G67" s="15"/>
      <c r="H67" s="12"/>
      <c r="I67" s="15"/>
      <c r="J67" s="9">
        <v>2.0</v>
      </c>
      <c r="K67" s="9">
        <v>5.0</v>
      </c>
      <c r="L67" s="9">
        <v>1.03</v>
      </c>
      <c r="N67" s="14" t="str">
        <f t="shared" si="3"/>
        <v>#N/A</v>
      </c>
      <c r="O67" s="14" t="str">
        <f t="shared" si="1"/>
        <v>#N/A</v>
      </c>
      <c r="P67" s="14">
        <f t="shared" si="2"/>
        <v>1.03</v>
      </c>
    </row>
    <row r="68">
      <c r="C68" s="15"/>
      <c r="D68" s="15"/>
      <c r="E68" s="15"/>
      <c r="F68" s="15"/>
      <c r="G68" s="15"/>
      <c r="H68" s="12"/>
      <c r="I68" s="15"/>
      <c r="J68" s="9">
        <v>0.0</v>
      </c>
      <c r="K68" s="9">
        <v>10.0</v>
      </c>
      <c r="L68" s="9">
        <v>0.702</v>
      </c>
      <c r="N68" s="14">
        <f t="shared" si="3"/>
        <v>0.702</v>
      </c>
      <c r="O68" s="14" t="str">
        <f t="shared" si="1"/>
        <v>#N/A</v>
      </c>
      <c r="P68" s="14" t="str">
        <f t="shared" si="2"/>
        <v>#N/A</v>
      </c>
    </row>
    <row r="69">
      <c r="C69" s="15"/>
      <c r="D69" s="15"/>
      <c r="E69" s="15"/>
      <c r="F69" s="15"/>
      <c r="G69" s="15"/>
      <c r="H69" s="12"/>
      <c r="I69" s="15"/>
      <c r="J69" s="9">
        <v>0.5</v>
      </c>
      <c r="K69" s="9">
        <v>10.0</v>
      </c>
      <c r="L69" s="9">
        <v>0.504</v>
      </c>
      <c r="N69" s="14" t="str">
        <f t="shared" si="3"/>
        <v>#N/A</v>
      </c>
      <c r="O69" s="14" t="str">
        <f t="shared" si="1"/>
        <v>#N/A</v>
      </c>
      <c r="P69" s="14" t="str">
        <f t="shared" si="2"/>
        <v>#N/A</v>
      </c>
    </row>
    <row r="70">
      <c r="C70" s="15"/>
      <c r="D70" s="15"/>
      <c r="E70" s="15"/>
      <c r="F70" s="15"/>
      <c r="G70" s="15"/>
      <c r="H70" s="12"/>
      <c r="I70" s="15"/>
      <c r="J70" s="9">
        <v>1.0</v>
      </c>
      <c r="K70" s="9">
        <v>10.0</v>
      </c>
      <c r="L70" s="9">
        <v>0.52</v>
      </c>
      <c r="N70" s="14" t="str">
        <f t="shared" si="3"/>
        <v>#N/A</v>
      </c>
      <c r="O70" s="14">
        <f t="shared" si="1"/>
        <v>0.52</v>
      </c>
      <c r="P70" s="14" t="str">
        <f t="shared" si="2"/>
        <v>#N/A</v>
      </c>
    </row>
    <row r="71">
      <c r="C71" s="15"/>
      <c r="D71" s="15"/>
      <c r="E71" s="15"/>
      <c r="F71" s="15"/>
      <c r="G71" s="15"/>
      <c r="H71" s="12"/>
      <c r="I71" s="15"/>
      <c r="J71" s="9">
        <v>2.0</v>
      </c>
      <c r="K71" s="9">
        <v>10.0</v>
      </c>
      <c r="L71" s="9">
        <v>0.557</v>
      </c>
      <c r="N71" s="14" t="str">
        <f t="shared" si="3"/>
        <v>#N/A</v>
      </c>
      <c r="O71" s="14" t="str">
        <f t="shared" si="1"/>
        <v>#N/A</v>
      </c>
      <c r="P71" s="14">
        <f t="shared" si="2"/>
        <v>0.557</v>
      </c>
    </row>
    <row r="72">
      <c r="C72" s="15"/>
      <c r="D72" s="15"/>
      <c r="E72" s="15"/>
      <c r="F72" s="15"/>
      <c r="G72" s="15"/>
      <c r="H72" s="12"/>
      <c r="I72" s="15"/>
      <c r="J72" s="9">
        <v>0.0</v>
      </c>
      <c r="K72" s="9">
        <v>20.0</v>
      </c>
      <c r="L72" s="9">
        <v>0.263</v>
      </c>
      <c r="N72" s="14">
        <f t="shared" si="3"/>
        <v>0.263</v>
      </c>
      <c r="O72" s="14" t="str">
        <f t="shared" si="1"/>
        <v>#N/A</v>
      </c>
      <c r="P72" s="14" t="str">
        <f t="shared" si="2"/>
        <v>#N/A</v>
      </c>
    </row>
    <row r="73">
      <c r="C73" s="15"/>
      <c r="D73" s="15"/>
      <c r="E73" s="15"/>
      <c r="F73" s="15"/>
      <c r="G73" s="15"/>
      <c r="H73" s="12"/>
      <c r="I73" s="15"/>
      <c r="J73" s="9">
        <v>0.5</v>
      </c>
      <c r="K73" s="9">
        <v>20.0</v>
      </c>
      <c r="L73" s="9">
        <v>0.282</v>
      </c>
      <c r="N73" s="14" t="str">
        <f t="shared" si="3"/>
        <v>#N/A</v>
      </c>
      <c r="O73" s="14" t="str">
        <f t="shared" si="1"/>
        <v>#N/A</v>
      </c>
      <c r="P73" s="14" t="str">
        <f t="shared" si="2"/>
        <v>#N/A</v>
      </c>
    </row>
    <row r="74">
      <c r="C74" s="15"/>
      <c r="D74" s="15"/>
      <c r="E74" s="15"/>
      <c r="F74" s="15"/>
      <c r="G74" s="15"/>
      <c r="H74" s="12"/>
      <c r="I74" s="15"/>
      <c r="J74" s="9">
        <v>1.0</v>
      </c>
      <c r="K74" s="9">
        <v>20.0</v>
      </c>
      <c r="L74" s="9">
        <v>0.275</v>
      </c>
      <c r="N74" s="14" t="str">
        <f t="shared" si="3"/>
        <v>#N/A</v>
      </c>
      <c r="O74" s="14">
        <f t="shared" si="1"/>
        <v>0.275</v>
      </c>
      <c r="P74" s="14" t="str">
        <f t="shared" si="2"/>
        <v>#N/A</v>
      </c>
    </row>
    <row r="75">
      <c r="C75" s="15"/>
      <c r="D75" s="15"/>
      <c r="E75" s="15"/>
      <c r="F75" s="15"/>
      <c r="G75" s="15"/>
      <c r="H75" s="12"/>
      <c r="I75" s="15"/>
      <c r="J75" s="9">
        <v>2.0</v>
      </c>
      <c r="K75" s="9">
        <v>20.0</v>
      </c>
      <c r="L75" s="9">
        <v>0.269</v>
      </c>
      <c r="N75" s="14" t="str">
        <f t="shared" si="3"/>
        <v>#N/A</v>
      </c>
      <c r="O75" s="14" t="str">
        <f t="shared" si="1"/>
        <v>#N/A</v>
      </c>
      <c r="P75" s="14">
        <f t="shared" si="2"/>
        <v>0.269</v>
      </c>
    </row>
    <row r="76">
      <c r="C76" s="15"/>
      <c r="D76" s="15"/>
      <c r="E76" s="15"/>
      <c r="F76" s="15"/>
      <c r="G76" s="15"/>
      <c r="H76" s="12"/>
      <c r="I76" s="15"/>
      <c r="J76" s="9">
        <v>0.0</v>
      </c>
      <c r="K76" s="9">
        <v>40.0</v>
      </c>
      <c r="L76" s="9">
        <v>0.145</v>
      </c>
      <c r="N76" s="14">
        <f t="shared" si="3"/>
        <v>0.145</v>
      </c>
      <c r="O76" s="14" t="str">
        <f t="shared" si="1"/>
        <v>#N/A</v>
      </c>
      <c r="P76" s="14" t="str">
        <f t="shared" si="2"/>
        <v>#N/A</v>
      </c>
    </row>
    <row r="77">
      <c r="C77" s="15"/>
      <c r="D77" s="15"/>
      <c r="E77" s="15"/>
      <c r="F77" s="15"/>
      <c r="G77" s="15"/>
      <c r="H77" s="12"/>
      <c r="I77" s="15"/>
      <c r="J77" s="9">
        <v>0.5</v>
      </c>
      <c r="K77" s="9">
        <v>40.0</v>
      </c>
      <c r="L77" s="9">
        <v>0.136</v>
      </c>
      <c r="N77" s="14" t="str">
        <f t="shared" si="3"/>
        <v>#N/A</v>
      </c>
      <c r="O77" s="14" t="str">
        <f t="shared" si="1"/>
        <v>#N/A</v>
      </c>
      <c r="P77" s="14" t="str">
        <f t="shared" si="2"/>
        <v>#N/A</v>
      </c>
    </row>
    <row r="78">
      <c r="C78" s="15"/>
      <c r="D78" s="15"/>
      <c r="E78" s="15"/>
      <c r="F78" s="15"/>
      <c r="G78" s="15"/>
      <c r="H78" s="12"/>
      <c r="I78" s="15"/>
      <c r="J78" s="9">
        <v>1.0</v>
      </c>
      <c r="K78" s="9">
        <v>40.0</v>
      </c>
      <c r="L78" s="9">
        <v>0.136</v>
      </c>
      <c r="N78" s="14" t="str">
        <f t="shared" si="3"/>
        <v>#N/A</v>
      </c>
      <c r="O78" s="14">
        <f t="shared" si="1"/>
        <v>0.136</v>
      </c>
      <c r="P78" s="14" t="str">
        <f t="shared" si="2"/>
        <v>#N/A</v>
      </c>
    </row>
    <row r="79">
      <c r="C79" s="15"/>
      <c r="D79" s="15"/>
      <c r="E79" s="15"/>
      <c r="F79" s="15"/>
      <c r="G79" s="15"/>
      <c r="H79" s="12"/>
      <c r="I79" s="15"/>
      <c r="J79" s="9">
        <v>2.0</v>
      </c>
      <c r="K79" s="9">
        <v>40.0</v>
      </c>
      <c r="L79" s="9">
        <v>0.138</v>
      </c>
      <c r="N79" s="14" t="str">
        <f t="shared" si="3"/>
        <v>#N/A</v>
      </c>
      <c r="O79" s="14" t="str">
        <f t="shared" si="1"/>
        <v>#N/A</v>
      </c>
      <c r="P79" s="14">
        <f t="shared" si="2"/>
        <v>0.138</v>
      </c>
    </row>
    <row r="80">
      <c r="C80" s="15"/>
      <c r="D80" s="15"/>
      <c r="E80" s="15"/>
      <c r="F80" s="15"/>
      <c r="G80" s="15"/>
      <c r="H80" s="12"/>
      <c r="I80" s="15"/>
      <c r="J80" s="9">
        <v>0.0</v>
      </c>
      <c r="K80" s="9">
        <v>80.0</v>
      </c>
      <c r="L80" s="9">
        <v>0.0698</v>
      </c>
      <c r="N80" s="14">
        <f t="shared" si="3"/>
        <v>0.0698</v>
      </c>
      <c r="O80" s="14" t="str">
        <f t="shared" si="1"/>
        <v>#N/A</v>
      </c>
      <c r="P80" s="14" t="str">
        <f t="shared" si="2"/>
        <v>#N/A</v>
      </c>
    </row>
    <row r="81">
      <c r="C81" s="15"/>
      <c r="D81" s="15"/>
      <c r="E81" s="15"/>
      <c r="F81" s="15"/>
      <c r="G81" s="15"/>
      <c r="H81" s="12"/>
      <c r="I81" s="15"/>
      <c r="J81" s="9">
        <v>0.5</v>
      </c>
      <c r="K81" s="9">
        <v>80.0</v>
      </c>
      <c r="L81" s="9">
        <v>0.0689</v>
      </c>
      <c r="N81" s="14" t="str">
        <f t="shared" si="3"/>
        <v>#N/A</v>
      </c>
      <c r="O81" s="14" t="str">
        <f t="shared" si="1"/>
        <v>#N/A</v>
      </c>
      <c r="P81" s="14" t="str">
        <f t="shared" si="2"/>
        <v>#N/A</v>
      </c>
    </row>
    <row r="82">
      <c r="C82" s="15"/>
      <c r="D82" s="15"/>
      <c r="E82" s="15"/>
      <c r="F82" s="15"/>
      <c r="G82" s="15"/>
      <c r="H82" s="12"/>
      <c r="I82" s="15"/>
      <c r="J82" s="9">
        <v>1.0</v>
      </c>
      <c r="K82" s="9">
        <v>80.0</v>
      </c>
      <c r="L82" s="9">
        <v>0.0685</v>
      </c>
      <c r="N82" s="14" t="str">
        <f t="shared" si="3"/>
        <v>#N/A</v>
      </c>
      <c r="O82" s="14">
        <f t="shared" si="1"/>
        <v>0.0685</v>
      </c>
      <c r="P82" s="14" t="str">
        <f t="shared" si="2"/>
        <v>#N/A</v>
      </c>
    </row>
    <row r="83">
      <c r="C83" s="7"/>
      <c r="D83" s="7"/>
      <c r="E83" s="7"/>
      <c r="F83" s="7"/>
      <c r="G83" s="7"/>
      <c r="H83" s="23"/>
      <c r="I83" s="7"/>
      <c r="J83" s="25">
        <v>2.0</v>
      </c>
      <c r="K83" s="25">
        <v>80.0</v>
      </c>
      <c r="L83" s="25"/>
      <c r="N83" s="14" t="str">
        <f t="shared" si="3"/>
        <v>#N/A</v>
      </c>
      <c r="O83" s="14" t="str">
        <f t="shared" si="1"/>
        <v>#N/A</v>
      </c>
      <c r="P83" s="14" t="str">
        <f t="shared" si="2"/>
        <v/>
      </c>
    </row>
    <row r="84">
      <c r="C84" s="27" t="s">
        <v>64</v>
      </c>
      <c r="D84" s="28" t="s">
        <v>65</v>
      </c>
      <c r="E84" s="11">
        <v>100.0</v>
      </c>
      <c r="F84" s="11">
        <v>0.0</v>
      </c>
      <c r="G84" s="11">
        <v>20.0</v>
      </c>
      <c r="H84" s="12"/>
      <c r="I84" s="10" t="s">
        <v>58</v>
      </c>
      <c r="J84" s="9">
        <v>0.0</v>
      </c>
      <c r="K84" s="9">
        <v>1.0</v>
      </c>
      <c r="L84" s="22">
        <v>1.71E-13</v>
      </c>
      <c r="N84" s="19">
        <f t="shared" si="3"/>
        <v>0</v>
      </c>
      <c r="O84" s="14" t="str">
        <f t="shared" si="1"/>
        <v>#N/A</v>
      </c>
      <c r="P84" s="14" t="str">
        <f t="shared" si="2"/>
        <v>#N/A</v>
      </c>
    </row>
    <row r="85">
      <c r="C85" s="15"/>
      <c r="D85" s="15"/>
      <c r="E85" s="15"/>
      <c r="F85" s="15"/>
      <c r="G85" s="15"/>
      <c r="H85" s="12"/>
      <c r="I85" s="15"/>
      <c r="J85" s="9">
        <v>0.0</v>
      </c>
      <c r="K85" s="9">
        <v>2.0</v>
      </c>
      <c r="L85" s="9" t="s">
        <v>57</v>
      </c>
      <c r="N85" s="14" t="str">
        <f t="shared" si="3"/>
        <v>-</v>
      </c>
      <c r="O85" s="14" t="str">
        <f t="shared" si="1"/>
        <v>#N/A</v>
      </c>
      <c r="P85" s="14" t="str">
        <f t="shared" si="2"/>
        <v>#N/A</v>
      </c>
    </row>
    <row r="86">
      <c r="C86" s="15"/>
      <c r="D86" s="15"/>
      <c r="E86" s="15"/>
      <c r="F86" s="15"/>
      <c r="G86" s="15"/>
      <c r="H86" s="12"/>
      <c r="I86" s="15"/>
      <c r="J86" s="9">
        <v>0.0</v>
      </c>
      <c r="K86" s="9">
        <v>5.0</v>
      </c>
      <c r="L86" s="9">
        <v>0.86</v>
      </c>
      <c r="N86" s="14">
        <f t="shared" si="3"/>
        <v>0.86</v>
      </c>
      <c r="O86" s="14" t="str">
        <f t="shared" si="1"/>
        <v>#N/A</v>
      </c>
      <c r="P86" s="14" t="str">
        <f t="shared" si="2"/>
        <v>#N/A</v>
      </c>
    </row>
    <row r="87">
      <c r="C87" s="15"/>
      <c r="D87" s="15"/>
      <c r="E87" s="15"/>
      <c r="F87" s="15"/>
      <c r="G87" s="15"/>
      <c r="H87" s="12"/>
      <c r="I87" s="15"/>
      <c r="J87" s="9">
        <v>0.0</v>
      </c>
      <c r="K87" s="9">
        <v>10.0</v>
      </c>
      <c r="L87" s="9">
        <v>0.486</v>
      </c>
      <c r="N87" s="14">
        <f t="shared" si="3"/>
        <v>0.486</v>
      </c>
      <c r="O87" s="14" t="str">
        <f t="shared" si="1"/>
        <v>#N/A</v>
      </c>
      <c r="P87" s="14" t="str">
        <f t="shared" si="2"/>
        <v>#N/A</v>
      </c>
    </row>
    <row r="88">
      <c r="C88" s="15"/>
      <c r="D88" s="15"/>
      <c r="E88" s="15"/>
      <c r="F88" s="15"/>
      <c r="G88" s="15"/>
      <c r="H88" s="12"/>
      <c r="I88" s="15"/>
      <c r="J88" s="9">
        <v>0.0</v>
      </c>
      <c r="K88" s="9">
        <v>20.0</v>
      </c>
      <c r="L88" s="9">
        <v>0.291</v>
      </c>
      <c r="N88" s="14">
        <f t="shared" si="3"/>
        <v>0.291</v>
      </c>
      <c r="O88" s="14" t="str">
        <f t="shared" si="1"/>
        <v>#N/A</v>
      </c>
      <c r="P88" s="14" t="str">
        <f t="shared" si="2"/>
        <v>#N/A</v>
      </c>
    </row>
    <row r="89">
      <c r="C89" s="15"/>
      <c r="D89" s="15"/>
      <c r="E89" s="15"/>
      <c r="F89" s="15"/>
      <c r="G89" s="15"/>
      <c r="H89" s="12"/>
      <c r="I89" s="15"/>
      <c r="J89" s="9">
        <v>0.0</v>
      </c>
      <c r="K89" s="9">
        <v>40.0</v>
      </c>
      <c r="L89" s="9">
        <v>0.148</v>
      </c>
      <c r="N89" s="14">
        <f t="shared" si="3"/>
        <v>0.148</v>
      </c>
      <c r="O89" s="14" t="str">
        <f t="shared" si="1"/>
        <v>#N/A</v>
      </c>
      <c r="P89" s="14" t="str">
        <f t="shared" si="2"/>
        <v>#N/A</v>
      </c>
    </row>
    <row r="90">
      <c r="C90" s="7"/>
      <c r="D90" s="7"/>
      <c r="E90" s="7"/>
      <c r="F90" s="7"/>
      <c r="G90" s="7"/>
      <c r="H90" s="23"/>
      <c r="I90" s="7"/>
      <c r="J90" s="25">
        <v>0.0</v>
      </c>
      <c r="K90" s="25">
        <v>80.0</v>
      </c>
      <c r="L90" s="25">
        <v>0.0743</v>
      </c>
      <c r="N90" s="14">
        <f t="shared" si="3"/>
        <v>0.0743</v>
      </c>
      <c r="O90" s="14" t="str">
        <f t="shared" si="1"/>
        <v>#N/A</v>
      </c>
      <c r="P90" s="14" t="str">
        <f t="shared" si="2"/>
        <v>#N/A</v>
      </c>
    </row>
    <row r="91">
      <c r="C91" s="27" t="s">
        <v>64</v>
      </c>
      <c r="D91" s="28" t="s">
        <v>65</v>
      </c>
      <c r="E91" s="11">
        <v>100.0</v>
      </c>
      <c r="F91" s="11">
        <v>0.0</v>
      </c>
      <c r="G91" s="11">
        <v>20.0</v>
      </c>
      <c r="H91" s="12"/>
      <c r="I91" s="10" t="s">
        <v>55</v>
      </c>
      <c r="J91" s="9">
        <v>0.0</v>
      </c>
      <c r="K91" s="9">
        <v>1.0</v>
      </c>
      <c r="L91" s="22">
        <v>1.42E-14</v>
      </c>
    </row>
    <row r="92">
      <c r="C92" s="15"/>
      <c r="D92" s="15"/>
      <c r="E92" s="15"/>
      <c r="F92" s="15"/>
      <c r="G92" s="15"/>
      <c r="H92" s="12"/>
      <c r="I92" s="15"/>
      <c r="J92" s="9">
        <v>0.0</v>
      </c>
      <c r="K92" s="9">
        <v>2.0</v>
      </c>
      <c r="L92" s="9">
        <v>1.51</v>
      </c>
    </row>
    <row r="93">
      <c r="C93" s="15"/>
      <c r="D93" s="15"/>
      <c r="E93" s="15"/>
      <c r="F93" s="15"/>
      <c r="G93" s="15"/>
      <c r="H93" s="12"/>
      <c r="I93" s="15"/>
      <c r="J93" s="9">
        <v>0.0</v>
      </c>
      <c r="K93" s="9">
        <v>5.0</v>
      </c>
      <c r="L93" s="9">
        <v>1.13</v>
      </c>
    </row>
    <row r="94">
      <c r="C94" s="15"/>
      <c r="D94" s="15"/>
      <c r="E94" s="15"/>
      <c r="F94" s="15"/>
      <c r="G94" s="15"/>
      <c r="H94" s="12"/>
      <c r="I94" s="15"/>
      <c r="J94" s="9">
        <v>0.0</v>
      </c>
      <c r="K94" s="9">
        <v>10.0</v>
      </c>
      <c r="L94" s="9">
        <v>1.31</v>
      </c>
    </row>
    <row r="95">
      <c r="C95" s="15"/>
      <c r="D95" s="15"/>
      <c r="E95" s="15"/>
      <c r="F95" s="15"/>
      <c r="G95" s="15"/>
      <c r="H95" s="12"/>
      <c r="I95" s="15"/>
      <c r="J95" s="9">
        <v>0.0</v>
      </c>
      <c r="K95" s="9">
        <v>20.0</v>
      </c>
      <c r="L95" s="9">
        <v>1.31</v>
      </c>
    </row>
    <row r="96">
      <c r="C96" s="15"/>
      <c r="D96" s="15"/>
      <c r="E96" s="15"/>
      <c r="F96" s="15"/>
      <c r="G96" s="15"/>
      <c r="H96" s="12"/>
      <c r="I96" s="15"/>
      <c r="J96" s="9">
        <v>0.0</v>
      </c>
      <c r="K96" s="9">
        <v>40.0</v>
      </c>
      <c r="L96" s="9">
        <v>0.793</v>
      </c>
      <c r="O96" s="6">
        <v>0.653</v>
      </c>
    </row>
    <row r="97">
      <c r="C97" s="7"/>
      <c r="D97" s="7"/>
      <c r="E97" s="7"/>
      <c r="F97" s="7"/>
      <c r="G97" s="7"/>
      <c r="H97" s="23"/>
      <c r="I97" s="7"/>
      <c r="J97" s="25">
        <v>0.0</v>
      </c>
      <c r="K97" s="25">
        <v>80.0</v>
      </c>
      <c r="L97" s="25">
        <v>0.4</v>
      </c>
      <c r="O97" s="6">
        <v>0.328</v>
      </c>
    </row>
    <row r="99">
      <c r="C99" s="6" t="s">
        <v>69</v>
      </c>
      <c r="D99" s="6" t="s">
        <v>16</v>
      </c>
      <c r="E99" s="6">
        <v>1.0</v>
      </c>
      <c r="F99" s="6">
        <v>2.0</v>
      </c>
      <c r="G99" s="6">
        <v>5.0</v>
      </c>
      <c r="H99" s="6">
        <v>10.0</v>
      </c>
      <c r="I99" s="6">
        <v>20.0</v>
      </c>
      <c r="J99" s="6">
        <v>40.0</v>
      </c>
      <c r="K99" s="6">
        <v>80.0</v>
      </c>
      <c r="N99" s="19"/>
    </row>
    <row r="100">
      <c r="C100" s="33" t="s">
        <v>70</v>
      </c>
      <c r="D100" s="6">
        <f>90 - 78.7</f>
        <v>11.3</v>
      </c>
      <c r="E100" s="22" t="s">
        <v>57</v>
      </c>
      <c r="F100" s="9">
        <v>1.51</v>
      </c>
      <c r="G100" s="9">
        <v>1.13</v>
      </c>
      <c r="H100" s="9">
        <v>1.31</v>
      </c>
      <c r="I100" s="9">
        <v>1.31</v>
      </c>
      <c r="J100" s="9">
        <v>0.793</v>
      </c>
      <c r="K100" s="25">
        <v>0.4</v>
      </c>
      <c r="M100" s="22"/>
    </row>
    <row r="101">
      <c r="D101" s="6">
        <f> 90 - 59.9</f>
        <v>30.1</v>
      </c>
      <c r="E101" s="22" t="s">
        <v>57</v>
      </c>
      <c r="F101" s="9">
        <v>1.61</v>
      </c>
      <c r="G101" s="9">
        <v>1.22</v>
      </c>
      <c r="H101" s="9">
        <v>1.45</v>
      </c>
      <c r="I101" s="9">
        <v>0.407</v>
      </c>
      <c r="J101" s="9">
        <v>0.213</v>
      </c>
      <c r="K101" s="9">
        <v>0.123</v>
      </c>
      <c r="M101" s="9"/>
    </row>
    <row r="102">
      <c r="D102" s="6">
        <f>90 - 45</f>
        <v>45</v>
      </c>
      <c r="E102" s="6" t="s">
        <v>57</v>
      </c>
      <c r="F102" s="9">
        <v>1.73</v>
      </c>
      <c r="G102" s="9">
        <v>1.34</v>
      </c>
      <c r="H102" s="9">
        <v>0.63</v>
      </c>
      <c r="I102" s="9">
        <v>0.33</v>
      </c>
      <c r="J102" s="9">
        <v>0.173</v>
      </c>
      <c r="K102" s="9">
        <v>0.094</v>
      </c>
      <c r="M102" s="9"/>
    </row>
    <row r="103">
      <c r="D103" s="6">
        <f> 90 - 30</f>
        <v>60</v>
      </c>
      <c r="E103" s="6" t="s">
        <v>57</v>
      </c>
      <c r="F103" s="9">
        <v>1.94</v>
      </c>
      <c r="G103" s="9">
        <v>1.18</v>
      </c>
      <c r="H103" s="9">
        <v>0.702</v>
      </c>
      <c r="I103" s="9">
        <v>0.263</v>
      </c>
      <c r="J103" s="9">
        <v>0.145</v>
      </c>
      <c r="K103" s="9">
        <v>0.0698</v>
      </c>
      <c r="M103" s="9"/>
    </row>
    <row r="104">
      <c r="D104" s="6">
        <f> 90 - 10</f>
        <v>80</v>
      </c>
      <c r="E104" s="6" t="s">
        <v>57</v>
      </c>
      <c r="F104" s="6" t="s">
        <v>57</v>
      </c>
      <c r="G104" s="6">
        <v>0.86</v>
      </c>
      <c r="H104" s="9">
        <v>0.486</v>
      </c>
      <c r="I104" s="9">
        <v>0.291</v>
      </c>
      <c r="J104" s="9">
        <v>0.148</v>
      </c>
      <c r="K104" s="9">
        <v>0.0743</v>
      </c>
      <c r="M104" s="9"/>
    </row>
    <row r="105">
      <c r="M105" s="9"/>
    </row>
    <row r="106">
      <c r="M106" s="25"/>
    </row>
    <row r="108">
      <c r="C108" s="6" t="s">
        <v>76</v>
      </c>
    </row>
    <row r="124">
      <c r="C124" s="6" t="s">
        <v>71</v>
      </c>
      <c r="D124" s="6" t="s">
        <v>16</v>
      </c>
      <c r="E124" s="6">
        <v>1.0</v>
      </c>
      <c r="F124" s="6">
        <v>2.0</v>
      </c>
      <c r="G124" s="6">
        <v>5.0</v>
      </c>
      <c r="H124" s="6">
        <v>10.0</v>
      </c>
      <c r="I124" s="6">
        <v>20.0</v>
      </c>
      <c r="J124" s="6">
        <v>40.0</v>
      </c>
      <c r="K124" s="6">
        <v>80.0</v>
      </c>
    </row>
    <row r="125">
      <c r="C125" s="33" t="s">
        <v>70</v>
      </c>
      <c r="D125" s="6">
        <f>90 - 78.7</f>
        <v>11.3</v>
      </c>
      <c r="E125" s="22">
        <v>27.1</v>
      </c>
      <c r="F125" s="9">
        <v>12.9</v>
      </c>
      <c r="G125" s="9">
        <v>5.08</v>
      </c>
      <c r="H125" s="9">
        <v>2.53</v>
      </c>
      <c r="I125" s="9">
        <v>1.31</v>
      </c>
      <c r="J125" s="9">
        <v>0.653</v>
      </c>
      <c r="K125" s="25">
        <v>0.328</v>
      </c>
    </row>
    <row r="126">
      <c r="D126" s="6">
        <f> 90 - 59.9</f>
        <v>30.1</v>
      </c>
      <c r="E126" s="22">
        <v>9.05</v>
      </c>
      <c r="F126" s="9">
        <v>4.5</v>
      </c>
      <c r="G126" s="9">
        <v>2.01</v>
      </c>
      <c r="H126" s="9">
        <v>0.97</v>
      </c>
      <c r="I126" s="9">
        <v>0.477</v>
      </c>
      <c r="J126" s="9">
        <v>0.243</v>
      </c>
      <c r="K126" s="9">
        <v>0.124</v>
      </c>
    </row>
    <row r="127">
      <c r="D127" s="6">
        <f>90 - 45</f>
        <v>45</v>
      </c>
      <c r="E127" s="6">
        <v>5.27</v>
      </c>
      <c r="F127" s="9">
        <v>2.63</v>
      </c>
      <c r="G127" s="9">
        <v>1.37</v>
      </c>
      <c r="H127" s="9">
        <v>0.709</v>
      </c>
      <c r="I127" s="9">
        <v>0.343</v>
      </c>
      <c r="J127" s="9">
        <v>0.172</v>
      </c>
      <c r="K127" s="9">
        <v>0.088</v>
      </c>
    </row>
    <row r="128">
      <c r="D128" s="6">
        <f> 90 - 30</f>
        <v>60</v>
      </c>
      <c r="E128" s="6">
        <v>3.04</v>
      </c>
      <c r="F128" s="9">
        <v>1.87</v>
      </c>
      <c r="G128" s="9">
        <v>1.31</v>
      </c>
      <c r="H128" s="9">
        <v>0.52</v>
      </c>
      <c r="I128" s="9">
        <v>0.275</v>
      </c>
      <c r="J128" s="9">
        <v>0.136</v>
      </c>
      <c r="K128" s="9">
        <v>0.0685</v>
      </c>
    </row>
    <row r="129">
      <c r="D129" s="6">
        <f> 90 - 10</f>
        <v>80</v>
      </c>
      <c r="E129" s="6" t="s">
        <v>57</v>
      </c>
      <c r="F129" s="6" t="s">
        <v>57</v>
      </c>
      <c r="G129" s="6">
        <v>0.897</v>
      </c>
      <c r="H129" s="9">
        <v>0.489</v>
      </c>
      <c r="I129" s="9">
        <v>0.293</v>
      </c>
      <c r="J129" s="9">
        <v>0.149</v>
      </c>
      <c r="K129" s="9">
        <v>0.0741</v>
      </c>
    </row>
  </sheetData>
  <mergeCells count="38">
    <mergeCell ref="F3:F29"/>
    <mergeCell ref="G3:G29"/>
    <mergeCell ref="F30:F56"/>
    <mergeCell ref="G30:G56"/>
    <mergeCell ref="I30:I56"/>
    <mergeCell ref="A1:A2"/>
    <mergeCell ref="B1:B2"/>
    <mergeCell ref="C1:C2"/>
    <mergeCell ref="D1:D2"/>
    <mergeCell ref="E1:H1"/>
    <mergeCell ref="I1:J1"/>
    <mergeCell ref="C3:C29"/>
    <mergeCell ref="I3:I29"/>
    <mergeCell ref="E57:E83"/>
    <mergeCell ref="F57:F83"/>
    <mergeCell ref="G57:G83"/>
    <mergeCell ref="I57:I83"/>
    <mergeCell ref="C84:C90"/>
    <mergeCell ref="D84:D90"/>
    <mergeCell ref="E84:E90"/>
    <mergeCell ref="F84:F90"/>
    <mergeCell ref="G84:G90"/>
    <mergeCell ref="I84:I90"/>
    <mergeCell ref="C91:C97"/>
    <mergeCell ref="D91:D97"/>
    <mergeCell ref="E91:E97"/>
    <mergeCell ref="F91:F97"/>
    <mergeCell ref="G91:G97"/>
    <mergeCell ref="I91:I97"/>
    <mergeCell ref="C100:C104"/>
    <mergeCell ref="D3:D29"/>
    <mergeCell ref="E3:E29"/>
    <mergeCell ref="C30:C56"/>
    <mergeCell ref="D30:D56"/>
    <mergeCell ref="E30:E56"/>
    <mergeCell ref="C57:C83"/>
    <mergeCell ref="D57:D83"/>
    <mergeCell ref="C125:C12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6" max="6" width="13.63"/>
  </cols>
  <sheetData>
    <row r="1">
      <c r="A1" s="1" t="s">
        <v>2</v>
      </c>
      <c r="B1" s="1" t="s">
        <v>3</v>
      </c>
      <c r="C1" s="2" t="s">
        <v>4</v>
      </c>
      <c r="D1" s="3"/>
      <c r="E1" s="3"/>
      <c r="F1" s="2" t="s">
        <v>5</v>
      </c>
      <c r="G1" s="5" t="s">
        <v>6</v>
      </c>
      <c r="H1" s="2" t="s">
        <v>7</v>
      </c>
      <c r="I1" s="4"/>
    </row>
    <row r="2">
      <c r="A2" s="7"/>
      <c r="B2" s="7"/>
      <c r="C2" s="5" t="s">
        <v>11</v>
      </c>
      <c r="D2" s="5" t="s">
        <v>12</v>
      </c>
      <c r="E2" s="5" t="s">
        <v>13</v>
      </c>
      <c r="F2" s="5" t="s">
        <v>14</v>
      </c>
      <c r="G2" s="5" t="s">
        <v>16</v>
      </c>
      <c r="H2" s="5" t="s">
        <v>66</v>
      </c>
      <c r="I2" s="5" t="s">
        <v>67</v>
      </c>
    </row>
    <row r="3">
      <c r="A3" s="27" t="s">
        <v>64</v>
      </c>
      <c r="B3" s="28" t="s">
        <v>77</v>
      </c>
      <c r="C3" s="11">
        <v>100.0</v>
      </c>
      <c r="D3" s="11">
        <v>0.0</v>
      </c>
      <c r="E3" s="11">
        <v>20.0</v>
      </c>
      <c r="F3" s="10" t="s">
        <v>55</v>
      </c>
      <c r="G3" s="9">
        <v>1.0</v>
      </c>
      <c r="H3" s="22">
        <v>1.42E-14</v>
      </c>
      <c r="I3" s="22">
        <v>27.1</v>
      </c>
    </row>
    <row r="4">
      <c r="A4" s="15"/>
      <c r="B4" s="15"/>
      <c r="C4" s="15"/>
      <c r="D4" s="15"/>
      <c r="E4" s="15"/>
      <c r="F4" s="15"/>
      <c r="G4" s="9">
        <v>2.0</v>
      </c>
      <c r="H4" s="9">
        <v>2.97</v>
      </c>
      <c r="I4" s="9">
        <v>12.9</v>
      </c>
    </row>
    <row r="5">
      <c r="A5" s="15"/>
      <c r="B5" s="15"/>
      <c r="C5" s="15"/>
      <c r="D5" s="15"/>
      <c r="E5" s="15"/>
      <c r="F5" s="15"/>
      <c r="G5" s="9">
        <v>5.0</v>
      </c>
      <c r="H5" s="9">
        <v>2.3</v>
      </c>
      <c r="I5" s="9">
        <v>5.08</v>
      </c>
    </row>
    <row r="6">
      <c r="A6" s="15"/>
      <c r="B6" s="15"/>
      <c r="C6" s="15"/>
      <c r="D6" s="15"/>
      <c r="E6" s="15"/>
      <c r="F6" s="15"/>
      <c r="G6" s="9">
        <v>10.0</v>
      </c>
      <c r="H6" s="9">
        <v>2.63</v>
      </c>
      <c r="I6" s="9">
        <v>2.72</v>
      </c>
    </row>
    <row r="7">
      <c r="A7" s="15"/>
      <c r="B7" s="15"/>
      <c r="C7" s="15"/>
      <c r="D7" s="15"/>
      <c r="E7" s="15"/>
      <c r="F7" s="15"/>
      <c r="G7" s="9">
        <v>20.0</v>
      </c>
      <c r="H7" s="9">
        <v>1.97</v>
      </c>
      <c r="I7" s="9">
        <v>1.36</v>
      </c>
    </row>
    <row r="8">
      <c r="A8" s="15"/>
      <c r="B8" s="15"/>
      <c r="C8" s="15"/>
      <c r="D8" s="15"/>
      <c r="E8" s="15"/>
      <c r="F8" s="15"/>
      <c r="G8" s="9">
        <v>40.0</v>
      </c>
      <c r="H8" s="9">
        <v>0.607</v>
      </c>
      <c r="I8" s="9">
        <v>0.687</v>
      </c>
    </row>
    <row r="9">
      <c r="A9" s="15"/>
      <c r="B9" s="15"/>
      <c r="C9" s="15"/>
      <c r="D9" s="15"/>
      <c r="E9" s="15"/>
      <c r="F9" s="7"/>
      <c r="G9" s="25">
        <v>80.0</v>
      </c>
      <c r="H9" s="25">
        <v>0.468</v>
      </c>
      <c r="I9" s="25">
        <v>0.341</v>
      </c>
    </row>
    <row r="10">
      <c r="A10" s="15"/>
      <c r="B10" s="15"/>
      <c r="C10" s="15"/>
      <c r="D10" s="15"/>
      <c r="E10" s="15"/>
      <c r="F10" s="10" t="s">
        <v>60</v>
      </c>
      <c r="G10" s="9">
        <v>1.0</v>
      </c>
      <c r="H10" s="22">
        <v>2.84E-14</v>
      </c>
      <c r="I10" s="22">
        <v>9.05</v>
      </c>
    </row>
    <row r="11">
      <c r="A11" s="15"/>
      <c r="B11" s="15"/>
      <c r="C11" s="15"/>
      <c r="D11" s="15"/>
      <c r="E11" s="15"/>
      <c r="F11" s="15"/>
      <c r="G11" s="9">
        <v>2.0</v>
      </c>
      <c r="H11" s="9">
        <v>3.07</v>
      </c>
      <c r="I11" s="9">
        <v>4.5</v>
      </c>
    </row>
    <row r="12">
      <c r="A12" s="15"/>
      <c r="B12" s="15"/>
      <c r="C12" s="15"/>
      <c r="D12" s="15"/>
      <c r="E12" s="15"/>
      <c r="F12" s="15"/>
      <c r="G12" s="9">
        <v>5.0</v>
      </c>
      <c r="H12" s="9">
        <v>2.39</v>
      </c>
      <c r="I12" s="9">
        <v>2.35</v>
      </c>
    </row>
    <row r="13">
      <c r="A13" s="15"/>
      <c r="B13" s="15"/>
      <c r="C13" s="15"/>
      <c r="D13" s="15"/>
      <c r="E13" s="15"/>
      <c r="F13" s="15"/>
      <c r="G13" s="9">
        <v>10.0</v>
      </c>
      <c r="H13" s="9">
        <v>1.01</v>
      </c>
      <c r="I13" s="9">
        <v>1.25</v>
      </c>
    </row>
    <row r="14">
      <c r="A14" s="15"/>
      <c r="B14" s="15"/>
      <c r="C14" s="15"/>
      <c r="D14" s="15"/>
      <c r="E14" s="15"/>
      <c r="F14" s="15"/>
      <c r="G14" s="9">
        <v>20.0</v>
      </c>
      <c r="H14" s="9">
        <v>0.597</v>
      </c>
      <c r="I14" s="9">
        <v>0.611</v>
      </c>
    </row>
    <row r="15">
      <c r="A15" s="15"/>
      <c r="B15" s="15"/>
      <c r="C15" s="15"/>
      <c r="D15" s="15"/>
      <c r="E15" s="15"/>
      <c r="F15" s="15"/>
      <c r="G15" s="9">
        <v>40.0</v>
      </c>
      <c r="H15" s="9">
        <v>0.327</v>
      </c>
      <c r="I15" s="9">
        <v>0.295</v>
      </c>
    </row>
    <row r="16">
      <c r="A16" s="15"/>
      <c r="B16" s="15"/>
      <c r="C16" s="15"/>
      <c r="D16" s="15"/>
      <c r="E16" s="15"/>
      <c r="F16" s="7"/>
      <c r="G16" s="25">
        <v>80.0</v>
      </c>
      <c r="H16" s="25">
        <v>0.164</v>
      </c>
      <c r="I16" s="25">
        <v>0.15</v>
      </c>
    </row>
    <row r="17">
      <c r="A17" s="15"/>
      <c r="B17" s="15"/>
      <c r="C17" s="15"/>
      <c r="D17" s="15"/>
      <c r="E17" s="15"/>
      <c r="F17" s="10" t="s">
        <v>56</v>
      </c>
      <c r="G17" s="9">
        <v>1.0</v>
      </c>
      <c r="H17" s="22">
        <v>4.26E-14</v>
      </c>
      <c r="I17" s="22">
        <v>5.27</v>
      </c>
    </row>
    <row r="18">
      <c r="A18" s="15"/>
      <c r="B18" s="15"/>
      <c r="C18" s="15"/>
      <c r="D18" s="15"/>
      <c r="E18" s="15"/>
      <c r="F18" s="15"/>
      <c r="G18" s="9">
        <v>2.0</v>
      </c>
      <c r="H18" s="9">
        <v>3.2</v>
      </c>
      <c r="I18" s="9">
        <v>3.2</v>
      </c>
    </row>
    <row r="19">
      <c r="A19" s="15"/>
      <c r="B19" s="15"/>
      <c r="C19" s="15"/>
      <c r="D19" s="15"/>
      <c r="E19" s="15"/>
      <c r="F19" s="15"/>
      <c r="G19" s="9">
        <v>5.0</v>
      </c>
      <c r="H19" s="9">
        <v>2.06</v>
      </c>
      <c r="I19" s="9">
        <v>2.25</v>
      </c>
    </row>
    <row r="20">
      <c r="A20" s="15"/>
      <c r="B20" s="15"/>
      <c r="C20" s="15"/>
      <c r="D20" s="15"/>
      <c r="E20" s="15"/>
      <c r="F20" s="15"/>
      <c r="G20" s="9">
        <v>10.0</v>
      </c>
      <c r="H20" s="9">
        <v>1.24</v>
      </c>
      <c r="I20" s="9">
        <v>0.898</v>
      </c>
    </row>
    <row r="21">
      <c r="A21" s="15"/>
      <c r="B21" s="15"/>
      <c r="C21" s="15"/>
      <c r="D21" s="15"/>
      <c r="E21" s="15"/>
      <c r="F21" s="15"/>
      <c r="G21" s="9">
        <v>20.0</v>
      </c>
      <c r="H21" s="9">
        <v>0.453</v>
      </c>
      <c r="I21" s="9">
        <v>0.451</v>
      </c>
    </row>
    <row r="22">
      <c r="A22" s="15"/>
      <c r="B22" s="15"/>
      <c r="C22" s="15"/>
      <c r="D22" s="15"/>
      <c r="E22" s="15"/>
      <c r="F22" s="15"/>
      <c r="G22" s="9">
        <v>40.0</v>
      </c>
      <c r="H22" s="9">
        <v>0.251</v>
      </c>
      <c r="I22" s="9">
        <v>0.236</v>
      </c>
    </row>
    <row r="23">
      <c r="A23" s="15"/>
      <c r="B23" s="15"/>
      <c r="C23" s="15"/>
      <c r="D23" s="15"/>
      <c r="E23" s="15"/>
      <c r="F23" s="7"/>
      <c r="G23" s="25">
        <v>80.0</v>
      </c>
      <c r="H23" s="25">
        <v>0.11</v>
      </c>
      <c r="I23" s="25">
        <v>0.119</v>
      </c>
    </row>
    <row r="24">
      <c r="A24" s="15"/>
      <c r="B24" s="15"/>
      <c r="C24" s="15"/>
      <c r="D24" s="15"/>
      <c r="E24" s="15"/>
      <c r="F24" s="10" t="s">
        <v>59</v>
      </c>
      <c r="G24" s="9">
        <v>1.0</v>
      </c>
      <c r="H24" s="22">
        <v>0.0</v>
      </c>
      <c r="I24" s="22">
        <v>3.04</v>
      </c>
    </row>
    <row r="25">
      <c r="A25" s="15"/>
      <c r="B25" s="15"/>
      <c r="C25" s="15"/>
      <c r="D25" s="15"/>
      <c r="E25" s="15"/>
      <c r="F25" s="15"/>
      <c r="G25" s="9">
        <v>2.0</v>
      </c>
      <c r="H25" s="9">
        <v>3.4</v>
      </c>
      <c r="I25" s="9">
        <v>3.33</v>
      </c>
    </row>
    <row r="26">
      <c r="A26" s="15"/>
      <c r="B26" s="15"/>
      <c r="C26" s="15"/>
      <c r="D26" s="15"/>
      <c r="E26" s="15"/>
      <c r="F26" s="15"/>
      <c r="G26" s="9">
        <v>5.0</v>
      </c>
      <c r="H26" s="9">
        <v>1.34</v>
      </c>
      <c r="I26" s="9">
        <v>2.01</v>
      </c>
    </row>
    <row r="27">
      <c r="A27" s="15"/>
      <c r="B27" s="15"/>
      <c r="C27" s="15"/>
      <c r="D27" s="15"/>
      <c r="E27" s="15"/>
      <c r="F27" s="15"/>
      <c r="G27" s="9">
        <v>10.0</v>
      </c>
      <c r="H27" s="9">
        <v>1.01</v>
      </c>
      <c r="I27" s="9">
        <v>0.935</v>
      </c>
    </row>
    <row r="28">
      <c r="A28" s="15"/>
      <c r="B28" s="15"/>
      <c r="C28" s="15"/>
      <c r="D28" s="15"/>
      <c r="E28" s="15"/>
      <c r="F28" s="15"/>
      <c r="G28" s="9">
        <v>20.0</v>
      </c>
      <c r="H28" s="9">
        <v>0.477</v>
      </c>
      <c r="I28" s="9">
        <v>0.466</v>
      </c>
    </row>
    <row r="29">
      <c r="A29" s="15"/>
      <c r="B29" s="15"/>
      <c r="C29" s="15"/>
      <c r="D29" s="15"/>
      <c r="E29" s="15"/>
      <c r="F29" s="15"/>
      <c r="G29" s="9">
        <v>40.0</v>
      </c>
      <c r="H29" s="9">
        <v>0.239</v>
      </c>
      <c r="I29" s="9">
        <v>0.238</v>
      </c>
    </row>
    <row r="30">
      <c r="A30" s="15"/>
      <c r="B30" s="15"/>
      <c r="C30" s="15"/>
      <c r="D30" s="15"/>
      <c r="E30" s="15"/>
      <c r="F30" s="7"/>
      <c r="G30" s="25">
        <v>80.0</v>
      </c>
      <c r="H30" s="25">
        <v>0.115</v>
      </c>
      <c r="I30" s="25">
        <v>0.118</v>
      </c>
    </row>
    <row r="31">
      <c r="A31" s="15"/>
      <c r="B31" s="15"/>
      <c r="C31" s="15"/>
      <c r="D31" s="15"/>
      <c r="E31" s="15"/>
      <c r="F31" s="10" t="s">
        <v>58</v>
      </c>
      <c r="G31" s="9">
        <v>1.0</v>
      </c>
      <c r="H31" s="22">
        <v>2.56E-13</v>
      </c>
      <c r="I31" s="22" t="s">
        <v>57</v>
      </c>
    </row>
    <row r="32">
      <c r="A32" s="15"/>
      <c r="B32" s="15"/>
      <c r="C32" s="15"/>
      <c r="D32" s="15"/>
      <c r="E32" s="15"/>
      <c r="F32" s="15"/>
      <c r="G32" s="9">
        <v>2.0</v>
      </c>
      <c r="H32" s="9" t="s">
        <v>57</v>
      </c>
      <c r="I32" s="9" t="s">
        <v>57</v>
      </c>
    </row>
    <row r="33">
      <c r="A33" s="15"/>
      <c r="B33" s="15"/>
      <c r="C33" s="15"/>
      <c r="D33" s="15"/>
      <c r="E33" s="15"/>
      <c r="F33" s="15"/>
      <c r="G33" s="9">
        <v>5.0</v>
      </c>
      <c r="H33" s="9">
        <v>0.861</v>
      </c>
      <c r="I33" s="9">
        <v>0.897</v>
      </c>
    </row>
    <row r="34">
      <c r="A34" s="15"/>
      <c r="B34" s="15"/>
      <c r="C34" s="15"/>
      <c r="D34" s="15"/>
      <c r="E34" s="15"/>
      <c r="F34" s="15"/>
      <c r="G34" s="9">
        <v>10.0</v>
      </c>
      <c r="H34" s="9">
        <v>1.01</v>
      </c>
      <c r="I34" s="9">
        <v>1.01</v>
      </c>
    </row>
    <row r="35">
      <c r="A35" s="15"/>
      <c r="B35" s="15"/>
      <c r="C35" s="15"/>
      <c r="D35" s="15"/>
      <c r="E35" s="15"/>
      <c r="F35" s="15"/>
      <c r="G35" s="9">
        <v>20.0</v>
      </c>
      <c r="H35" s="9">
        <v>0.449</v>
      </c>
      <c r="I35" s="9">
        <v>0.442</v>
      </c>
    </row>
    <row r="36">
      <c r="A36" s="15"/>
      <c r="B36" s="15"/>
      <c r="C36" s="15"/>
      <c r="D36" s="15"/>
      <c r="E36" s="15"/>
      <c r="F36" s="15"/>
      <c r="G36" s="9">
        <v>40.0</v>
      </c>
      <c r="H36" s="9">
        <v>0.228</v>
      </c>
      <c r="I36" s="9">
        <v>0.227</v>
      </c>
    </row>
    <row r="37">
      <c r="A37" s="7"/>
      <c r="B37" s="7"/>
      <c r="C37" s="7"/>
      <c r="D37" s="7"/>
      <c r="E37" s="7"/>
      <c r="F37" s="7"/>
      <c r="G37" s="25">
        <v>80.0</v>
      </c>
      <c r="H37" s="25">
        <v>0.116</v>
      </c>
      <c r="I37" s="25">
        <v>0.116</v>
      </c>
    </row>
    <row r="39">
      <c r="A39" s="6" t="s">
        <v>69</v>
      </c>
      <c r="B39" s="6" t="s">
        <v>16</v>
      </c>
      <c r="C39" s="6">
        <v>1.0</v>
      </c>
      <c r="D39" s="6">
        <v>2.0</v>
      </c>
      <c r="E39" s="6">
        <v>5.0</v>
      </c>
      <c r="F39" s="6">
        <v>10.0</v>
      </c>
      <c r="G39" s="6">
        <v>20.0</v>
      </c>
      <c r="H39" s="6">
        <v>40.0</v>
      </c>
      <c r="I39" s="6">
        <v>80.0</v>
      </c>
      <c r="L39" s="19"/>
    </row>
    <row r="40">
      <c r="A40" s="33" t="s">
        <v>70</v>
      </c>
      <c r="B40" s="6">
        <f>90 - 78.7</f>
        <v>11.3</v>
      </c>
      <c r="C40" s="22">
        <f>H3</f>
        <v>0</v>
      </c>
      <c r="D40" s="9">
        <f>H4</f>
        <v>2.97</v>
      </c>
      <c r="E40" s="9">
        <f>H5</f>
        <v>2.3</v>
      </c>
      <c r="F40" s="9">
        <f>H6</f>
        <v>2.63</v>
      </c>
      <c r="G40" s="9">
        <f>H7</f>
        <v>1.97</v>
      </c>
      <c r="H40" s="9">
        <f>H8</f>
        <v>0.607</v>
      </c>
      <c r="I40" s="25">
        <f>H9</f>
        <v>0.468</v>
      </c>
    </row>
    <row r="41">
      <c r="B41" s="6">
        <f> 90 - 59.9</f>
        <v>30.1</v>
      </c>
      <c r="C41" s="22">
        <f>H10</f>
        <v>0</v>
      </c>
      <c r="D41" s="9">
        <f>H11</f>
        <v>3.07</v>
      </c>
      <c r="E41" s="9">
        <f>H12</f>
        <v>2.39</v>
      </c>
      <c r="F41" s="9">
        <f>H13</f>
        <v>1.01</v>
      </c>
      <c r="G41" s="9">
        <f>H14</f>
        <v>0.597</v>
      </c>
      <c r="H41" s="9">
        <f>H15</f>
        <v>0.327</v>
      </c>
      <c r="I41" s="9">
        <f>H16</f>
        <v>0.164</v>
      </c>
    </row>
    <row r="42">
      <c r="B42" s="6">
        <f>90 - 45</f>
        <v>45</v>
      </c>
      <c r="C42" s="19">
        <f>H17</f>
        <v>0</v>
      </c>
      <c r="D42" s="9">
        <f>H18</f>
        <v>3.2</v>
      </c>
      <c r="E42" s="9">
        <f>H19</f>
        <v>2.06</v>
      </c>
      <c r="F42" s="9">
        <f>H20</f>
        <v>1.24</v>
      </c>
      <c r="G42" s="9">
        <f>H21</f>
        <v>0.453</v>
      </c>
      <c r="H42" s="9">
        <f>H22</f>
        <v>0.251</v>
      </c>
      <c r="I42" s="9">
        <f>H23</f>
        <v>0.11</v>
      </c>
    </row>
    <row r="43">
      <c r="B43" s="6">
        <f> 90 - 30</f>
        <v>60</v>
      </c>
      <c r="C43" s="19">
        <f>H24</f>
        <v>0</v>
      </c>
      <c r="D43" s="9">
        <f>H25</f>
        <v>3.4</v>
      </c>
      <c r="E43" s="9">
        <f>H26</f>
        <v>1.34</v>
      </c>
      <c r="F43" s="9">
        <f>H27</f>
        <v>1.01</v>
      </c>
      <c r="G43" s="9">
        <f>H28</f>
        <v>0.477</v>
      </c>
      <c r="H43" s="9">
        <f>H29</f>
        <v>0.239</v>
      </c>
      <c r="I43" s="9">
        <f>H30</f>
        <v>0.115</v>
      </c>
    </row>
    <row r="44">
      <c r="B44" s="6">
        <f> 90 - 10</f>
        <v>80</v>
      </c>
      <c r="C44" s="19">
        <f>H31</f>
        <v>0</v>
      </c>
      <c r="D44" s="14" t="str">
        <f>H32</f>
        <v>-</v>
      </c>
      <c r="E44" s="14">
        <f>H33</f>
        <v>0.861</v>
      </c>
      <c r="F44" s="9">
        <f>H34</f>
        <v>1.01</v>
      </c>
      <c r="G44" s="9">
        <f>H35</f>
        <v>0.449</v>
      </c>
      <c r="H44" s="9">
        <f>H36</f>
        <v>0.228</v>
      </c>
      <c r="I44" s="9">
        <f>H37</f>
        <v>0.116</v>
      </c>
    </row>
    <row r="52">
      <c r="B52" s="6" t="s">
        <v>76</v>
      </c>
    </row>
    <row r="64">
      <c r="A64" s="6" t="s">
        <v>71</v>
      </c>
      <c r="B64" s="6" t="s">
        <v>16</v>
      </c>
      <c r="C64" s="6">
        <v>1.0</v>
      </c>
      <c r="D64" s="6">
        <v>2.0</v>
      </c>
      <c r="E64" s="6">
        <v>5.0</v>
      </c>
      <c r="F64" s="6">
        <v>10.0</v>
      </c>
      <c r="G64" s="6">
        <v>20.0</v>
      </c>
      <c r="H64" s="6">
        <v>40.0</v>
      </c>
      <c r="I64" s="6">
        <v>80.0</v>
      </c>
    </row>
    <row r="65">
      <c r="A65" s="33" t="s">
        <v>70</v>
      </c>
      <c r="B65" s="6">
        <f>90 - 78.7</f>
        <v>11.3</v>
      </c>
      <c r="C65" s="22">
        <f>I3</f>
        <v>27.1</v>
      </c>
      <c r="D65" s="9">
        <f>I4</f>
        <v>12.9</v>
      </c>
      <c r="E65" s="9">
        <f>I5</f>
        <v>5.08</v>
      </c>
      <c r="F65" s="9">
        <f>I6</f>
        <v>2.72</v>
      </c>
      <c r="G65" s="9">
        <f>I7</f>
        <v>1.36</v>
      </c>
      <c r="H65" s="9">
        <f>I8</f>
        <v>0.687</v>
      </c>
      <c r="I65" s="25">
        <f>I9</f>
        <v>0.341</v>
      </c>
    </row>
    <row r="66">
      <c r="B66" s="6">
        <f> 90 - 59.9</f>
        <v>30.1</v>
      </c>
      <c r="C66" s="22">
        <f>I10</f>
        <v>9.05</v>
      </c>
      <c r="D66" s="9">
        <f>I11</f>
        <v>4.5</v>
      </c>
      <c r="E66" s="9">
        <f>I12</f>
        <v>2.35</v>
      </c>
      <c r="F66" s="9">
        <f>I13</f>
        <v>1.25</v>
      </c>
      <c r="G66" s="9">
        <f>I14</f>
        <v>0.611</v>
      </c>
      <c r="H66" s="9">
        <f>I15</f>
        <v>0.295</v>
      </c>
      <c r="I66" s="9">
        <f>I16</f>
        <v>0.15</v>
      </c>
    </row>
    <row r="67">
      <c r="B67" s="6">
        <f>90 - 45</f>
        <v>45</v>
      </c>
      <c r="C67" s="19">
        <f>I17</f>
        <v>5.27</v>
      </c>
      <c r="D67" s="9">
        <f>I18</f>
        <v>3.2</v>
      </c>
      <c r="E67" s="9">
        <f>I19</f>
        <v>2.25</v>
      </c>
      <c r="F67" s="9">
        <f>I20</f>
        <v>0.898</v>
      </c>
      <c r="G67" s="9">
        <f>I21</f>
        <v>0.451</v>
      </c>
      <c r="H67" s="9">
        <f>I22</f>
        <v>0.236</v>
      </c>
      <c r="I67" s="9">
        <f>I23</f>
        <v>0.119</v>
      </c>
    </row>
    <row r="68">
      <c r="B68" s="6">
        <f> 90 - 30</f>
        <v>60</v>
      </c>
      <c r="C68" s="19">
        <f>I24</f>
        <v>3.04</v>
      </c>
      <c r="D68" s="9">
        <f>I25</f>
        <v>3.33</v>
      </c>
      <c r="E68" s="9">
        <f>I26</f>
        <v>2.01</v>
      </c>
      <c r="F68" s="9">
        <f>I27</f>
        <v>0.935</v>
      </c>
      <c r="G68" s="9">
        <f>I28</f>
        <v>0.466</v>
      </c>
      <c r="H68" s="9">
        <f>I29</f>
        <v>0.238</v>
      </c>
      <c r="I68" s="9">
        <f>I30</f>
        <v>0.118</v>
      </c>
    </row>
    <row r="69">
      <c r="B69" s="6">
        <f> 90 - 10</f>
        <v>80</v>
      </c>
      <c r="C69" s="19" t="str">
        <f>I31</f>
        <v>-</v>
      </c>
      <c r="D69" s="14" t="str">
        <f>I32</f>
        <v>-</v>
      </c>
      <c r="F69" s="9">
        <f>I34</f>
        <v>1.01</v>
      </c>
      <c r="G69" s="9">
        <f>I35</f>
        <v>0.442</v>
      </c>
      <c r="H69" s="9">
        <f>I36</f>
        <v>0.227</v>
      </c>
      <c r="I69" s="9">
        <f>I37</f>
        <v>0.116</v>
      </c>
    </row>
  </sheetData>
  <mergeCells count="16">
    <mergeCell ref="D3:D37"/>
    <mergeCell ref="E3:E37"/>
    <mergeCell ref="F3:F9"/>
    <mergeCell ref="F10:F16"/>
    <mergeCell ref="F17:F23"/>
    <mergeCell ref="F24:F30"/>
    <mergeCell ref="A3:A37"/>
    <mergeCell ref="A40:A44"/>
    <mergeCell ref="A65:A69"/>
    <mergeCell ref="A1:A2"/>
    <mergeCell ref="B1:B2"/>
    <mergeCell ref="C1:E1"/>
    <mergeCell ref="H1:I1"/>
    <mergeCell ref="B3:B37"/>
    <mergeCell ref="C3:C37"/>
    <mergeCell ref="F31:F37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6" max="6" width="13.63"/>
  </cols>
  <sheetData>
    <row r="1">
      <c r="A1" s="1" t="s">
        <v>2</v>
      </c>
      <c r="B1" s="1" t="s">
        <v>3</v>
      </c>
      <c r="C1" s="2" t="s">
        <v>4</v>
      </c>
      <c r="D1" s="3"/>
      <c r="E1" s="3"/>
      <c r="F1" s="2" t="s">
        <v>5</v>
      </c>
      <c r="G1" s="5" t="s">
        <v>6</v>
      </c>
      <c r="H1" s="2" t="s">
        <v>7</v>
      </c>
      <c r="I1" s="4"/>
    </row>
    <row r="2">
      <c r="A2" s="7"/>
      <c r="B2" s="7"/>
      <c r="C2" s="5" t="s">
        <v>11</v>
      </c>
      <c r="D2" s="5" t="s">
        <v>12</v>
      </c>
      <c r="E2" s="5" t="s">
        <v>13</v>
      </c>
      <c r="F2" s="5" t="s">
        <v>14</v>
      </c>
      <c r="G2" s="5" t="s">
        <v>16</v>
      </c>
      <c r="H2" s="5" t="s">
        <v>66</v>
      </c>
      <c r="I2" s="5" t="s">
        <v>67</v>
      </c>
    </row>
    <row r="3">
      <c r="A3" s="27" t="s">
        <v>78</v>
      </c>
      <c r="B3" s="28" t="s">
        <v>79</v>
      </c>
      <c r="C3" s="11">
        <v>100.0</v>
      </c>
      <c r="D3" s="11">
        <v>0.0</v>
      </c>
      <c r="E3" s="11">
        <v>20.0</v>
      </c>
      <c r="F3" s="10" t="s">
        <v>80</v>
      </c>
      <c r="G3" s="9">
        <v>1.0</v>
      </c>
      <c r="H3" s="22">
        <v>1.15</v>
      </c>
      <c r="I3" s="22">
        <v>38.0</v>
      </c>
    </row>
    <row r="4">
      <c r="A4" s="15"/>
      <c r="B4" s="15"/>
      <c r="C4" s="15"/>
      <c r="D4" s="15"/>
      <c r="E4" s="15"/>
      <c r="F4" s="15"/>
      <c r="G4" s="9">
        <v>2.0</v>
      </c>
      <c r="H4" s="9">
        <v>0.51</v>
      </c>
      <c r="I4" s="9">
        <v>17.8</v>
      </c>
    </row>
    <row r="5">
      <c r="A5" s="15"/>
      <c r="B5" s="15"/>
      <c r="C5" s="15"/>
      <c r="D5" s="15"/>
      <c r="E5" s="15"/>
      <c r="F5" s="15"/>
      <c r="G5" s="9">
        <v>5.0</v>
      </c>
      <c r="H5" s="9">
        <v>0.71</v>
      </c>
      <c r="I5" s="9">
        <v>6.82</v>
      </c>
    </row>
    <row r="6">
      <c r="A6" s="15"/>
      <c r="B6" s="15"/>
      <c r="C6" s="15"/>
      <c r="D6" s="15"/>
      <c r="E6" s="15"/>
      <c r="F6" s="15"/>
      <c r="G6" s="9">
        <v>10.0</v>
      </c>
      <c r="H6" s="9">
        <v>0.785</v>
      </c>
      <c r="I6" s="9">
        <v>3.4</v>
      </c>
    </row>
    <row r="7">
      <c r="A7" s="15"/>
      <c r="B7" s="15"/>
      <c r="C7" s="15"/>
      <c r="D7" s="15"/>
      <c r="E7" s="15"/>
      <c r="F7" s="15"/>
      <c r="G7" s="9">
        <v>20.0</v>
      </c>
      <c r="H7" s="9">
        <v>0.795</v>
      </c>
      <c r="I7" s="9">
        <v>1.7</v>
      </c>
    </row>
    <row r="8">
      <c r="A8" s="15"/>
      <c r="B8" s="15"/>
      <c r="C8" s="15"/>
      <c r="D8" s="15"/>
      <c r="E8" s="15"/>
      <c r="F8" s="15"/>
      <c r="G8" s="9">
        <v>40.0</v>
      </c>
      <c r="H8" s="9">
        <v>0.804</v>
      </c>
      <c r="I8" s="9">
        <v>0.841</v>
      </c>
    </row>
    <row r="9">
      <c r="A9" s="15"/>
      <c r="B9" s="15"/>
      <c r="C9" s="15"/>
      <c r="D9" s="15"/>
      <c r="E9" s="15"/>
      <c r="F9" s="7"/>
      <c r="G9" s="25">
        <v>80.0</v>
      </c>
      <c r="H9" s="25">
        <v>0.425</v>
      </c>
      <c r="I9" s="25">
        <v>0.42</v>
      </c>
    </row>
    <row r="10">
      <c r="A10" s="15"/>
      <c r="B10" s="15"/>
      <c r="C10" s="15"/>
      <c r="D10" s="15"/>
      <c r="E10" s="15"/>
      <c r="F10" s="10" t="s">
        <v>81</v>
      </c>
      <c r="G10" s="9">
        <v>1.0</v>
      </c>
      <c r="H10" s="22">
        <v>1.15</v>
      </c>
      <c r="I10" s="22">
        <v>17.6</v>
      </c>
    </row>
    <row r="11">
      <c r="A11" s="15"/>
      <c r="B11" s="15"/>
      <c r="C11" s="15"/>
      <c r="D11" s="15"/>
      <c r="E11" s="15"/>
      <c r="F11" s="15"/>
      <c r="G11" s="9">
        <v>2.0</v>
      </c>
      <c r="H11" s="9">
        <v>0.486</v>
      </c>
      <c r="I11" s="9">
        <v>8.83</v>
      </c>
    </row>
    <row r="12">
      <c r="A12" s="15"/>
      <c r="B12" s="15"/>
      <c r="C12" s="15"/>
      <c r="D12" s="15"/>
      <c r="E12" s="15"/>
      <c r="F12" s="15"/>
      <c r="G12" s="9">
        <v>5.0</v>
      </c>
      <c r="H12" s="9">
        <v>0.689</v>
      </c>
      <c r="I12" s="9">
        <v>3.44</v>
      </c>
    </row>
    <row r="13">
      <c r="A13" s="15"/>
      <c r="B13" s="15"/>
      <c r="C13" s="15"/>
      <c r="D13" s="15"/>
      <c r="E13" s="15"/>
      <c r="F13" s="15"/>
      <c r="G13" s="9">
        <v>10.0</v>
      </c>
      <c r="H13" s="9">
        <v>0.772</v>
      </c>
      <c r="I13" s="9">
        <v>1.71</v>
      </c>
    </row>
    <row r="14">
      <c r="A14" s="15"/>
      <c r="B14" s="15"/>
      <c r="C14" s="15"/>
      <c r="D14" s="15"/>
      <c r="E14" s="15"/>
      <c r="F14" s="15"/>
      <c r="G14" s="9">
        <v>20.0</v>
      </c>
      <c r="H14" s="9">
        <v>0.801</v>
      </c>
      <c r="I14" s="9">
        <v>0.857</v>
      </c>
    </row>
    <row r="15">
      <c r="A15" s="15"/>
      <c r="B15" s="15"/>
      <c r="C15" s="15"/>
      <c r="D15" s="15"/>
      <c r="E15" s="15"/>
      <c r="F15" s="15"/>
      <c r="G15" s="9">
        <v>40.0</v>
      </c>
      <c r="H15" s="9">
        <v>0.421</v>
      </c>
      <c r="I15" s="9">
        <v>0.423</v>
      </c>
    </row>
    <row r="16">
      <c r="A16" s="15"/>
      <c r="B16" s="15"/>
      <c r="C16" s="15"/>
      <c r="D16" s="15"/>
      <c r="E16" s="15"/>
      <c r="F16" s="7"/>
      <c r="G16" s="25">
        <v>80.0</v>
      </c>
      <c r="H16" s="25">
        <v>0.248</v>
      </c>
      <c r="I16" s="25">
        <v>0.211</v>
      </c>
    </row>
    <row r="17">
      <c r="A17" s="15"/>
      <c r="B17" s="15"/>
      <c r="C17" s="15"/>
      <c r="D17" s="15"/>
      <c r="E17" s="15"/>
      <c r="F17" s="10" t="s">
        <v>82</v>
      </c>
      <c r="G17" s="9">
        <v>1.0</v>
      </c>
      <c r="H17" s="22">
        <v>1.15</v>
      </c>
      <c r="I17" s="22">
        <v>10.5</v>
      </c>
    </row>
    <row r="18">
      <c r="A18" s="15"/>
      <c r="B18" s="15"/>
      <c r="C18" s="15"/>
      <c r="D18" s="15"/>
      <c r="E18" s="15"/>
      <c r="F18" s="15"/>
      <c r="G18" s="9">
        <v>2.0</v>
      </c>
      <c r="H18" s="9">
        <v>0.431</v>
      </c>
      <c r="I18" s="9">
        <v>5.35</v>
      </c>
    </row>
    <row r="19">
      <c r="A19" s="15"/>
      <c r="B19" s="15"/>
      <c r="C19" s="15"/>
      <c r="D19" s="15"/>
      <c r="E19" s="15"/>
      <c r="F19" s="15"/>
      <c r="G19" s="9">
        <v>5.0</v>
      </c>
      <c r="H19" s="9">
        <v>0.639</v>
      </c>
      <c r="I19" s="9">
        <v>2.09</v>
      </c>
    </row>
    <row r="20">
      <c r="A20" s="15"/>
      <c r="B20" s="15"/>
      <c r="C20" s="15"/>
      <c r="D20" s="15"/>
      <c r="E20" s="15"/>
      <c r="F20" s="15"/>
      <c r="G20" s="9">
        <v>10.0</v>
      </c>
      <c r="H20" s="9">
        <v>0.767</v>
      </c>
      <c r="I20" s="9">
        <v>1.02</v>
      </c>
    </row>
    <row r="21">
      <c r="A21" s="15"/>
      <c r="B21" s="15"/>
      <c r="C21" s="15"/>
      <c r="D21" s="15"/>
      <c r="E21" s="15"/>
      <c r="F21" s="15"/>
      <c r="G21" s="9">
        <v>20.0</v>
      </c>
      <c r="H21" s="9">
        <v>0.571</v>
      </c>
      <c r="I21" s="9">
        <v>0.51</v>
      </c>
    </row>
    <row r="22">
      <c r="A22" s="15"/>
      <c r="B22" s="15"/>
      <c r="C22" s="15"/>
      <c r="D22" s="15"/>
      <c r="E22" s="15"/>
      <c r="F22" s="15"/>
      <c r="G22" s="9">
        <v>40.0</v>
      </c>
      <c r="H22" s="9">
        <v>0.217</v>
      </c>
      <c r="I22" s="9">
        <v>0.261</v>
      </c>
    </row>
    <row r="23">
      <c r="A23" s="15"/>
      <c r="B23" s="15"/>
      <c r="C23" s="15"/>
      <c r="D23" s="15"/>
      <c r="E23" s="15"/>
      <c r="F23" s="7"/>
      <c r="G23" s="25">
        <v>80.0</v>
      </c>
      <c r="H23" s="25">
        <v>0.142</v>
      </c>
      <c r="I23" s="25">
        <v>0.129</v>
      </c>
    </row>
    <row r="24">
      <c r="A24" s="15"/>
      <c r="B24" s="15"/>
      <c r="C24" s="15"/>
      <c r="D24" s="15"/>
      <c r="E24" s="15"/>
      <c r="F24" s="10" t="s">
        <v>83</v>
      </c>
      <c r="G24" s="9">
        <v>1.0</v>
      </c>
      <c r="H24" s="22">
        <v>1.15</v>
      </c>
      <c r="I24" s="22">
        <v>7.02</v>
      </c>
    </row>
    <row r="25">
      <c r="A25" s="15"/>
      <c r="B25" s="15"/>
      <c r="C25" s="15"/>
      <c r="D25" s="15"/>
      <c r="E25" s="15"/>
      <c r="F25" s="15"/>
      <c r="G25" s="9">
        <v>2.0</v>
      </c>
      <c r="H25" s="9">
        <v>0.397</v>
      </c>
      <c r="I25" s="9">
        <v>3.6</v>
      </c>
    </row>
    <row r="26">
      <c r="A26" s="15"/>
      <c r="B26" s="15"/>
      <c r="C26" s="15"/>
      <c r="D26" s="15"/>
      <c r="E26" s="15"/>
      <c r="F26" s="15"/>
      <c r="G26" s="9">
        <v>5.0</v>
      </c>
      <c r="H26" s="9">
        <v>0.691</v>
      </c>
      <c r="I26" s="9">
        <v>1.41</v>
      </c>
    </row>
    <row r="27">
      <c r="A27" s="15"/>
      <c r="B27" s="15"/>
      <c r="C27" s="15"/>
      <c r="D27" s="15"/>
      <c r="E27" s="15"/>
      <c r="F27" s="15"/>
      <c r="G27" s="9">
        <v>10.0</v>
      </c>
      <c r="H27" s="9">
        <v>0.727</v>
      </c>
      <c r="I27" s="9">
        <v>0.698</v>
      </c>
    </row>
    <row r="28">
      <c r="A28" s="15"/>
      <c r="B28" s="15"/>
      <c r="C28" s="15"/>
      <c r="D28" s="15"/>
      <c r="E28" s="15"/>
      <c r="F28" s="15"/>
      <c r="G28" s="9">
        <v>20.0</v>
      </c>
      <c r="H28" s="9">
        <v>0.251</v>
      </c>
      <c r="I28" s="9">
        <v>0.357</v>
      </c>
    </row>
    <row r="29">
      <c r="A29" s="15"/>
      <c r="B29" s="15"/>
      <c r="C29" s="15"/>
      <c r="D29" s="15"/>
      <c r="E29" s="15"/>
      <c r="F29" s="15"/>
      <c r="G29" s="9">
        <v>40.0</v>
      </c>
      <c r="H29" s="9">
        <v>0.173</v>
      </c>
      <c r="I29" s="9">
        <v>0.178</v>
      </c>
    </row>
    <row r="30">
      <c r="A30" s="15"/>
      <c r="B30" s="15"/>
      <c r="C30" s="15"/>
      <c r="D30" s="15"/>
      <c r="E30" s="15"/>
      <c r="F30" s="7"/>
      <c r="G30" s="25">
        <v>80.0</v>
      </c>
      <c r="H30" s="25">
        <v>0.0802</v>
      </c>
      <c r="I30" s="25">
        <v>0.0892</v>
      </c>
    </row>
    <row r="31">
      <c r="A31" s="15"/>
      <c r="B31" s="15"/>
      <c r="C31" s="15"/>
      <c r="D31" s="15"/>
      <c r="E31" s="15"/>
      <c r="F31" s="10" t="s">
        <v>56</v>
      </c>
      <c r="G31" s="9">
        <v>1.0</v>
      </c>
      <c r="H31" s="22">
        <v>1.15</v>
      </c>
      <c r="I31" s="22">
        <v>5.27</v>
      </c>
    </row>
    <row r="32">
      <c r="A32" s="15"/>
      <c r="B32" s="15"/>
      <c r="C32" s="15"/>
      <c r="D32" s="15"/>
      <c r="E32" s="15"/>
      <c r="F32" s="15"/>
      <c r="G32" s="9">
        <v>2.0</v>
      </c>
      <c r="H32" s="9">
        <v>0.436</v>
      </c>
      <c r="I32" s="9">
        <v>2.71</v>
      </c>
    </row>
    <row r="33">
      <c r="A33" s="15"/>
      <c r="B33" s="15"/>
      <c r="C33" s="15"/>
      <c r="D33" s="15"/>
      <c r="E33" s="15"/>
      <c r="F33" s="15"/>
      <c r="G33" s="9">
        <v>5.0</v>
      </c>
      <c r="H33" s="9">
        <v>0.639</v>
      </c>
      <c r="I33" s="9">
        <v>1.32</v>
      </c>
    </row>
    <row r="34">
      <c r="A34" s="15"/>
      <c r="B34" s="15"/>
      <c r="C34" s="15"/>
      <c r="D34" s="15"/>
      <c r="E34" s="15"/>
      <c r="F34" s="15"/>
      <c r="G34" s="9">
        <v>10.0</v>
      </c>
      <c r="H34" s="9">
        <v>0.752</v>
      </c>
      <c r="I34" s="9">
        <v>0.558</v>
      </c>
    </row>
    <row r="35">
      <c r="A35" s="15"/>
      <c r="B35" s="15"/>
      <c r="C35" s="15"/>
      <c r="D35" s="15"/>
      <c r="E35" s="15"/>
      <c r="F35" s="15"/>
      <c r="G35" s="9">
        <v>20.0</v>
      </c>
      <c r="H35" s="9">
        <v>0.259</v>
      </c>
      <c r="I35" s="9">
        <v>0.288</v>
      </c>
    </row>
    <row r="36">
      <c r="A36" s="15"/>
      <c r="B36" s="15"/>
      <c r="C36" s="15"/>
      <c r="D36" s="15"/>
      <c r="E36" s="15"/>
      <c r="F36" s="15"/>
      <c r="G36" s="9">
        <v>40.0</v>
      </c>
      <c r="H36" s="9">
        <v>0.155</v>
      </c>
      <c r="I36" s="9">
        <v>0.139</v>
      </c>
    </row>
    <row r="37">
      <c r="A37" s="7"/>
      <c r="B37" s="7"/>
      <c r="C37" s="7"/>
      <c r="D37" s="7"/>
      <c r="E37" s="7"/>
      <c r="F37" s="7"/>
      <c r="G37" s="25">
        <v>80.0</v>
      </c>
      <c r="H37" s="25">
        <v>0.0661</v>
      </c>
      <c r="I37" s="25">
        <v>0.0696</v>
      </c>
    </row>
    <row r="39">
      <c r="A39" s="6" t="s">
        <v>69</v>
      </c>
      <c r="B39" s="6" t="s">
        <v>16</v>
      </c>
      <c r="C39" s="6">
        <v>1.0</v>
      </c>
      <c r="D39" s="6">
        <v>2.0</v>
      </c>
      <c r="E39" s="6">
        <v>5.0</v>
      </c>
      <c r="F39" s="6">
        <v>10.0</v>
      </c>
      <c r="G39" s="6">
        <v>20.0</v>
      </c>
      <c r="H39" s="6">
        <v>40.0</v>
      </c>
      <c r="I39" s="6">
        <v>80.0</v>
      </c>
      <c r="L39" s="19"/>
    </row>
    <row r="40">
      <c r="A40" s="33" t="s">
        <v>70</v>
      </c>
      <c r="B40" s="6">
        <f>DEGREES(ATAN(15/100))</f>
        <v>8.53076561</v>
      </c>
      <c r="C40" s="22">
        <f>H3</f>
        <v>1.15</v>
      </c>
      <c r="D40" s="9">
        <f>H4</f>
        <v>0.51</v>
      </c>
      <c r="E40" s="9">
        <f>H5</f>
        <v>0.71</v>
      </c>
      <c r="F40" s="9">
        <f>H6</f>
        <v>0.785</v>
      </c>
      <c r="G40" s="9">
        <f>H7</f>
        <v>0.795</v>
      </c>
      <c r="H40" s="9">
        <f>H8</f>
        <v>0.804</v>
      </c>
      <c r="I40" s="25">
        <f>H9</f>
        <v>0.425</v>
      </c>
    </row>
    <row r="41">
      <c r="B41" s="6">
        <f>DEGREES(ATAN(30/100))</f>
        <v>16.69924423</v>
      </c>
      <c r="C41" s="22">
        <f>H10</f>
        <v>1.15</v>
      </c>
      <c r="D41" s="9">
        <f>H11</f>
        <v>0.486</v>
      </c>
      <c r="E41" s="9">
        <f>H12</f>
        <v>0.689</v>
      </c>
      <c r="F41" s="9">
        <f>H13</f>
        <v>0.772</v>
      </c>
      <c r="G41" s="9">
        <f>H14</f>
        <v>0.801</v>
      </c>
      <c r="H41" s="9">
        <f>H15</f>
        <v>0.421</v>
      </c>
      <c r="I41" s="9">
        <f>H16</f>
        <v>0.248</v>
      </c>
    </row>
    <row r="42">
      <c r="B42" s="6">
        <f>DEGREES(ATAN(50/100))</f>
        <v>26.56505118</v>
      </c>
      <c r="C42" s="19">
        <f>H17</f>
        <v>1.15</v>
      </c>
      <c r="D42" s="9">
        <f>H18</f>
        <v>0.431</v>
      </c>
      <c r="E42" s="9">
        <f>H19</f>
        <v>0.639</v>
      </c>
      <c r="F42" s="9">
        <f>H20</f>
        <v>0.767</v>
      </c>
      <c r="G42" s="9">
        <f>H21</f>
        <v>0.571</v>
      </c>
      <c r="H42" s="9">
        <f>H22</f>
        <v>0.217</v>
      </c>
      <c r="I42" s="9">
        <f>H23</f>
        <v>0.142</v>
      </c>
    </row>
    <row r="43">
      <c r="B43" s="6">
        <f>DEGREES(ATAN(75/100))</f>
        <v>36.86989765</v>
      </c>
      <c r="C43" s="19">
        <f>H24</f>
        <v>1.15</v>
      </c>
      <c r="D43" s="9">
        <f>H25</f>
        <v>0.397</v>
      </c>
      <c r="E43" s="9">
        <f>H26</f>
        <v>0.691</v>
      </c>
      <c r="F43" s="9">
        <f>H27</f>
        <v>0.727</v>
      </c>
      <c r="G43" s="9">
        <f>H28</f>
        <v>0.251</v>
      </c>
      <c r="H43" s="9">
        <f>H29</f>
        <v>0.173</v>
      </c>
      <c r="I43" s="9">
        <f>H30</f>
        <v>0.0802</v>
      </c>
    </row>
    <row r="44">
      <c r="B44" s="6">
        <f>DEGREES(ATAN(100/100))</f>
        <v>45</v>
      </c>
      <c r="C44" s="19">
        <f>H31</f>
        <v>1.15</v>
      </c>
      <c r="D44" s="14">
        <f>H32</f>
        <v>0.436</v>
      </c>
      <c r="E44" s="14">
        <f>H33</f>
        <v>0.639</v>
      </c>
      <c r="F44" s="9">
        <f>H34</f>
        <v>0.752</v>
      </c>
      <c r="G44" s="9">
        <f>H35</f>
        <v>0.259</v>
      </c>
      <c r="H44" s="9">
        <f>H36</f>
        <v>0.155</v>
      </c>
      <c r="I44" s="9">
        <f>H37</f>
        <v>0.0661</v>
      </c>
    </row>
    <row r="52">
      <c r="B52" s="6" t="s">
        <v>76</v>
      </c>
    </row>
    <row r="64">
      <c r="A64" s="6" t="s">
        <v>71</v>
      </c>
      <c r="B64" s="6" t="s">
        <v>16</v>
      </c>
      <c r="C64" s="6">
        <v>1.0</v>
      </c>
      <c r="D64" s="6">
        <v>2.0</v>
      </c>
      <c r="E64" s="6">
        <v>5.0</v>
      </c>
      <c r="F64" s="6">
        <v>10.0</v>
      </c>
      <c r="G64" s="6">
        <v>20.0</v>
      </c>
      <c r="H64" s="6">
        <v>40.0</v>
      </c>
      <c r="I64" s="6">
        <v>80.0</v>
      </c>
    </row>
    <row r="65">
      <c r="A65" s="33" t="s">
        <v>70</v>
      </c>
      <c r="B65" s="6">
        <f>DEGREES(ATAN(15/100))</f>
        <v>8.53076561</v>
      </c>
      <c r="C65" s="22">
        <f>I3</f>
        <v>38</v>
      </c>
      <c r="D65" s="9">
        <f>I4</f>
        <v>17.8</v>
      </c>
      <c r="E65" s="9">
        <f>I5</f>
        <v>6.82</v>
      </c>
      <c r="F65" s="9">
        <f>I6</f>
        <v>3.4</v>
      </c>
      <c r="G65" s="9">
        <f>I7</f>
        <v>1.7</v>
      </c>
      <c r="H65" s="9">
        <f>I8</f>
        <v>0.841</v>
      </c>
      <c r="I65" s="25">
        <f>I9</f>
        <v>0.42</v>
      </c>
    </row>
    <row r="66">
      <c r="B66" s="6">
        <f>DEGREES(ATAN(30/100))</f>
        <v>16.69924423</v>
      </c>
      <c r="C66" s="22">
        <f>I10</f>
        <v>17.6</v>
      </c>
      <c r="D66" s="9">
        <f>I11</f>
        <v>8.83</v>
      </c>
      <c r="E66" s="9">
        <f>I12</f>
        <v>3.44</v>
      </c>
      <c r="F66" s="9">
        <f>I13</f>
        <v>1.71</v>
      </c>
      <c r="G66" s="9">
        <f>I14</f>
        <v>0.857</v>
      </c>
      <c r="H66" s="9">
        <f>I15</f>
        <v>0.423</v>
      </c>
      <c r="I66" s="9">
        <f>I16</f>
        <v>0.211</v>
      </c>
    </row>
    <row r="67">
      <c r="B67" s="6">
        <f>DEGREES(ATAN(50/100))</f>
        <v>26.56505118</v>
      </c>
      <c r="C67" s="19">
        <f>I17</f>
        <v>10.5</v>
      </c>
      <c r="D67" s="9">
        <f>I18</f>
        <v>5.35</v>
      </c>
      <c r="E67" s="9">
        <f>I19</f>
        <v>2.09</v>
      </c>
      <c r="F67" s="9">
        <f>I20</f>
        <v>1.02</v>
      </c>
      <c r="G67" s="9">
        <f>I21</f>
        <v>0.51</v>
      </c>
      <c r="H67" s="9">
        <f>I22</f>
        <v>0.261</v>
      </c>
      <c r="I67" s="9">
        <f>I23</f>
        <v>0.129</v>
      </c>
    </row>
    <row r="68">
      <c r="B68" s="6">
        <f>DEGREES(ATAN(75/100))</f>
        <v>36.86989765</v>
      </c>
      <c r="C68" s="19">
        <f>I24</f>
        <v>7.02</v>
      </c>
      <c r="D68" s="9">
        <f>I25</f>
        <v>3.6</v>
      </c>
      <c r="E68" s="9">
        <f>I26</f>
        <v>1.41</v>
      </c>
      <c r="F68" s="9">
        <f>I27</f>
        <v>0.698</v>
      </c>
      <c r="G68" s="9">
        <f>I28</f>
        <v>0.357</v>
      </c>
      <c r="H68" s="9">
        <f>I29</f>
        <v>0.178</v>
      </c>
      <c r="I68" s="9">
        <f>I30</f>
        <v>0.0892</v>
      </c>
    </row>
    <row r="69">
      <c r="B69" s="6">
        <f>DEGREES(ATAN(100/100))</f>
        <v>45</v>
      </c>
      <c r="C69" s="19">
        <f>I31</f>
        <v>5.27</v>
      </c>
      <c r="D69" s="14">
        <f>I32</f>
        <v>2.71</v>
      </c>
      <c r="E69" s="14">
        <f>I33</f>
        <v>1.32</v>
      </c>
      <c r="F69" s="9">
        <f>I34</f>
        <v>0.558</v>
      </c>
      <c r="G69" s="9">
        <f>I35</f>
        <v>0.288</v>
      </c>
      <c r="H69" s="9">
        <f>I36</f>
        <v>0.139</v>
      </c>
      <c r="I69" s="9">
        <f>I37</f>
        <v>0.0696</v>
      </c>
    </row>
  </sheetData>
  <mergeCells count="16">
    <mergeCell ref="D3:D37"/>
    <mergeCell ref="E3:E37"/>
    <mergeCell ref="F3:F9"/>
    <mergeCell ref="F10:F16"/>
    <mergeCell ref="F17:F23"/>
    <mergeCell ref="F24:F30"/>
    <mergeCell ref="A3:A37"/>
    <mergeCell ref="A40:A44"/>
    <mergeCell ref="A65:A69"/>
    <mergeCell ref="A1:A2"/>
    <mergeCell ref="B1:B2"/>
    <mergeCell ref="C1:E1"/>
    <mergeCell ref="H1:I1"/>
    <mergeCell ref="B3:B37"/>
    <mergeCell ref="C3:C37"/>
    <mergeCell ref="F31:F3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6" max="6" width="13.63"/>
  </cols>
  <sheetData>
    <row r="1">
      <c r="A1" s="1" t="s">
        <v>2</v>
      </c>
      <c r="B1" s="1" t="s">
        <v>3</v>
      </c>
      <c r="C1" s="2" t="s">
        <v>4</v>
      </c>
      <c r="D1" s="3"/>
      <c r="E1" s="3"/>
      <c r="F1" s="2" t="s">
        <v>5</v>
      </c>
      <c r="G1" s="5" t="s">
        <v>6</v>
      </c>
      <c r="H1" s="2" t="s">
        <v>7</v>
      </c>
      <c r="I1" s="4"/>
    </row>
    <row r="2">
      <c r="A2" s="7"/>
      <c r="B2" s="7"/>
      <c r="C2" s="5" t="s">
        <v>11</v>
      </c>
      <c r="D2" s="5" t="s">
        <v>12</v>
      </c>
      <c r="E2" s="5" t="s">
        <v>13</v>
      </c>
      <c r="F2" s="5" t="s">
        <v>14</v>
      </c>
      <c r="G2" s="5" t="s">
        <v>16</v>
      </c>
      <c r="H2" s="5" t="s">
        <v>66</v>
      </c>
      <c r="I2" s="5" t="s">
        <v>67</v>
      </c>
    </row>
    <row r="3">
      <c r="A3" s="27" t="s">
        <v>78</v>
      </c>
      <c r="B3" s="28" t="s">
        <v>84</v>
      </c>
      <c r="C3" s="11">
        <v>100.0</v>
      </c>
      <c r="D3" s="11">
        <v>0.0</v>
      </c>
      <c r="E3" s="11">
        <v>20.0</v>
      </c>
      <c r="F3" s="10" t="s">
        <v>80</v>
      </c>
      <c r="G3" s="9">
        <v>1.0</v>
      </c>
      <c r="H3" s="22">
        <v>2.0</v>
      </c>
      <c r="I3" s="22">
        <v>38.0</v>
      </c>
    </row>
    <row r="4">
      <c r="A4" s="15"/>
      <c r="B4" s="15"/>
      <c r="C4" s="15"/>
      <c r="D4" s="15"/>
      <c r="E4" s="15"/>
      <c r="F4" s="15"/>
      <c r="G4" s="9">
        <v>2.0</v>
      </c>
      <c r="H4" s="9">
        <v>0.739</v>
      </c>
      <c r="I4" s="9">
        <v>18.2</v>
      </c>
    </row>
    <row r="5">
      <c r="A5" s="15"/>
      <c r="B5" s="15"/>
      <c r="C5" s="15"/>
      <c r="D5" s="15"/>
      <c r="E5" s="15"/>
      <c r="F5" s="15"/>
      <c r="G5" s="9">
        <v>5.0</v>
      </c>
      <c r="H5" s="9">
        <v>1.11</v>
      </c>
      <c r="I5" s="9">
        <v>6.86</v>
      </c>
    </row>
    <row r="6">
      <c r="A6" s="15"/>
      <c r="B6" s="15"/>
      <c r="C6" s="15"/>
      <c r="D6" s="15"/>
      <c r="E6" s="15"/>
      <c r="F6" s="15"/>
      <c r="G6" s="9">
        <v>10.0</v>
      </c>
      <c r="H6" s="9">
        <v>1.31</v>
      </c>
      <c r="I6" s="9">
        <v>3.42</v>
      </c>
    </row>
    <row r="7">
      <c r="A7" s="15"/>
      <c r="B7" s="15"/>
      <c r="C7" s="15"/>
      <c r="D7" s="15"/>
      <c r="E7" s="15"/>
      <c r="F7" s="15"/>
      <c r="G7" s="9">
        <v>20.0</v>
      </c>
      <c r="H7" s="9">
        <v>1.33</v>
      </c>
      <c r="I7" s="9">
        <v>1.68</v>
      </c>
    </row>
    <row r="8">
      <c r="A8" s="15"/>
      <c r="B8" s="15"/>
      <c r="C8" s="15"/>
      <c r="D8" s="15"/>
      <c r="E8" s="15"/>
      <c r="F8" s="15"/>
      <c r="G8" s="9">
        <v>40.0</v>
      </c>
      <c r="H8" s="9">
        <v>0.979</v>
      </c>
      <c r="I8" s="9">
        <v>0.852</v>
      </c>
    </row>
    <row r="9">
      <c r="A9" s="15"/>
      <c r="B9" s="15"/>
      <c r="C9" s="15"/>
      <c r="D9" s="15"/>
      <c r="E9" s="15"/>
      <c r="F9" s="7"/>
      <c r="G9" s="25">
        <v>80.0</v>
      </c>
      <c r="H9" s="25">
        <v>0.428</v>
      </c>
      <c r="I9" s="25">
        <v>0.424</v>
      </c>
    </row>
    <row r="10">
      <c r="A10" s="15"/>
      <c r="B10" s="15"/>
      <c r="C10" s="15"/>
      <c r="D10" s="15"/>
      <c r="E10" s="15"/>
      <c r="F10" s="10" t="s">
        <v>81</v>
      </c>
      <c r="G10" s="9">
        <v>1.0</v>
      </c>
      <c r="H10" s="22">
        <v>2.0</v>
      </c>
      <c r="I10" s="22">
        <v>17.6</v>
      </c>
    </row>
    <row r="11">
      <c r="A11" s="15"/>
      <c r="B11" s="15"/>
      <c r="C11" s="15"/>
      <c r="D11" s="15"/>
      <c r="E11" s="15"/>
      <c r="F11" s="15"/>
      <c r="G11" s="9">
        <v>2.0</v>
      </c>
      <c r="H11" s="9">
        <v>0.748</v>
      </c>
      <c r="I11" s="9">
        <v>9.01</v>
      </c>
    </row>
    <row r="12">
      <c r="A12" s="15"/>
      <c r="B12" s="15"/>
      <c r="C12" s="15"/>
      <c r="D12" s="15"/>
      <c r="E12" s="15"/>
      <c r="F12" s="15"/>
      <c r="G12" s="9">
        <v>5.0</v>
      </c>
      <c r="H12" s="9">
        <v>1.11</v>
      </c>
      <c r="I12" s="9">
        <v>3.47</v>
      </c>
    </row>
    <row r="13">
      <c r="A13" s="15"/>
      <c r="B13" s="15"/>
      <c r="C13" s="15"/>
      <c r="D13" s="15"/>
      <c r="E13" s="15"/>
      <c r="F13" s="15"/>
      <c r="G13" s="9">
        <v>10.0</v>
      </c>
      <c r="H13" s="9">
        <v>1.32</v>
      </c>
      <c r="I13" s="9">
        <v>1.75</v>
      </c>
    </row>
    <row r="14">
      <c r="A14" s="15"/>
      <c r="B14" s="15"/>
      <c r="C14" s="15"/>
      <c r="D14" s="15"/>
      <c r="E14" s="15"/>
      <c r="F14" s="15"/>
      <c r="G14" s="9">
        <v>20.0</v>
      </c>
      <c r="H14" s="9">
        <v>1.03</v>
      </c>
      <c r="I14" s="9">
        <v>0.871</v>
      </c>
    </row>
    <row r="15">
      <c r="A15" s="15"/>
      <c r="B15" s="15"/>
      <c r="C15" s="15"/>
      <c r="D15" s="15"/>
      <c r="E15" s="15"/>
      <c r="F15" s="15"/>
      <c r="G15" s="9">
        <v>40.0</v>
      </c>
      <c r="H15" s="9">
        <v>0.443</v>
      </c>
      <c r="I15" s="9">
        <v>0.43</v>
      </c>
    </row>
    <row r="16">
      <c r="A16" s="15"/>
      <c r="B16" s="15"/>
      <c r="C16" s="15"/>
      <c r="D16" s="15"/>
      <c r="E16" s="15"/>
      <c r="F16" s="7"/>
      <c r="G16" s="25">
        <v>80.0</v>
      </c>
      <c r="H16" s="25">
        <v>0.238</v>
      </c>
      <c r="I16" s="25">
        <v>0.217</v>
      </c>
    </row>
    <row r="17">
      <c r="A17" s="15"/>
      <c r="B17" s="15"/>
      <c r="C17" s="15"/>
      <c r="D17" s="15"/>
      <c r="E17" s="15"/>
      <c r="F17" s="10" t="s">
        <v>82</v>
      </c>
      <c r="G17" s="9">
        <v>1.0</v>
      </c>
      <c r="H17" s="22">
        <v>2.0</v>
      </c>
      <c r="I17" s="22">
        <v>10.5</v>
      </c>
    </row>
    <row r="18">
      <c r="A18" s="15"/>
      <c r="B18" s="15"/>
      <c r="C18" s="15"/>
      <c r="D18" s="15"/>
      <c r="E18" s="15"/>
      <c r="F18" s="15"/>
      <c r="G18" s="9">
        <v>2.0</v>
      </c>
      <c r="H18" s="9">
        <v>0.774</v>
      </c>
      <c r="I18" s="9">
        <v>5.46</v>
      </c>
    </row>
    <row r="19">
      <c r="A19" s="15"/>
      <c r="B19" s="15"/>
      <c r="C19" s="15"/>
      <c r="D19" s="15"/>
      <c r="E19" s="15"/>
      <c r="F19" s="15"/>
      <c r="G19" s="9">
        <v>5.0</v>
      </c>
      <c r="H19" s="9">
        <v>1.12</v>
      </c>
      <c r="I19" s="9">
        <v>2.29</v>
      </c>
    </row>
    <row r="20">
      <c r="A20" s="15"/>
      <c r="B20" s="15"/>
      <c r="C20" s="15"/>
      <c r="D20" s="15"/>
      <c r="E20" s="15"/>
      <c r="F20" s="15"/>
      <c r="G20" s="9">
        <v>10.0</v>
      </c>
      <c r="H20" s="9">
        <v>1.39</v>
      </c>
      <c r="I20" s="9">
        <v>1.09</v>
      </c>
    </row>
    <row r="21">
      <c r="A21" s="15"/>
      <c r="B21" s="15"/>
      <c r="C21" s="15"/>
      <c r="D21" s="15"/>
      <c r="E21" s="15"/>
      <c r="F21" s="15"/>
      <c r="G21" s="9">
        <v>20.0</v>
      </c>
      <c r="H21" s="9">
        <v>0.465</v>
      </c>
      <c r="I21" s="9">
        <v>0.545</v>
      </c>
    </row>
    <row r="22">
      <c r="A22" s="15"/>
      <c r="B22" s="15"/>
      <c r="C22" s="15"/>
      <c r="D22" s="15"/>
      <c r="E22" s="15"/>
      <c r="F22" s="15"/>
      <c r="G22" s="9">
        <v>40.0</v>
      </c>
      <c r="H22" s="9">
        <v>0.225</v>
      </c>
      <c r="I22" s="9">
        <v>0.282</v>
      </c>
    </row>
    <row r="23">
      <c r="A23" s="15"/>
      <c r="B23" s="15"/>
      <c r="C23" s="15"/>
      <c r="D23" s="15"/>
      <c r="E23" s="15"/>
      <c r="F23" s="7"/>
      <c r="G23" s="25">
        <v>80.0</v>
      </c>
      <c r="H23" s="25">
        <v>0.146</v>
      </c>
      <c r="I23" s="25">
        <v>0.138</v>
      </c>
    </row>
    <row r="24">
      <c r="A24" s="15"/>
      <c r="B24" s="15"/>
      <c r="C24" s="15"/>
      <c r="D24" s="15"/>
      <c r="E24" s="15"/>
      <c r="F24" s="10" t="s">
        <v>83</v>
      </c>
      <c r="G24" s="9">
        <v>1.0</v>
      </c>
      <c r="H24" s="22">
        <v>2.0</v>
      </c>
      <c r="I24" s="22">
        <v>7.02</v>
      </c>
    </row>
    <row r="25">
      <c r="A25" s="15"/>
      <c r="B25" s="15"/>
      <c r="C25" s="15"/>
      <c r="D25" s="15"/>
      <c r="E25" s="15"/>
      <c r="F25" s="15"/>
      <c r="G25" s="9">
        <v>2.0</v>
      </c>
      <c r="H25" s="9">
        <v>0.816</v>
      </c>
      <c r="I25" s="9">
        <v>3.67</v>
      </c>
    </row>
    <row r="26">
      <c r="A26" s="15"/>
      <c r="B26" s="15"/>
      <c r="C26" s="15"/>
      <c r="D26" s="15"/>
      <c r="E26" s="15"/>
      <c r="F26" s="15"/>
      <c r="G26" s="9">
        <v>5.0</v>
      </c>
      <c r="H26" s="9">
        <v>1.13</v>
      </c>
      <c r="I26" s="9">
        <v>1.74</v>
      </c>
    </row>
    <row r="27">
      <c r="A27" s="15"/>
      <c r="B27" s="15"/>
      <c r="C27" s="15"/>
      <c r="D27" s="15"/>
      <c r="E27" s="15"/>
      <c r="F27" s="15"/>
      <c r="G27" s="9">
        <v>10.0</v>
      </c>
      <c r="H27" s="9">
        <v>0.9</v>
      </c>
      <c r="I27" s="9">
        <v>0.771</v>
      </c>
    </row>
    <row r="28">
      <c r="A28" s="15"/>
      <c r="B28" s="15"/>
      <c r="C28" s="15"/>
      <c r="D28" s="15"/>
      <c r="E28" s="15"/>
      <c r="F28" s="15"/>
      <c r="G28" s="9">
        <v>20.0</v>
      </c>
      <c r="H28" s="9">
        <v>0.484</v>
      </c>
      <c r="I28" s="9">
        <v>0.421</v>
      </c>
    </row>
    <row r="29">
      <c r="A29" s="15"/>
      <c r="B29" s="15"/>
      <c r="C29" s="15"/>
      <c r="D29" s="15"/>
      <c r="E29" s="15"/>
      <c r="F29" s="15"/>
      <c r="G29" s="9">
        <v>40.0</v>
      </c>
      <c r="H29" s="9">
        <v>0.203</v>
      </c>
      <c r="I29" s="9">
        <v>0.201</v>
      </c>
    </row>
    <row r="30">
      <c r="A30" s="15"/>
      <c r="B30" s="15"/>
      <c r="C30" s="15"/>
      <c r="D30" s="15"/>
      <c r="E30" s="15"/>
      <c r="F30" s="7"/>
      <c r="G30" s="25">
        <v>80.0</v>
      </c>
      <c r="H30" s="25">
        <v>0.119</v>
      </c>
      <c r="I30" s="25">
        <v>0.103</v>
      </c>
    </row>
    <row r="31">
      <c r="A31" s="15"/>
      <c r="B31" s="15"/>
      <c r="C31" s="15"/>
      <c r="D31" s="15"/>
      <c r="E31" s="15"/>
      <c r="F31" s="10" t="s">
        <v>56</v>
      </c>
      <c r="G31" s="9">
        <v>1.0</v>
      </c>
      <c r="H31" s="22">
        <v>2.0</v>
      </c>
      <c r="I31" s="22">
        <v>7.13</v>
      </c>
    </row>
    <row r="32">
      <c r="A32" s="15"/>
      <c r="B32" s="15"/>
      <c r="C32" s="15"/>
      <c r="D32" s="15"/>
      <c r="E32" s="15"/>
      <c r="F32" s="15"/>
      <c r="G32" s="9">
        <v>2.0</v>
      </c>
      <c r="H32" s="9">
        <v>0.855</v>
      </c>
      <c r="I32" s="9">
        <v>2.76</v>
      </c>
    </row>
    <row r="33">
      <c r="A33" s="15"/>
      <c r="B33" s="15"/>
      <c r="C33" s="15"/>
      <c r="D33" s="15"/>
      <c r="E33" s="15"/>
      <c r="F33" s="15"/>
      <c r="G33" s="9">
        <v>5.0</v>
      </c>
      <c r="H33" s="9">
        <v>1.31</v>
      </c>
      <c r="I33" s="9">
        <v>1.47</v>
      </c>
    </row>
    <row r="34">
      <c r="A34" s="15"/>
      <c r="B34" s="15"/>
      <c r="C34" s="15"/>
      <c r="D34" s="15"/>
      <c r="E34" s="15"/>
      <c r="F34" s="15"/>
      <c r="G34" s="9">
        <v>10.0</v>
      </c>
      <c r="H34" s="9">
        <v>0.607</v>
      </c>
      <c r="I34" s="9">
        <v>0.693</v>
      </c>
    </row>
    <row r="35">
      <c r="A35" s="15"/>
      <c r="B35" s="15"/>
      <c r="C35" s="15"/>
      <c r="D35" s="15"/>
      <c r="E35" s="15"/>
      <c r="F35" s="15"/>
      <c r="G35" s="9">
        <v>20.0</v>
      </c>
      <c r="H35" s="9">
        <v>0.285</v>
      </c>
      <c r="I35" s="9">
        <v>0.356</v>
      </c>
    </row>
    <row r="36">
      <c r="A36" s="15"/>
      <c r="B36" s="15"/>
      <c r="C36" s="15"/>
      <c r="D36" s="15"/>
      <c r="E36" s="15"/>
      <c r="F36" s="15"/>
      <c r="G36" s="9">
        <v>40.0</v>
      </c>
      <c r="H36" s="9">
        <v>0.185</v>
      </c>
      <c r="I36" s="9">
        <v>0.175</v>
      </c>
    </row>
    <row r="37">
      <c r="A37" s="7"/>
      <c r="B37" s="7"/>
      <c r="C37" s="7"/>
      <c r="D37" s="7"/>
      <c r="E37" s="7"/>
      <c r="F37" s="7"/>
      <c r="G37" s="25">
        <v>80.0</v>
      </c>
      <c r="H37" s="25">
        <v>0.101</v>
      </c>
      <c r="I37" s="25">
        <v>0.0881</v>
      </c>
    </row>
    <row r="39">
      <c r="A39" s="6" t="s">
        <v>69</v>
      </c>
      <c r="B39" s="6" t="s">
        <v>16</v>
      </c>
      <c r="C39" s="6">
        <v>1.0</v>
      </c>
      <c r="D39" s="6">
        <v>2.0</v>
      </c>
      <c r="E39" s="6">
        <v>5.0</v>
      </c>
      <c r="F39" s="6">
        <v>10.0</v>
      </c>
      <c r="G39" s="6">
        <v>20.0</v>
      </c>
      <c r="H39" s="6">
        <v>40.0</v>
      </c>
      <c r="I39" s="6">
        <v>80.0</v>
      </c>
      <c r="L39" s="19"/>
    </row>
    <row r="40">
      <c r="A40" s="33" t="s">
        <v>70</v>
      </c>
      <c r="B40" s="6">
        <f>DEGREES(ATAN(15/100))</f>
        <v>8.53076561</v>
      </c>
      <c r="C40" s="22">
        <f>H3</f>
        <v>2</v>
      </c>
      <c r="D40" s="9">
        <f>H4</f>
        <v>0.739</v>
      </c>
      <c r="E40" s="9">
        <f>H5</f>
        <v>1.11</v>
      </c>
      <c r="F40" s="9">
        <f>H6</f>
        <v>1.31</v>
      </c>
      <c r="G40" s="9">
        <f>H7</f>
        <v>1.33</v>
      </c>
      <c r="H40" s="9">
        <f>H8</f>
        <v>0.979</v>
      </c>
      <c r="I40" s="25">
        <f>H9</f>
        <v>0.428</v>
      </c>
    </row>
    <row r="41">
      <c r="B41" s="6">
        <f>DEGREES(ATAN(30/100))</f>
        <v>16.69924423</v>
      </c>
      <c r="C41" s="22">
        <f>H10</f>
        <v>2</v>
      </c>
      <c r="D41" s="9">
        <f>H11</f>
        <v>0.748</v>
      </c>
      <c r="E41" s="9">
        <f>H12</f>
        <v>1.11</v>
      </c>
      <c r="F41" s="9">
        <f>H13</f>
        <v>1.32</v>
      </c>
      <c r="G41" s="9">
        <f>H14</f>
        <v>1.03</v>
      </c>
      <c r="H41" s="9">
        <f>H15</f>
        <v>0.443</v>
      </c>
      <c r="I41" s="9">
        <f>H16</f>
        <v>0.238</v>
      </c>
    </row>
    <row r="42">
      <c r="B42" s="6">
        <f>DEGREES(ATAN(50/100))</f>
        <v>26.56505118</v>
      </c>
      <c r="C42" s="19">
        <f>H17</f>
        <v>2</v>
      </c>
      <c r="D42" s="9">
        <f>H18</f>
        <v>0.774</v>
      </c>
      <c r="E42" s="9">
        <f>H19</f>
        <v>1.12</v>
      </c>
      <c r="F42" s="9">
        <f>H20</f>
        <v>1.39</v>
      </c>
      <c r="G42" s="9">
        <f>H21</f>
        <v>0.465</v>
      </c>
      <c r="H42" s="9">
        <f>H22</f>
        <v>0.225</v>
      </c>
      <c r="I42" s="9">
        <f>H23</f>
        <v>0.146</v>
      </c>
    </row>
    <row r="43">
      <c r="B43" s="6">
        <f>DEGREES(ATAN(75/100))</f>
        <v>36.86989765</v>
      </c>
      <c r="C43" s="19">
        <f>H24</f>
        <v>2</v>
      </c>
      <c r="D43" s="9">
        <f>H25</f>
        <v>0.816</v>
      </c>
      <c r="E43" s="9">
        <f>H26</f>
        <v>1.13</v>
      </c>
      <c r="F43" s="9">
        <f>H27</f>
        <v>0.9</v>
      </c>
      <c r="G43" s="9">
        <f>H28</f>
        <v>0.484</v>
      </c>
      <c r="H43" s="9">
        <f>H29</f>
        <v>0.203</v>
      </c>
      <c r="I43" s="9">
        <f>H30</f>
        <v>0.119</v>
      </c>
    </row>
    <row r="44">
      <c r="B44" s="6">
        <f>DEGREES(ATAN(100/100))</f>
        <v>45</v>
      </c>
      <c r="C44" s="19">
        <f>H31</f>
        <v>2</v>
      </c>
      <c r="D44" s="14">
        <f>H32</f>
        <v>0.855</v>
      </c>
      <c r="E44" s="14">
        <f>H33</f>
        <v>1.31</v>
      </c>
      <c r="F44" s="9">
        <f>H34</f>
        <v>0.607</v>
      </c>
      <c r="G44" s="9">
        <f>H35</f>
        <v>0.285</v>
      </c>
      <c r="H44" s="9">
        <f>H36</f>
        <v>0.185</v>
      </c>
      <c r="I44" s="9">
        <f>H37</f>
        <v>0.101</v>
      </c>
    </row>
    <row r="52">
      <c r="B52" s="6" t="s">
        <v>76</v>
      </c>
    </row>
    <row r="64">
      <c r="A64" s="6" t="s">
        <v>71</v>
      </c>
      <c r="B64" s="6" t="s">
        <v>16</v>
      </c>
      <c r="C64" s="6">
        <v>1.0</v>
      </c>
      <c r="D64" s="6">
        <v>2.0</v>
      </c>
      <c r="E64" s="6">
        <v>5.0</v>
      </c>
      <c r="F64" s="6">
        <v>10.0</v>
      </c>
      <c r="G64" s="6">
        <v>20.0</v>
      </c>
      <c r="H64" s="6">
        <v>40.0</v>
      </c>
      <c r="I64" s="6">
        <v>80.0</v>
      </c>
    </row>
    <row r="65">
      <c r="A65" s="33" t="s">
        <v>70</v>
      </c>
      <c r="B65" s="6">
        <f>DEGREES(ATAN(15/100))</f>
        <v>8.53076561</v>
      </c>
      <c r="C65" s="22">
        <f>I3</f>
        <v>38</v>
      </c>
      <c r="D65" s="9">
        <f>I4</f>
        <v>18.2</v>
      </c>
      <c r="E65" s="9">
        <f>I5</f>
        <v>6.86</v>
      </c>
      <c r="F65" s="9">
        <f>I6</f>
        <v>3.42</v>
      </c>
      <c r="G65" s="9">
        <f>I7</f>
        <v>1.68</v>
      </c>
      <c r="H65" s="9">
        <f>I8</f>
        <v>0.852</v>
      </c>
      <c r="I65" s="25">
        <f>I9</f>
        <v>0.424</v>
      </c>
    </row>
    <row r="66">
      <c r="B66" s="6">
        <f>DEGREES(ATAN(30/100))</f>
        <v>16.69924423</v>
      </c>
      <c r="C66" s="22">
        <f>I10</f>
        <v>17.6</v>
      </c>
      <c r="D66" s="9">
        <f>I11</f>
        <v>9.01</v>
      </c>
      <c r="E66" s="9">
        <f>I12</f>
        <v>3.47</v>
      </c>
      <c r="F66" s="9">
        <f>I13</f>
        <v>1.75</v>
      </c>
      <c r="G66" s="9">
        <f>I14</f>
        <v>0.871</v>
      </c>
      <c r="H66" s="9">
        <f>I15</f>
        <v>0.43</v>
      </c>
      <c r="I66" s="9">
        <f>I16</f>
        <v>0.217</v>
      </c>
    </row>
    <row r="67">
      <c r="B67" s="6">
        <f>DEGREES(ATAN(50/100))</f>
        <v>26.56505118</v>
      </c>
      <c r="C67" s="19">
        <f>I17</f>
        <v>10.5</v>
      </c>
      <c r="D67" s="9">
        <f>I18</f>
        <v>5.46</v>
      </c>
      <c r="E67" s="9">
        <f>I19</f>
        <v>2.29</v>
      </c>
      <c r="F67" s="9">
        <f>I20</f>
        <v>1.09</v>
      </c>
      <c r="G67" s="9">
        <f>I21</f>
        <v>0.545</v>
      </c>
      <c r="H67" s="9">
        <f>I22</f>
        <v>0.282</v>
      </c>
      <c r="I67" s="9">
        <f>I23</f>
        <v>0.138</v>
      </c>
    </row>
    <row r="68">
      <c r="B68" s="6">
        <f>DEGREES(ATAN(75/100))</f>
        <v>36.86989765</v>
      </c>
      <c r="C68" s="19">
        <f>I24</f>
        <v>7.02</v>
      </c>
      <c r="D68" s="9">
        <f>I25</f>
        <v>3.67</v>
      </c>
      <c r="E68" s="9">
        <f>I26</f>
        <v>1.74</v>
      </c>
      <c r="F68" s="9">
        <f>I27</f>
        <v>0.771</v>
      </c>
      <c r="G68" s="9">
        <f>I28</f>
        <v>0.421</v>
      </c>
      <c r="H68" s="9">
        <f>I29</f>
        <v>0.201</v>
      </c>
      <c r="I68" s="9">
        <f>I30</f>
        <v>0.103</v>
      </c>
    </row>
    <row r="69">
      <c r="B69" s="6">
        <f>DEGREES(ATAN(100/100))</f>
        <v>45</v>
      </c>
      <c r="C69" s="19">
        <f>I31</f>
        <v>7.13</v>
      </c>
      <c r="D69" s="14">
        <f>I32</f>
        <v>2.76</v>
      </c>
      <c r="E69" s="14">
        <f>I33</f>
        <v>1.47</v>
      </c>
      <c r="F69" s="9">
        <f>I34</f>
        <v>0.693</v>
      </c>
      <c r="G69" s="9">
        <f>I35</f>
        <v>0.356</v>
      </c>
      <c r="H69" s="9">
        <f>I36</f>
        <v>0.175</v>
      </c>
      <c r="I69" s="9">
        <f>I37</f>
        <v>0.0881</v>
      </c>
    </row>
  </sheetData>
  <mergeCells count="16">
    <mergeCell ref="D3:D37"/>
    <mergeCell ref="E3:E37"/>
    <mergeCell ref="F3:F9"/>
    <mergeCell ref="F10:F16"/>
    <mergeCell ref="F17:F23"/>
    <mergeCell ref="F24:F30"/>
    <mergeCell ref="A3:A37"/>
    <mergeCell ref="A40:A44"/>
    <mergeCell ref="A65:A69"/>
    <mergeCell ref="A1:A2"/>
    <mergeCell ref="B1:B2"/>
    <mergeCell ref="C1:E1"/>
    <mergeCell ref="H1:I1"/>
    <mergeCell ref="B3:B37"/>
    <mergeCell ref="C3:C37"/>
    <mergeCell ref="F31:F3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6" max="6" width="13.63"/>
  </cols>
  <sheetData>
    <row r="1">
      <c r="A1" s="1" t="s">
        <v>2</v>
      </c>
      <c r="B1" s="1" t="s">
        <v>3</v>
      </c>
      <c r="C1" s="2" t="s">
        <v>4</v>
      </c>
      <c r="D1" s="3"/>
      <c r="E1" s="3"/>
      <c r="F1" s="2" t="s">
        <v>5</v>
      </c>
      <c r="G1" s="5" t="s">
        <v>6</v>
      </c>
      <c r="H1" s="2" t="s">
        <v>7</v>
      </c>
      <c r="I1" s="4"/>
    </row>
    <row r="2">
      <c r="A2" s="7"/>
      <c r="B2" s="7"/>
      <c r="C2" s="5" t="s">
        <v>11</v>
      </c>
      <c r="D2" s="5" t="s">
        <v>12</v>
      </c>
      <c r="E2" s="5" t="s">
        <v>13</v>
      </c>
      <c r="F2" s="5" t="s">
        <v>14</v>
      </c>
      <c r="G2" s="5" t="s">
        <v>16</v>
      </c>
      <c r="H2" s="5" t="s">
        <v>66</v>
      </c>
      <c r="I2" s="5" t="s">
        <v>67</v>
      </c>
    </row>
    <row r="3">
      <c r="A3" s="27" t="s">
        <v>78</v>
      </c>
      <c r="B3" s="28" t="s">
        <v>85</v>
      </c>
      <c r="C3" s="11">
        <v>100.0</v>
      </c>
      <c r="D3" s="11">
        <v>0.0</v>
      </c>
      <c r="E3" s="11">
        <v>20.0</v>
      </c>
      <c r="F3" s="10" t="s">
        <v>80</v>
      </c>
      <c r="G3" s="9">
        <v>1.0</v>
      </c>
      <c r="H3" s="22">
        <v>3.46</v>
      </c>
      <c r="I3" s="22">
        <v>38.0</v>
      </c>
    </row>
    <row r="4">
      <c r="A4" s="15"/>
      <c r="B4" s="15"/>
      <c r="C4" s="15"/>
      <c r="D4" s="15"/>
      <c r="E4" s="15"/>
      <c r="F4" s="15"/>
      <c r="G4" s="9">
        <v>2.0</v>
      </c>
      <c r="H4" s="9">
        <v>1.46</v>
      </c>
      <c r="I4" s="9">
        <v>18.8</v>
      </c>
    </row>
    <row r="5">
      <c r="A5" s="15"/>
      <c r="B5" s="15"/>
      <c r="C5" s="15"/>
      <c r="D5" s="15"/>
      <c r="E5" s="15"/>
      <c r="F5" s="15"/>
      <c r="G5" s="9">
        <v>5.0</v>
      </c>
      <c r="H5" s="9">
        <v>1.99</v>
      </c>
      <c r="I5" s="9">
        <v>6.94</v>
      </c>
    </row>
    <row r="6">
      <c r="A6" s="15"/>
      <c r="B6" s="15"/>
      <c r="C6" s="15"/>
      <c r="D6" s="15"/>
      <c r="E6" s="15"/>
      <c r="F6" s="15"/>
      <c r="G6" s="9">
        <v>10.0</v>
      </c>
      <c r="H6" s="9">
        <v>2.48</v>
      </c>
      <c r="I6" s="9">
        <v>3.41</v>
      </c>
    </row>
    <row r="7">
      <c r="A7" s="15"/>
      <c r="B7" s="15"/>
      <c r="C7" s="15"/>
      <c r="D7" s="15"/>
      <c r="E7" s="15"/>
      <c r="F7" s="15"/>
      <c r="G7" s="9">
        <v>20.0</v>
      </c>
      <c r="H7" s="9">
        <v>2.31</v>
      </c>
      <c r="I7" s="9">
        <v>1.73</v>
      </c>
    </row>
    <row r="8">
      <c r="A8" s="15"/>
      <c r="B8" s="15"/>
      <c r="C8" s="15"/>
      <c r="D8" s="15"/>
      <c r="E8" s="15"/>
      <c r="F8" s="15"/>
      <c r="G8" s="9">
        <v>40.0</v>
      </c>
      <c r="H8" s="9">
        <v>0.719</v>
      </c>
      <c r="I8" s="9">
        <v>0.867</v>
      </c>
    </row>
    <row r="9">
      <c r="A9" s="15"/>
      <c r="B9" s="15"/>
      <c r="C9" s="15"/>
      <c r="D9" s="15"/>
      <c r="E9" s="15"/>
      <c r="F9" s="7"/>
      <c r="G9" s="25">
        <v>80.0</v>
      </c>
      <c r="H9" s="25">
        <v>0.354</v>
      </c>
      <c r="I9" s="25">
        <v>0.432</v>
      </c>
    </row>
    <row r="10">
      <c r="A10" s="15"/>
      <c r="B10" s="15"/>
      <c r="C10" s="15"/>
      <c r="D10" s="15"/>
      <c r="E10" s="15"/>
      <c r="F10" s="10" t="s">
        <v>81</v>
      </c>
      <c r="G10" s="9">
        <v>1.0</v>
      </c>
      <c r="H10" s="22">
        <v>3.46</v>
      </c>
      <c r="I10" s="22">
        <v>17.6</v>
      </c>
    </row>
    <row r="11">
      <c r="A11" s="15"/>
      <c r="B11" s="15"/>
      <c r="C11" s="15"/>
      <c r="D11" s="15"/>
      <c r="E11" s="15"/>
      <c r="F11" s="15"/>
      <c r="G11" s="9">
        <v>2.0</v>
      </c>
      <c r="H11" s="9">
        <v>1.47</v>
      </c>
      <c r="I11" s="9">
        <v>9.33</v>
      </c>
    </row>
    <row r="12">
      <c r="A12" s="15"/>
      <c r="B12" s="15"/>
      <c r="C12" s="15"/>
      <c r="D12" s="15"/>
      <c r="E12" s="15"/>
      <c r="F12" s="15"/>
      <c r="G12" s="9">
        <v>5.0</v>
      </c>
      <c r="H12" s="9">
        <v>2.0</v>
      </c>
      <c r="I12" s="9">
        <v>3.93</v>
      </c>
    </row>
    <row r="13">
      <c r="A13" s="15"/>
      <c r="B13" s="15"/>
      <c r="C13" s="15"/>
      <c r="D13" s="15"/>
      <c r="E13" s="15"/>
      <c r="F13" s="15"/>
      <c r="G13" s="9">
        <v>10.0</v>
      </c>
      <c r="H13" s="9">
        <v>2.56</v>
      </c>
      <c r="I13" s="9">
        <v>1.74</v>
      </c>
    </row>
    <row r="14">
      <c r="A14" s="15"/>
      <c r="B14" s="15"/>
      <c r="C14" s="15"/>
      <c r="D14" s="15"/>
      <c r="E14" s="15"/>
      <c r="F14" s="15"/>
      <c r="G14" s="9">
        <v>20.0</v>
      </c>
      <c r="H14" s="9">
        <v>0.723</v>
      </c>
      <c r="I14" s="9">
        <v>0.912</v>
      </c>
    </row>
    <row r="15">
      <c r="A15" s="15"/>
      <c r="B15" s="15"/>
      <c r="C15" s="15"/>
      <c r="D15" s="15"/>
      <c r="E15" s="15"/>
      <c r="F15" s="15"/>
      <c r="G15" s="9">
        <v>40.0</v>
      </c>
      <c r="H15" s="9">
        <v>0.395</v>
      </c>
      <c r="I15" s="9">
        <v>0.471</v>
      </c>
    </row>
    <row r="16">
      <c r="A16" s="15"/>
      <c r="B16" s="15"/>
      <c r="C16" s="15"/>
      <c r="D16" s="15"/>
      <c r="E16" s="15"/>
      <c r="F16" s="7"/>
      <c r="G16" s="25">
        <v>80.0</v>
      </c>
      <c r="H16" s="25">
        <v>0.233</v>
      </c>
      <c r="I16" s="25">
        <v>0.241</v>
      </c>
    </row>
    <row r="17">
      <c r="A17" s="15"/>
      <c r="B17" s="15"/>
      <c r="C17" s="15"/>
      <c r="D17" s="15"/>
      <c r="E17" s="15"/>
      <c r="F17" s="10" t="s">
        <v>82</v>
      </c>
      <c r="G17" s="9">
        <v>1.0</v>
      </c>
      <c r="H17" s="22">
        <v>3.46</v>
      </c>
      <c r="I17" s="22">
        <v>10.5</v>
      </c>
    </row>
    <row r="18">
      <c r="A18" s="15"/>
      <c r="B18" s="15"/>
      <c r="C18" s="15"/>
      <c r="D18" s="15"/>
      <c r="E18" s="15"/>
      <c r="F18" s="15"/>
      <c r="G18" s="9">
        <v>2.0</v>
      </c>
      <c r="H18" s="9">
        <v>1.5</v>
      </c>
      <c r="I18" s="9">
        <v>5.65</v>
      </c>
    </row>
    <row r="19">
      <c r="A19" s="15"/>
      <c r="B19" s="15"/>
      <c r="C19" s="15"/>
      <c r="D19" s="15"/>
      <c r="E19" s="15"/>
      <c r="F19" s="15"/>
      <c r="G19" s="9">
        <v>5.0</v>
      </c>
      <c r="H19" s="9">
        <v>2.0</v>
      </c>
      <c r="I19" s="9">
        <v>2.9</v>
      </c>
    </row>
    <row r="20">
      <c r="A20" s="15"/>
      <c r="B20" s="15"/>
      <c r="C20" s="15"/>
      <c r="D20" s="15"/>
      <c r="E20" s="15"/>
      <c r="F20" s="15"/>
      <c r="G20" s="9">
        <v>10.0</v>
      </c>
      <c r="H20" s="9">
        <v>1.36</v>
      </c>
      <c r="I20" s="9">
        <v>1.39</v>
      </c>
    </row>
    <row r="21">
      <c r="A21" s="15"/>
      <c r="B21" s="15"/>
      <c r="C21" s="15"/>
      <c r="D21" s="15"/>
      <c r="E21" s="15"/>
      <c r="F21" s="15"/>
      <c r="G21" s="9">
        <v>20.0</v>
      </c>
      <c r="H21" s="9">
        <v>0.67</v>
      </c>
      <c r="I21" s="9">
        <v>0.63</v>
      </c>
    </row>
    <row r="22">
      <c r="A22" s="15"/>
      <c r="B22" s="15"/>
      <c r="C22" s="15"/>
      <c r="D22" s="15"/>
      <c r="E22" s="15"/>
      <c r="F22" s="15"/>
      <c r="G22" s="9">
        <v>40.0</v>
      </c>
      <c r="H22" s="9">
        <v>0.312</v>
      </c>
      <c r="I22" s="9">
        <v>0.33</v>
      </c>
    </row>
    <row r="23">
      <c r="A23" s="15"/>
      <c r="B23" s="15"/>
      <c r="C23" s="15"/>
      <c r="D23" s="15"/>
      <c r="E23" s="15"/>
      <c r="F23" s="7"/>
      <c r="G23" s="25">
        <v>80.0</v>
      </c>
      <c r="H23" s="25">
        <v>0.203</v>
      </c>
      <c r="I23" s="25">
        <v>0.164</v>
      </c>
    </row>
    <row r="24">
      <c r="A24" s="15"/>
      <c r="B24" s="15"/>
      <c r="C24" s="15"/>
      <c r="D24" s="15"/>
      <c r="E24" s="15"/>
      <c r="F24" s="10" t="s">
        <v>83</v>
      </c>
      <c r="G24" s="9">
        <v>1.0</v>
      </c>
      <c r="H24" s="22">
        <v>3.46</v>
      </c>
      <c r="I24" s="22">
        <v>7.02</v>
      </c>
    </row>
    <row r="25">
      <c r="A25" s="15"/>
      <c r="B25" s="15"/>
      <c r="C25" s="15"/>
      <c r="D25" s="15"/>
      <c r="E25" s="15"/>
      <c r="F25" s="15"/>
      <c r="G25" s="9">
        <v>2.0</v>
      </c>
      <c r="H25" s="9">
        <v>1.54</v>
      </c>
      <c r="I25" s="9">
        <v>3.19</v>
      </c>
    </row>
    <row r="26">
      <c r="A26" s="15"/>
      <c r="B26" s="15"/>
      <c r="C26" s="15"/>
      <c r="D26" s="15"/>
      <c r="E26" s="15"/>
      <c r="F26" s="15"/>
      <c r="G26" s="9">
        <v>5.0</v>
      </c>
      <c r="H26" s="9">
        <v>2.88</v>
      </c>
      <c r="I26" s="9">
        <v>2.09</v>
      </c>
    </row>
    <row r="27">
      <c r="A27" s="15"/>
      <c r="B27" s="15"/>
      <c r="C27" s="15"/>
      <c r="D27" s="15"/>
      <c r="E27" s="15"/>
      <c r="F27" s="15"/>
      <c r="G27" s="9">
        <v>10.0</v>
      </c>
      <c r="H27" s="9">
        <v>1.08</v>
      </c>
      <c r="I27" s="9">
        <v>1.12</v>
      </c>
    </row>
    <row r="28">
      <c r="A28" s="15"/>
      <c r="B28" s="15"/>
      <c r="C28" s="15"/>
      <c r="D28" s="15"/>
      <c r="E28" s="15"/>
      <c r="F28" s="15"/>
      <c r="G28" s="9">
        <v>20.0</v>
      </c>
      <c r="H28" s="9">
        <v>0.564</v>
      </c>
      <c r="I28" s="9">
        <v>0.552</v>
      </c>
    </row>
    <row r="29">
      <c r="A29" s="15"/>
      <c r="B29" s="15"/>
      <c r="C29" s="15"/>
      <c r="D29" s="15"/>
      <c r="E29" s="15"/>
      <c r="F29" s="15"/>
      <c r="G29" s="9">
        <v>40.0</v>
      </c>
      <c r="H29" s="9">
        <v>0.292</v>
      </c>
      <c r="I29" s="9">
        <v>0.28</v>
      </c>
    </row>
    <row r="30">
      <c r="A30" s="15"/>
      <c r="B30" s="15"/>
      <c r="C30" s="15"/>
      <c r="D30" s="15"/>
      <c r="E30" s="15"/>
      <c r="F30" s="7"/>
      <c r="G30" s="25">
        <v>80.0</v>
      </c>
      <c r="H30" s="25">
        <v>0.141</v>
      </c>
      <c r="I30" s="25">
        <v>0.138</v>
      </c>
    </row>
    <row r="31">
      <c r="A31" s="15"/>
      <c r="B31" s="15"/>
      <c r="C31" s="15"/>
      <c r="D31" s="15"/>
      <c r="E31" s="15"/>
      <c r="F31" s="10" t="s">
        <v>56</v>
      </c>
      <c r="G31" s="9">
        <v>1.0</v>
      </c>
      <c r="H31" s="22" t="s">
        <v>57</v>
      </c>
      <c r="I31" s="22">
        <v>5.27</v>
      </c>
    </row>
    <row r="32">
      <c r="A32" s="15"/>
      <c r="B32" s="15"/>
      <c r="C32" s="15"/>
      <c r="D32" s="15"/>
      <c r="E32" s="15"/>
      <c r="F32" s="15"/>
      <c r="G32" s="9">
        <v>2.0</v>
      </c>
      <c r="H32" s="9">
        <v>1.58</v>
      </c>
      <c r="I32" s="9">
        <v>5.55</v>
      </c>
    </row>
    <row r="33">
      <c r="A33" s="15"/>
      <c r="B33" s="15"/>
      <c r="C33" s="15"/>
      <c r="D33" s="15"/>
      <c r="E33" s="15"/>
      <c r="F33" s="15"/>
      <c r="G33" s="9">
        <v>5.0</v>
      </c>
      <c r="H33" s="9">
        <v>2.48</v>
      </c>
      <c r="I33" s="9">
        <v>2.36</v>
      </c>
    </row>
    <row r="34">
      <c r="A34" s="15"/>
      <c r="B34" s="15"/>
      <c r="C34" s="15"/>
      <c r="D34" s="15"/>
      <c r="E34" s="15"/>
      <c r="F34" s="15"/>
      <c r="G34" s="9">
        <v>10.0</v>
      </c>
      <c r="H34" s="9">
        <v>1.04</v>
      </c>
      <c r="I34" s="9">
        <v>0.958</v>
      </c>
    </row>
    <row r="35">
      <c r="A35" s="15"/>
      <c r="B35" s="15"/>
      <c r="C35" s="15"/>
      <c r="D35" s="15"/>
      <c r="E35" s="15"/>
      <c r="F35" s="15"/>
      <c r="G35" s="9">
        <v>20.0</v>
      </c>
      <c r="H35" s="9">
        <v>0.521</v>
      </c>
      <c r="I35" s="9">
        <v>0.518</v>
      </c>
    </row>
    <row r="36">
      <c r="A36" s="15"/>
      <c r="B36" s="15"/>
      <c r="C36" s="15"/>
      <c r="D36" s="15"/>
      <c r="E36" s="15"/>
      <c r="F36" s="15"/>
      <c r="G36" s="9">
        <v>40.0</v>
      </c>
      <c r="H36" s="9">
        <v>0.284</v>
      </c>
      <c r="I36" s="9">
        <v>0.263</v>
      </c>
    </row>
    <row r="37">
      <c r="A37" s="7"/>
      <c r="B37" s="7"/>
      <c r="C37" s="7"/>
      <c r="D37" s="7"/>
      <c r="E37" s="7"/>
      <c r="F37" s="7"/>
      <c r="G37" s="25">
        <v>80.0</v>
      </c>
      <c r="H37" s="25">
        <v>0.123</v>
      </c>
      <c r="I37" s="25">
        <v>0.131</v>
      </c>
    </row>
    <row r="39">
      <c r="A39" s="6" t="s">
        <v>69</v>
      </c>
      <c r="B39" s="6" t="s">
        <v>16</v>
      </c>
      <c r="C39" s="6">
        <v>1.0</v>
      </c>
      <c r="D39" s="6">
        <v>2.0</v>
      </c>
      <c r="E39" s="6">
        <v>5.0</v>
      </c>
      <c r="F39" s="6">
        <v>10.0</v>
      </c>
      <c r="G39" s="6">
        <v>20.0</v>
      </c>
      <c r="H39" s="6">
        <v>40.0</v>
      </c>
      <c r="I39" s="6">
        <v>80.0</v>
      </c>
      <c r="L39" s="19"/>
    </row>
    <row r="40">
      <c r="A40" s="33" t="s">
        <v>70</v>
      </c>
      <c r="B40" s="6">
        <f>DEGREES(ATAN(15/100))</f>
        <v>8.53076561</v>
      </c>
      <c r="C40" s="22">
        <f>H3</f>
        <v>3.46</v>
      </c>
      <c r="D40" s="9">
        <f>H4</f>
        <v>1.46</v>
      </c>
      <c r="E40" s="9">
        <f>H5</f>
        <v>1.99</v>
      </c>
      <c r="F40" s="9">
        <f>H6</f>
        <v>2.48</v>
      </c>
      <c r="G40" s="9">
        <f>H7</f>
        <v>2.31</v>
      </c>
      <c r="H40" s="9">
        <f>H8</f>
        <v>0.719</v>
      </c>
      <c r="I40" s="25">
        <f>H9</f>
        <v>0.354</v>
      </c>
    </row>
    <row r="41">
      <c r="B41" s="6">
        <f>DEGREES(ATAN(30/100))</f>
        <v>16.69924423</v>
      </c>
      <c r="C41" s="22">
        <f>H10</f>
        <v>3.46</v>
      </c>
      <c r="D41" s="9">
        <f>H11</f>
        <v>1.47</v>
      </c>
      <c r="E41" s="9">
        <f>H12</f>
        <v>2</v>
      </c>
      <c r="F41" s="9">
        <f>H13</f>
        <v>2.56</v>
      </c>
      <c r="G41" s="9">
        <f>H14</f>
        <v>0.723</v>
      </c>
      <c r="H41" s="9">
        <f>H15</f>
        <v>0.395</v>
      </c>
      <c r="I41" s="9">
        <f>H16</f>
        <v>0.233</v>
      </c>
    </row>
    <row r="42">
      <c r="B42" s="6">
        <f>DEGREES(ATAN(50/100))</f>
        <v>26.56505118</v>
      </c>
      <c r="C42" s="19">
        <f>H17</f>
        <v>3.46</v>
      </c>
      <c r="D42" s="9">
        <f>H18</f>
        <v>1.5</v>
      </c>
      <c r="E42" s="9">
        <f>H19</f>
        <v>2</v>
      </c>
      <c r="F42" s="9">
        <f>H20</f>
        <v>1.36</v>
      </c>
      <c r="G42" s="9">
        <f>H21</f>
        <v>0.67</v>
      </c>
      <c r="H42" s="9">
        <f>H22</f>
        <v>0.312</v>
      </c>
      <c r="I42" s="9">
        <f>H23</f>
        <v>0.203</v>
      </c>
    </row>
    <row r="43">
      <c r="B43" s="6">
        <f>DEGREES(ATAN(75/100))</f>
        <v>36.86989765</v>
      </c>
      <c r="C43" s="19">
        <f>H24</f>
        <v>3.46</v>
      </c>
      <c r="D43" s="9">
        <f>H25</f>
        <v>1.54</v>
      </c>
      <c r="E43" s="9">
        <f>H26</f>
        <v>2.88</v>
      </c>
      <c r="F43" s="9">
        <f>H27</f>
        <v>1.08</v>
      </c>
      <c r="G43" s="9">
        <f>H28</f>
        <v>0.564</v>
      </c>
      <c r="H43" s="9">
        <f>H29</f>
        <v>0.292</v>
      </c>
      <c r="I43" s="9">
        <f>H30</f>
        <v>0.141</v>
      </c>
    </row>
    <row r="44">
      <c r="B44" s="6">
        <f>DEGREES(ATAN(100/100))</f>
        <v>45</v>
      </c>
      <c r="C44" s="19" t="str">
        <f>H31</f>
        <v>-</v>
      </c>
      <c r="D44" s="14">
        <f>H32</f>
        <v>1.58</v>
      </c>
      <c r="E44" s="14">
        <f>H33</f>
        <v>2.48</v>
      </c>
      <c r="F44" s="9">
        <f>H34</f>
        <v>1.04</v>
      </c>
      <c r="G44" s="9">
        <f>H35</f>
        <v>0.521</v>
      </c>
      <c r="H44" s="9">
        <f>H36</f>
        <v>0.284</v>
      </c>
      <c r="I44" s="9">
        <f>H37</f>
        <v>0.123</v>
      </c>
    </row>
    <row r="52">
      <c r="B52" s="6" t="s">
        <v>76</v>
      </c>
    </row>
    <row r="64">
      <c r="A64" s="6" t="s">
        <v>71</v>
      </c>
      <c r="B64" s="6" t="s">
        <v>16</v>
      </c>
      <c r="C64" s="6">
        <v>1.0</v>
      </c>
      <c r="D64" s="6">
        <v>2.0</v>
      </c>
      <c r="E64" s="6">
        <v>5.0</v>
      </c>
      <c r="F64" s="6">
        <v>10.0</v>
      </c>
      <c r="G64" s="6">
        <v>20.0</v>
      </c>
      <c r="H64" s="6">
        <v>40.0</v>
      </c>
      <c r="I64" s="6">
        <v>80.0</v>
      </c>
    </row>
    <row r="65">
      <c r="A65" s="33" t="s">
        <v>70</v>
      </c>
      <c r="B65" s="6">
        <f>DEGREES(ATAN(15/100))</f>
        <v>8.53076561</v>
      </c>
      <c r="C65" s="22">
        <f>I3</f>
        <v>38</v>
      </c>
      <c r="D65" s="9">
        <f>I4</f>
        <v>18.8</v>
      </c>
      <c r="E65" s="9">
        <f>I5</f>
        <v>6.94</v>
      </c>
      <c r="F65" s="9">
        <f>I6</f>
        <v>3.41</v>
      </c>
      <c r="G65" s="9">
        <f>I7</f>
        <v>1.73</v>
      </c>
      <c r="H65" s="9">
        <f>I8</f>
        <v>0.867</v>
      </c>
      <c r="I65" s="25">
        <f>I9</f>
        <v>0.432</v>
      </c>
    </row>
    <row r="66">
      <c r="B66" s="6">
        <f>DEGREES(ATAN(30/100))</f>
        <v>16.69924423</v>
      </c>
      <c r="C66" s="22">
        <f>I10</f>
        <v>17.6</v>
      </c>
      <c r="D66" s="9">
        <f>I11</f>
        <v>9.33</v>
      </c>
      <c r="E66" s="9">
        <f>I12</f>
        <v>3.93</v>
      </c>
      <c r="F66" s="9">
        <f>I13</f>
        <v>1.74</v>
      </c>
      <c r="G66" s="9">
        <f>I14</f>
        <v>0.912</v>
      </c>
      <c r="H66" s="9">
        <f>I15</f>
        <v>0.471</v>
      </c>
      <c r="I66" s="9">
        <f>I16</f>
        <v>0.241</v>
      </c>
    </row>
    <row r="67">
      <c r="B67" s="6">
        <f>DEGREES(ATAN(50/100))</f>
        <v>26.56505118</v>
      </c>
      <c r="C67" s="19">
        <f>I17</f>
        <v>10.5</v>
      </c>
      <c r="D67" s="9">
        <f>I18</f>
        <v>5.65</v>
      </c>
      <c r="E67" s="9">
        <f>I19</f>
        <v>2.9</v>
      </c>
      <c r="F67" s="9">
        <f>I20</f>
        <v>1.39</v>
      </c>
      <c r="G67" s="9">
        <f>I21</f>
        <v>0.63</v>
      </c>
      <c r="H67" s="9">
        <f>I22</f>
        <v>0.33</v>
      </c>
      <c r="I67" s="9">
        <f>I23</f>
        <v>0.164</v>
      </c>
    </row>
    <row r="68">
      <c r="B68" s="6">
        <f>DEGREES(ATAN(75/100))</f>
        <v>36.86989765</v>
      </c>
      <c r="C68" s="19">
        <f>I24</f>
        <v>7.02</v>
      </c>
      <c r="D68" s="9">
        <f>I25</f>
        <v>3.19</v>
      </c>
      <c r="E68" s="9">
        <f>I26</f>
        <v>2.09</v>
      </c>
      <c r="F68" s="9">
        <f>I27</f>
        <v>1.12</v>
      </c>
      <c r="G68" s="9">
        <f>I28</f>
        <v>0.552</v>
      </c>
      <c r="H68" s="9">
        <f>I29</f>
        <v>0.28</v>
      </c>
      <c r="I68" s="9">
        <f>I30</f>
        <v>0.138</v>
      </c>
    </row>
    <row r="69">
      <c r="B69" s="6">
        <f>DEGREES(ATAN(100/100))</f>
        <v>45</v>
      </c>
      <c r="C69" s="19">
        <f>I31</f>
        <v>5.27</v>
      </c>
      <c r="D69" s="14">
        <f>I32</f>
        <v>5.55</v>
      </c>
      <c r="F69" s="9">
        <f>I34</f>
        <v>0.958</v>
      </c>
      <c r="G69" s="9">
        <f>I35</f>
        <v>0.518</v>
      </c>
      <c r="H69" s="9">
        <f>I36</f>
        <v>0.263</v>
      </c>
      <c r="I69" s="9">
        <f>I37</f>
        <v>0.131</v>
      </c>
    </row>
  </sheetData>
  <mergeCells count="16">
    <mergeCell ref="D3:D37"/>
    <mergeCell ref="E3:E37"/>
    <mergeCell ref="F3:F9"/>
    <mergeCell ref="F10:F16"/>
    <mergeCell ref="F17:F23"/>
    <mergeCell ref="F24:F30"/>
    <mergeCell ref="A3:A37"/>
    <mergeCell ref="A40:A44"/>
    <mergeCell ref="A65:A69"/>
    <mergeCell ref="A1:A2"/>
    <mergeCell ref="B1:B2"/>
    <mergeCell ref="C1:E1"/>
    <mergeCell ref="H1:I1"/>
    <mergeCell ref="B3:B37"/>
    <mergeCell ref="C3:C37"/>
    <mergeCell ref="F31:F3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6" max="6" width="13.63"/>
  </cols>
  <sheetData>
    <row r="1">
      <c r="A1" s="1" t="s">
        <v>2</v>
      </c>
      <c r="B1" s="1" t="s">
        <v>3</v>
      </c>
      <c r="C1" s="2" t="s">
        <v>4</v>
      </c>
      <c r="D1" s="3"/>
      <c r="E1" s="3"/>
      <c r="F1" s="2" t="s">
        <v>5</v>
      </c>
      <c r="G1" s="5" t="s">
        <v>6</v>
      </c>
      <c r="H1" s="2" t="s">
        <v>7</v>
      </c>
      <c r="I1" s="4"/>
    </row>
    <row r="2">
      <c r="A2" s="7"/>
      <c r="B2" s="7"/>
      <c r="C2" s="5" t="s">
        <v>11</v>
      </c>
      <c r="D2" s="5" t="s">
        <v>12</v>
      </c>
      <c r="E2" s="5" t="s">
        <v>13</v>
      </c>
      <c r="F2" s="5" t="s">
        <v>14</v>
      </c>
      <c r="G2" s="5" t="s">
        <v>16</v>
      </c>
      <c r="H2" s="5" t="s">
        <v>66</v>
      </c>
      <c r="I2" s="5" t="s">
        <v>67</v>
      </c>
    </row>
    <row r="3">
      <c r="A3" s="27" t="s">
        <v>86</v>
      </c>
      <c r="B3" s="28" t="s">
        <v>87</v>
      </c>
      <c r="C3" s="11">
        <v>100.0</v>
      </c>
      <c r="D3" s="11">
        <v>0.0</v>
      </c>
      <c r="E3" s="11">
        <v>20.0</v>
      </c>
      <c r="F3" s="10" t="s">
        <v>80</v>
      </c>
      <c r="G3" s="9">
        <v>1.0</v>
      </c>
      <c r="H3" s="22">
        <v>1.47</v>
      </c>
      <c r="I3" s="22">
        <v>37.7</v>
      </c>
    </row>
    <row r="4">
      <c r="A4" s="15"/>
      <c r="B4" s="15"/>
      <c r="C4" s="15"/>
      <c r="D4" s="15"/>
      <c r="E4" s="15"/>
      <c r="F4" s="15"/>
      <c r="G4" s="9">
        <v>2.0</v>
      </c>
      <c r="H4" s="9">
        <v>0.495</v>
      </c>
      <c r="I4" s="9">
        <v>17.2</v>
      </c>
    </row>
    <row r="5">
      <c r="A5" s="15"/>
      <c r="B5" s="15"/>
      <c r="C5" s="15"/>
      <c r="D5" s="15"/>
      <c r="E5" s="15"/>
      <c r="F5" s="15"/>
      <c r="G5" s="9">
        <v>5.0</v>
      </c>
      <c r="H5" s="9">
        <v>0.609</v>
      </c>
      <c r="I5" s="9">
        <v>6.72</v>
      </c>
    </row>
    <row r="6">
      <c r="A6" s="15"/>
      <c r="B6" s="15"/>
      <c r="C6" s="15"/>
      <c r="D6" s="15"/>
      <c r="E6" s="15"/>
      <c r="F6" s="15"/>
      <c r="G6" s="9">
        <v>10.0</v>
      </c>
      <c r="H6" s="9">
        <v>0.624</v>
      </c>
      <c r="I6" s="9">
        <v>3.35</v>
      </c>
    </row>
    <row r="7">
      <c r="A7" s="15"/>
      <c r="B7" s="15"/>
      <c r="C7" s="15"/>
      <c r="D7" s="15"/>
      <c r="E7" s="15"/>
      <c r="F7" s="15"/>
      <c r="G7" s="9">
        <v>20.0</v>
      </c>
      <c r="H7" s="9">
        <v>0.624</v>
      </c>
      <c r="I7" s="9">
        <v>1.63</v>
      </c>
    </row>
    <row r="8">
      <c r="A8" s="15"/>
      <c r="B8" s="15"/>
      <c r="C8" s="15"/>
      <c r="D8" s="15"/>
      <c r="E8" s="15"/>
      <c r="F8" s="15"/>
      <c r="G8" s="9">
        <v>40.0</v>
      </c>
      <c r="H8" s="9">
        <v>0.587</v>
      </c>
      <c r="I8" s="9">
        <v>0.829</v>
      </c>
    </row>
    <row r="9">
      <c r="A9" s="15"/>
      <c r="B9" s="15"/>
      <c r="C9" s="15"/>
      <c r="D9" s="15"/>
      <c r="E9" s="15"/>
      <c r="F9" s="7"/>
      <c r="G9" s="25">
        <v>80.0</v>
      </c>
      <c r="H9" s="25">
        <v>0.349</v>
      </c>
      <c r="I9" s="25">
        <v>0.414</v>
      </c>
    </row>
    <row r="10">
      <c r="A10" s="15"/>
      <c r="B10" s="15"/>
      <c r="C10" s="15"/>
      <c r="D10" s="15"/>
      <c r="E10" s="15"/>
      <c r="F10" s="10" t="s">
        <v>81</v>
      </c>
      <c r="G10" s="9">
        <v>1.0</v>
      </c>
      <c r="H10" s="22">
        <v>1.47</v>
      </c>
      <c r="I10" s="22">
        <v>17.4</v>
      </c>
    </row>
    <row r="11">
      <c r="A11" s="15"/>
      <c r="B11" s="15"/>
      <c r="C11" s="15"/>
      <c r="D11" s="15"/>
      <c r="E11" s="15"/>
      <c r="F11" s="15"/>
      <c r="G11" s="9">
        <v>2.0</v>
      </c>
      <c r="H11" s="9">
        <v>0.475</v>
      </c>
      <c r="I11" s="9">
        <v>8.53</v>
      </c>
    </row>
    <row r="12">
      <c r="A12" s="15"/>
      <c r="B12" s="15"/>
      <c r="C12" s="15"/>
      <c r="D12" s="15"/>
      <c r="E12" s="15"/>
      <c r="F12" s="15"/>
      <c r="G12" s="9">
        <v>5.0</v>
      </c>
      <c r="H12" s="9">
        <v>0.588</v>
      </c>
      <c r="I12" s="9">
        <v>3.4</v>
      </c>
    </row>
    <row r="13">
      <c r="A13" s="15"/>
      <c r="B13" s="15"/>
      <c r="C13" s="15"/>
      <c r="D13" s="15"/>
      <c r="E13" s="15"/>
      <c r="F13" s="15"/>
      <c r="G13" s="9">
        <v>10.0</v>
      </c>
      <c r="H13" s="9">
        <v>0.602</v>
      </c>
      <c r="I13" s="9">
        <v>1.61</v>
      </c>
    </row>
    <row r="14">
      <c r="A14" s="15"/>
      <c r="B14" s="15"/>
      <c r="C14" s="15"/>
      <c r="D14" s="15"/>
      <c r="E14" s="15"/>
      <c r="F14" s="15"/>
      <c r="G14" s="9">
        <v>20.0</v>
      </c>
      <c r="H14" s="9">
        <v>0.528</v>
      </c>
      <c r="I14" s="9">
        <v>0.83</v>
      </c>
    </row>
    <row r="15">
      <c r="A15" s="15"/>
      <c r="B15" s="15"/>
      <c r="C15" s="15"/>
      <c r="D15" s="15"/>
      <c r="E15" s="15"/>
      <c r="F15" s="15"/>
      <c r="G15" s="9">
        <v>40.0</v>
      </c>
      <c r="H15" s="9">
        <v>0.352</v>
      </c>
      <c r="I15" s="9">
        <v>0.414</v>
      </c>
    </row>
    <row r="16">
      <c r="A16" s="15"/>
      <c r="B16" s="15"/>
      <c r="C16" s="15"/>
      <c r="D16" s="15"/>
      <c r="E16" s="15"/>
      <c r="F16" s="7"/>
      <c r="G16" s="25">
        <v>80.0</v>
      </c>
      <c r="H16" s="25">
        <v>0.207</v>
      </c>
      <c r="I16" s="25">
        <v>0.207</v>
      </c>
    </row>
    <row r="17">
      <c r="A17" s="15"/>
      <c r="B17" s="15"/>
      <c r="C17" s="15"/>
      <c r="D17" s="15"/>
      <c r="E17" s="15"/>
      <c r="F17" s="10" t="s">
        <v>82</v>
      </c>
      <c r="G17" s="9">
        <v>1.0</v>
      </c>
      <c r="H17" s="22">
        <v>1.47</v>
      </c>
      <c r="I17" s="22">
        <v>10.4</v>
      </c>
    </row>
    <row r="18">
      <c r="A18" s="15"/>
      <c r="B18" s="15"/>
      <c r="C18" s="15"/>
      <c r="D18" s="15"/>
      <c r="E18" s="15"/>
      <c r="F18" s="15"/>
      <c r="G18" s="9">
        <v>2.0</v>
      </c>
      <c r="H18" s="9">
        <v>0.424</v>
      </c>
      <c r="I18" s="9">
        <v>5.17</v>
      </c>
    </row>
    <row r="19">
      <c r="A19" s="15"/>
      <c r="B19" s="15"/>
      <c r="C19" s="15"/>
      <c r="D19" s="15"/>
      <c r="E19" s="15"/>
      <c r="F19" s="15"/>
      <c r="G19" s="9">
        <v>5.0</v>
      </c>
      <c r="H19" s="9">
        <v>0.536</v>
      </c>
      <c r="I19" s="9">
        <v>2.06</v>
      </c>
    </row>
    <row r="20">
      <c r="A20" s="15"/>
      <c r="B20" s="15"/>
      <c r="C20" s="15"/>
      <c r="D20" s="15"/>
      <c r="E20" s="15"/>
      <c r="F20" s="15"/>
      <c r="G20" s="9">
        <v>10.0</v>
      </c>
      <c r="H20" s="9">
        <v>0.54</v>
      </c>
      <c r="I20" s="9">
        <v>0.987</v>
      </c>
    </row>
    <row r="21">
      <c r="A21" s="15"/>
      <c r="B21" s="15"/>
      <c r="C21" s="15"/>
      <c r="D21" s="15"/>
      <c r="E21" s="15"/>
      <c r="F21" s="15"/>
      <c r="G21" s="9">
        <v>20.0</v>
      </c>
      <c r="H21" s="9">
        <v>0.435</v>
      </c>
      <c r="I21" s="9">
        <v>0.492</v>
      </c>
    </row>
    <row r="22">
      <c r="A22" s="15"/>
      <c r="B22" s="15"/>
      <c r="C22" s="15"/>
      <c r="D22" s="15"/>
      <c r="E22" s="15"/>
      <c r="F22" s="15"/>
      <c r="G22" s="9">
        <v>40.0</v>
      </c>
      <c r="H22" s="9">
        <v>0.229</v>
      </c>
      <c r="I22" s="9">
        <v>0.249</v>
      </c>
    </row>
    <row r="23">
      <c r="A23" s="15"/>
      <c r="B23" s="15"/>
      <c r="C23" s="15"/>
      <c r="D23" s="15"/>
      <c r="E23" s="15"/>
      <c r="F23" s="7"/>
      <c r="G23" s="25">
        <v>80.0</v>
      </c>
      <c r="H23" s="25">
        <v>0.132</v>
      </c>
      <c r="I23" s="25">
        <v>0.124</v>
      </c>
    </row>
    <row r="24">
      <c r="A24" s="15"/>
      <c r="B24" s="15"/>
      <c r="C24" s="15"/>
      <c r="D24" s="15"/>
      <c r="E24" s="15"/>
      <c r="F24" s="10" t="s">
        <v>83</v>
      </c>
      <c r="G24" s="9">
        <v>1.0</v>
      </c>
      <c r="H24" s="22">
        <v>1.47</v>
      </c>
      <c r="I24" s="22">
        <v>7.55</v>
      </c>
    </row>
    <row r="25">
      <c r="A25" s="15"/>
      <c r="B25" s="15"/>
      <c r="C25" s="15"/>
      <c r="D25" s="15"/>
      <c r="E25" s="15"/>
      <c r="F25" s="15"/>
      <c r="G25" s="9">
        <v>2.0</v>
      </c>
      <c r="H25" s="9">
        <v>0.345</v>
      </c>
      <c r="I25" s="9">
        <v>3.48</v>
      </c>
    </row>
    <row r="26">
      <c r="A26" s="15"/>
      <c r="B26" s="15"/>
      <c r="C26" s="15"/>
      <c r="D26" s="15"/>
      <c r="E26" s="15"/>
      <c r="F26" s="15"/>
      <c r="G26" s="9">
        <v>5.0</v>
      </c>
      <c r="H26" s="9">
        <v>0.411</v>
      </c>
      <c r="I26" s="9">
        <v>1.39</v>
      </c>
    </row>
    <row r="27">
      <c r="A27" s="15"/>
      <c r="B27" s="15"/>
      <c r="C27" s="15"/>
      <c r="D27" s="15"/>
      <c r="E27" s="15"/>
      <c r="F27" s="15"/>
      <c r="G27" s="9">
        <v>10.0</v>
      </c>
      <c r="H27" s="9">
        <v>0.493</v>
      </c>
      <c r="I27" s="9">
        <v>0.659</v>
      </c>
    </row>
    <row r="28">
      <c r="A28" s="15"/>
      <c r="B28" s="15"/>
      <c r="C28" s="15"/>
      <c r="D28" s="15"/>
      <c r="E28" s="15"/>
      <c r="F28" s="15"/>
      <c r="G28" s="9">
        <v>20.0</v>
      </c>
      <c r="H28" s="9">
        <v>0.29</v>
      </c>
      <c r="I28" s="9">
        <v>0.332</v>
      </c>
    </row>
    <row r="29">
      <c r="A29" s="15"/>
      <c r="B29" s="15"/>
      <c r="C29" s="15"/>
      <c r="D29" s="15"/>
      <c r="E29" s="15"/>
      <c r="F29" s="15"/>
      <c r="G29" s="9">
        <v>40.0</v>
      </c>
      <c r="H29" s="9">
        <v>0.165</v>
      </c>
      <c r="I29" s="9">
        <v>0.165</v>
      </c>
    </row>
    <row r="30">
      <c r="A30" s="15"/>
      <c r="B30" s="15"/>
      <c r="C30" s="15"/>
      <c r="D30" s="15"/>
      <c r="E30" s="15"/>
      <c r="F30" s="7"/>
      <c r="G30" s="25">
        <v>80.0</v>
      </c>
      <c r="H30" s="25">
        <v>0.0893</v>
      </c>
      <c r="I30" s="25">
        <v>0.0833</v>
      </c>
    </row>
    <row r="31">
      <c r="A31" s="15"/>
      <c r="B31" s="15"/>
      <c r="C31" s="15"/>
      <c r="D31" s="15"/>
      <c r="E31" s="15"/>
      <c r="F31" s="10" t="s">
        <v>56</v>
      </c>
      <c r="G31" s="9">
        <v>1.0</v>
      </c>
      <c r="H31" s="22">
        <v>1.47</v>
      </c>
      <c r="I31" s="22" t="s">
        <v>57</v>
      </c>
    </row>
    <row r="32">
      <c r="A32" s="15"/>
      <c r="B32" s="15"/>
      <c r="C32" s="15"/>
      <c r="D32" s="15"/>
      <c r="E32" s="15"/>
      <c r="F32" s="15"/>
      <c r="G32" s="9">
        <v>2.0</v>
      </c>
      <c r="H32" s="9">
        <v>0.271</v>
      </c>
      <c r="I32" s="9">
        <v>2.61</v>
      </c>
    </row>
    <row r="33">
      <c r="A33" s="15"/>
      <c r="B33" s="15"/>
      <c r="C33" s="15"/>
      <c r="D33" s="15"/>
      <c r="E33" s="15"/>
      <c r="F33" s="15"/>
      <c r="G33" s="9">
        <v>5.0</v>
      </c>
      <c r="H33" s="9">
        <v>0.389</v>
      </c>
      <c r="I33" s="9">
        <v>1.05</v>
      </c>
    </row>
    <row r="34">
      <c r="A34" s="15"/>
      <c r="B34" s="15"/>
      <c r="C34" s="15"/>
      <c r="D34" s="15"/>
      <c r="E34" s="15"/>
      <c r="F34" s="15"/>
      <c r="G34" s="9">
        <v>10.0</v>
      </c>
      <c r="H34" s="9">
        <v>0.374</v>
      </c>
      <c r="I34" s="9">
        <v>0.499</v>
      </c>
    </row>
    <row r="35">
      <c r="A35" s="15"/>
      <c r="B35" s="15"/>
      <c r="C35" s="15"/>
      <c r="D35" s="15"/>
      <c r="E35" s="15"/>
      <c r="F35" s="15"/>
      <c r="G35" s="9">
        <v>20.0</v>
      </c>
      <c r="H35" s="9">
        <v>0.222</v>
      </c>
      <c r="I35" s="9">
        <v>0.25</v>
      </c>
    </row>
    <row r="36">
      <c r="A36" s="15"/>
      <c r="B36" s="15"/>
      <c r="C36" s="15"/>
      <c r="D36" s="15"/>
      <c r="E36" s="15"/>
      <c r="F36" s="15"/>
      <c r="G36" s="9">
        <v>40.0</v>
      </c>
      <c r="H36" s="9">
        <v>0.128</v>
      </c>
      <c r="I36" s="9">
        <v>0.125</v>
      </c>
    </row>
    <row r="37">
      <c r="A37" s="7"/>
      <c r="B37" s="7"/>
      <c r="C37" s="7"/>
      <c r="D37" s="7"/>
      <c r="E37" s="7"/>
      <c r="F37" s="7"/>
      <c r="G37" s="25">
        <v>80.0</v>
      </c>
      <c r="H37" s="25">
        <v>0.0675</v>
      </c>
      <c r="I37" s="25">
        <v>0.0625</v>
      </c>
    </row>
    <row r="39">
      <c r="A39" s="6" t="s">
        <v>69</v>
      </c>
      <c r="B39" s="6" t="s">
        <v>16</v>
      </c>
      <c r="C39" s="6">
        <v>1.0</v>
      </c>
      <c r="D39" s="6">
        <v>2.0</v>
      </c>
      <c r="E39" s="6">
        <v>5.0</v>
      </c>
      <c r="F39" s="6">
        <v>10.0</v>
      </c>
      <c r="G39" s="6">
        <v>20.0</v>
      </c>
      <c r="H39" s="6">
        <v>40.0</v>
      </c>
      <c r="I39" s="6">
        <v>80.0</v>
      </c>
      <c r="L39" s="19"/>
    </row>
    <row r="40">
      <c r="A40" s="33" t="s">
        <v>70</v>
      </c>
      <c r="B40" s="6">
        <f>DEGREES(ATAN(15/100))</f>
        <v>8.53076561</v>
      </c>
      <c r="C40" s="22">
        <f>H3</f>
        <v>1.47</v>
      </c>
      <c r="D40" s="9">
        <f>H4</f>
        <v>0.495</v>
      </c>
      <c r="E40" s="9">
        <f>H5</f>
        <v>0.609</v>
      </c>
      <c r="F40" s="9">
        <f>H6</f>
        <v>0.624</v>
      </c>
      <c r="G40" s="9">
        <f>H7</f>
        <v>0.624</v>
      </c>
      <c r="H40" s="9">
        <f>H8</f>
        <v>0.587</v>
      </c>
      <c r="I40" s="25">
        <f>H9</f>
        <v>0.349</v>
      </c>
    </row>
    <row r="41">
      <c r="B41" s="6">
        <f>DEGREES(ATAN(30/100))</f>
        <v>16.69924423</v>
      </c>
      <c r="C41" s="22">
        <f>H10</f>
        <v>1.47</v>
      </c>
      <c r="D41" s="9">
        <f>H11</f>
        <v>0.475</v>
      </c>
      <c r="E41" s="9">
        <f>H12</f>
        <v>0.588</v>
      </c>
      <c r="F41" s="9">
        <f>H13</f>
        <v>0.602</v>
      </c>
      <c r="G41" s="9">
        <f>H14</f>
        <v>0.528</v>
      </c>
      <c r="H41" s="9">
        <f>H15</f>
        <v>0.352</v>
      </c>
      <c r="I41" s="9">
        <f>H16</f>
        <v>0.207</v>
      </c>
    </row>
    <row r="42">
      <c r="B42" s="6">
        <f>DEGREES(ATAN(50/100))</f>
        <v>26.56505118</v>
      </c>
      <c r="C42" s="19">
        <f>H17</f>
        <v>1.47</v>
      </c>
      <c r="D42" s="9">
        <f>H18</f>
        <v>0.424</v>
      </c>
      <c r="E42" s="9">
        <f>H19</f>
        <v>0.536</v>
      </c>
      <c r="F42" s="9">
        <f>H20</f>
        <v>0.54</v>
      </c>
      <c r="G42" s="9">
        <f>H21</f>
        <v>0.435</v>
      </c>
      <c r="H42" s="9">
        <f>H22</f>
        <v>0.229</v>
      </c>
      <c r="I42" s="9">
        <f>H23</f>
        <v>0.132</v>
      </c>
    </row>
    <row r="43">
      <c r="B43" s="6">
        <f>DEGREES(ATAN(75/100))</f>
        <v>36.86989765</v>
      </c>
      <c r="C43" s="19">
        <f>H24</f>
        <v>1.47</v>
      </c>
      <c r="D43" s="9">
        <f>H25</f>
        <v>0.345</v>
      </c>
      <c r="E43" s="9">
        <f>H26</f>
        <v>0.411</v>
      </c>
      <c r="F43" s="9">
        <f>H27</f>
        <v>0.493</v>
      </c>
      <c r="G43" s="9">
        <f>H28</f>
        <v>0.29</v>
      </c>
      <c r="H43" s="9">
        <f>H29</f>
        <v>0.165</v>
      </c>
      <c r="I43" s="9">
        <f>H30</f>
        <v>0.0893</v>
      </c>
    </row>
    <row r="44">
      <c r="B44" s="6">
        <f>DEGREES(ATAN(100/100))</f>
        <v>45</v>
      </c>
      <c r="C44" s="19">
        <f>H31</f>
        <v>1.47</v>
      </c>
      <c r="D44" s="14">
        <f>H32</f>
        <v>0.271</v>
      </c>
      <c r="E44" s="14">
        <f>H33</f>
        <v>0.389</v>
      </c>
      <c r="F44" s="9">
        <f>H34</f>
        <v>0.374</v>
      </c>
      <c r="G44" s="9">
        <f>H35</f>
        <v>0.222</v>
      </c>
      <c r="H44" s="9">
        <f>H36</f>
        <v>0.128</v>
      </c>
      <c r="I44" s="9">
        <f>H37</f>
        <v>0.0675</v>
      </c>
    </row>
    <row r="52">
      <c r="B52" s="6" t="s">
        <v>76</v>
      </c>
    </row>
    <row r="64">
      <c r="A64" s="6" t="s">
        <v>71</v>
      </c>
      <c r="B64" s="6" t="s">
        <v>16</v>
      </c>
      <c r="C64" s="6">
        <v>1.0</v>
      </c>
      <c r="D64" s="6">
        <v>2.0</v>
      </c>
      <c r="E64" s="6">
        <v>5.0</v>
      </c>
      <c r="F64" s="6">
        <v>10.0</v>
      </c>
      <c r="G64" s="6">
        <v>20.0</v>
      </c>
      <c r="H64" s="6">
        <v>40.0</v>
      </c>
      <c r="I64" s="6">
        <v>80.0</v>
      </c>
    </row>
    <row r="65">
      <c r="A65" s="33" t="s">
        <v>70</v>
      </c>
      <c r="B65" s="6">
        <f>DEGREES(ATAN(15/100))</f>
        <v>8.53076561</v>
      </c>
      <c r="C65" s="22">
        <f>I3</f>
        <v>37.7</v>
      </c>
      <c r="D65" s="9">
        <f>I4</f>
        <v>17.2</v>
      </c>
      <c r="E65" s="9">
        <f>I5</f>
        <v>6.72</v>
      </c>
      <c r="F65" s="9">
        <f>I6</f>
        <v>3.35</v>
      </c>
      <c r="G65" s="9">
        <f>I7</f>
        <v>1.63</v>
      </c>
      <c r="H65" s="9">
        <f>I8</f>
        <v>0.829</v>
      </c>
      <c r="I65" s="25">
        <f>I9</f>
        <v>0.414</v>
      </c>
    </row>
    <row r="66">
      <c r="B66" s="6">
        <f>DEGREES(ATAN(30/100))</f>
        <v>16.69924423</v>
      </c>
      <c r="C66" s="22">
        <f>I10</f>
        <v>17.4</v>
      </c>
      <c r="D66" s="9">
        <f>I11</f>
        <v>8.53</v>
      </c>
      <c r="E66" s="9">
        <f>I12</f>
        <v>3.4</v>
      </c>
      <c r="F66" s="9">
        <f>I13</f>
        <v>1.61</v>
      </c>
      <c r="G66" s="9">
        <f>I14</f>
        <v>0.83</v>
      </c>
      <c r="H66" s="9">
        <f>I15</f>
        <v>0.414</v>
      </c>
      <c r="I66" s="9">
        <f>I16</f>
        <v>0.207</v>
      </c>
    </row>
    <row r="67">
      <c r="B67" s="6">
        <f>DEGREES(ATAN(50/100))</f>
        <v>26.56505118</v>
      </c>
      <c r="C67" s="19">
        <f>I17</f>
        <v>10.4</v>
      </c>
      <c r="D67" s="9">
        <f>I18</f>
        <v>5.17</v>
      </c>
      <c r="E67" s="9">
        <f>I19</f>
        <v>2.06</v>
      </c>
      <c r="F67" s="9">
        <f>I20</f>
        <v>0.987</v>
      </c>
      <c r="G67" s="9">
        <f>I21</f>
        <v>0.492</v>
      </c>
      <c r="H67" s="9">
        <f>I22</f>
        <v>0.249</v>
      </c>
      <c r="I67" s="9">
        <f>I23</f>
        <v>0.124</v>
      </c>
    </row>
    <row r="68">
      <c r="B68" s="6">
        <f>DEGREES(ATAN(75/100))</f>
        <v>36.86989765</v>
      </c>
      <c r="C68" s="19">
        <f>I24</f>
        <v>7.55</v>
      </c>
      <c r="D68" s="9">
        <f>I25</f>
        <v>3.48</v>
      </c>
      <c r="E68" s="9">
        <f>I26</f>
        <v>1.39</v>
      </c>
      <c r="F68" s="9">
        <f>I27</f>
        <v>0.659</v>
      </c>
      <c r="G68" s="9">
        <f>I28</f>
        <v>0.332</v>
      </c>
      <c r="H68" s="9">
        <f>I29</f>
        <v>0.165</v>
      </c>
      <c r="I68" s="9">
        <f>I30</f>
        <v>0.0833</v>
      </c>
    </row>
    <row r="69">
      <c r="B69" s="6">
        <f>DEGREES(ATAN(100/100))</f>
        <v>45</v>
      </c>
      <c r="C69" s="19" t="str">
        <f>I31</f>
        <v>-</v>
      </c>
      <c r="D69" s="14">
        <f>I32</f>
        <v>2.61</v>
      </c>
      <c r="E69" s="14">
        <f>I33</f>
        <v>1.05</v>
      </c>
      <c r="F69" s="9">
        <f>I34</f>
        <v>0.499</v>
      </c>
      <c r="G69" s="9">
        <f>I35</f>
        <v>0.25</v>
      </c>
      <c r="H69" s="9">
        <f>I36</f>
        <v>0.125</v>
      </c>
      <c r="I69" s="9">
        <f>I37</f>
        <v>0.0625</v>
      </c>
    </row>
  </sheetData>
  <mergeCells count="16">
    <mergeCell ref="D3:D37"/>
    <mergeCell ref="E3:E37"/>
    <mergeCell ref="F3:F9"/>
    <mergeCell ref="F10:F16"/>
    <mergeCell ref="F17:F23"/>
    <mergeCell ref="F24:F30"/>
    <mergeCell ref="A3:A37"/>
    <mergeCell ref="A40:A44"/>
    <mergeCell ref="A65:A69"/>
    <mergeCell ref="A1:A2"/>
    <mergeCell ref="B1:B2"/>
    <mergeCell ref="C1:E1"/>
    <mergeCell ref="H1:I1"/>
    <mergeCell ref="B3:B37"/>
    <mergeCell ref="C3:C37"/>
    <mergeCell ref="F31:F3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6" max="6" width="13.63"/>
  </cols>
  <sheetData>
    <row r="1">
      <c r="A1" s="1" t="s">
        <v>2</v>
      </c>
      <c r="B1" s="1" t="s">
        <v>3</v>
      </c>
      <c r="C1" s="2" t="s">
        <v>4</v>
      </c>
      <c r="D1" s="3"/>
      <c r="E1" s="3"/>
      <c r="F1" s="2" t="s">
        <v>5</v>
      </c>
      <c r="G1" s="5" t="s">
        <v>6</v>
      </c>
      <c r="H1" s="2" t="s">
        <v>7</v>
      </c>
      <c r="I1" s="4"/>
    </row>
    <row r="2">
      <c r="A2" s="7"/>
      <c r="B2" s="7"/>
      <c r="C2" s="5" t="s">
        <v>11</v>
      </c>
      <c r="D2" s="5" t="s">
        <v>12</v>
      </c>
      <c r="E2" s="5" t="s">
        <v>13</v>
      </c>
      <c r="F2" s="5" t="s">
        <v>14</v>
      </c>
      <c r="G2" s="5" t="s">
        <v>16</v>
      </c>
      <c r="H2" s="5" t="s">
        <v>66</v>
      </c>
      <c r="I2" s="5" t="s">
        <v>67</v>
      </c>
    </row>
    <row r="3">
      <c r="A3" s="27" t="s">
        <v>86</v>
      </c>
      <c r="B3" s="28" t="s">
        <v>88</v>
      </c>
      <c r="C3" s="11">
        <v>100.0</v>
      </c>
      <c r="D3" s="11">
        <v>0.0</v>
      </c>
      <c r="E3" s="11">
        <v>20.0</v>
      </c>
      <c r="F3" s="10" t="s">
        <v>80</v>
      </c>
      <c r="G3" s="9">
        <v>1.0</v>
      </c>
      <c r="H3" s="22">
        <v>3.17</v>
      </c>
      <c r="I3" s="22">
        <v>37.3</v>
      </c>
    </row>
    <row r="4">
      <c r="A4" s="15"/>
      <c r="B4" s="15"/>
      <c r="C4" s="15"/>
      <c r="D4" s="15"/>
      <c r="E4" s="15"/>
      <c r="F4" s="15"/>
      <c r="G4" s="9">
        <v>2.0</v>
      </c>
      <c r="H4" s="9">
        <v>0.494</v>
      </c>
      <c r="I4" s="9">
        <v>17.1</v>
      </c>
    </row>
    <row r="5">
      <c r="A5" s="15"/>
      <c r="B5" s="15"/>
      <c r="C5" s="15"/>
      <c r="D5" s="15"/>
      <c r="E5" s="15"/>
      <c r="F5" s="15"/>
      <c r="G5" s="9">
        <v>5.0</v>
      </c>
      <c r="H5" s="9">
        <v>0.845</v>
      </c>
      <c r="I5" s="9">
        <v>6.68</v>
      </c>
    </row>
    <row r="6">
      <c r="A6" s="15"/>
      <c r="B6" s="15"/>
      <c r="C6" s="15"/>
      <c r="D6" s="15"/>
      <c r="E6" s="15"/>
      <c r="F6" s="15"/>
      <c r="G6" s="9">
        <v>10.0</v>
      </c>
      <c r="H6" s="9">
        <v>0.85</v>
      </c>
      <c r="I6" s="9">
        <v>3.33</v>
      </c>
    </row>
    <row r="7">
      <c r="A7" s="15"/>
      <c r="B7" s="15"/>
      <c r="C7" s="15"/>
      <c r="D7" s="15"/>
      <c r="E7" s="15"/>
      <c r="F7" s="15"/>
      <c r="G7" s="9">
        <v>20.0</v>
      </c>
      <c r="H7" s="9">
        <v>0.852</v>
      </c>
      <c r="I7" s="9">
        <v>1.61</v>
      </c>
    </row>
    <row r="8">
      <c r="A8" s="15"/>
      <c r="B8" s="15"/>
      <c r="C8" s="15"/>
      <c r="D8" s="15"/>
      <c r="E8" s="15"/>
      <c r="F8" s="15"/>
      <c r="G8" s="9">
        <v>40.0</v>
      </c>
      <c r="H8" s="9">
        <v>0.66</v>
      </c>
      <c r="I8" s="9">
        <v>0.82</v>
      </c>
    </row>
    <row r="9">
      <c r="A9" s="15"/>
      <c r="B9" s="15"/>
      <c r="C9" s="15"/>
      <c r="D9" s="15"/>
      <c r="E9" s="15"/>
      <c r="F9" s="7"/>
      <c r="G9" s="25">
        <v>80.0</v>
      </c>
      <c r="H9" s="25">
        <v>0.356</v>
      </c>
      <c r="I9" s="25">
        <v>0.356</v>
      </c>
    </row>
    <row r="10">
      <c r="A10" s="15"/>
      <c r="B10" s="15"/>
      <c r="C10" s="15"/>
      <c r="D10" s="15"/>
      <c r="E10" s="15"/>
      <c r="F10" s="10" t="s">
        <v>81</v>
      </c>
      <c r="G10" s="9">
        <v>1.0</v>
      </c>
      <c r="H10" s="22">
        <v>3.17</v>
      </c>
      <c r="I10" s="22">
        <v>17.2</v>
      </c>
    </row>
    <row r="11">
      <c r="A11" s="15"/>
      <c r="B11" s="15"/>
      <c r="C11" s="15"/>
      <c r="D11" s="15"/>
      <c r="E11" s="15"/>
      <c r="F11" s="15"/>
      <c r="G11" s="9">
        <v>2.0</v>
      </c>
      <c r="H11" s="9">
        <v>0.477</v>
      </c>
      <c r="I11" s="9">
        <v>8.47</v>
      </c>
    </row>
    <row r="12">
      <c r="A12" s="15"/>
      <c r="B12" s="15"/>
      <c r="C12" s="15"/>
      <c r="D12" s="15"/>
      <c r="E12" s="15"/>
      <c r="F12" s="15"/>
      <c r="G12" s="9">
        <v>5.0</v>
      </c>
      <c r="H12" s="9">
        <v>0.818</v>
      </c>
      <c r="I12" s="9">
        <v>3.38</v>
      </c>
    </row>
    <row r="13">
      <c r="A13" s="15"/>
      <c r="B13" s="15"/>
      <c r="C13" s="15"/>
      <c r="D13" s="15"/>
      <c r="E13" s="15"/>
      <c r="F13" s="15"/>
      <c r="G13" s="9">
        <v>10.0</v>
      </c>
      <c r="H13" s="9">
        <v>0.824</v>
      </c>
      <c r="I13" s="9">
        <v>1.6</v>
      </c>
    </row>
    <row r="14">
      <c r="A14" s="15"/>
      <c r="B14" s="15"/>
      <c r="C14" s="15"/>
      <c r="D14" s="15"/>
      <c r="E14" s="15"/>
      <c r="F14" s="15"/>
      <c r="G14" s="9">
        <v>20.0</v>
      </c>
      <c r="H14" s="9">
        <v>0.614</v>
      </c>
      <c r="I14" s="9">
        <v>0.824</v>
      </c>
    </row>
    <row r="15">
      <c r="A15" s="15"/>
      <c r="B15" s="15"/>
      <c r="C15" s="15"/>
      <c r="D15" s="15"/>
      <c r="E15" s="15"/>
      <c r="F15" s="15"/>
      <c r="G15" s="9">
        <v>40.0</v>
      </c>
      <c r="H15" s="9">
        <v>0.361</v>
      </c>
      <c r="I15" s="9">
        <v>0.411</v>
      </c>
    </row>
    <row r="16">
      <c r="A16" s="15"/>
      <c r="B16" s="15"/>
      <c r="C16" s="15"/>
      <c r="D16" s="15"/>
      <c r="E16" s="15"/>
      <c r="F16" s="7"/>
      <c r="G16" s="25">
        <v>80.0</v>
      </c>
      <c r="H16" s="25">
        <v>0.205</v>
      </c>
      <c r="I16" s="25">
        <v>0.205</v>
      </c>
    </row>
    <row r="17">
      <c r="A17" s="15"/>
      <c r="B17" s="15"/>
      <c r="C17" s="15"/>
      <c r="D17" s="15"/>
      <c r="E17" s="15"/>
      <c r="F17" s="10" t="s">
        <v>82</v>
      </c>
      <c r="G17" s="9">
        <v>1.0</v>
      </c>
      <c r="H17" s="22">
        <v>3.17</v>
      </c>
      <c r="I17" s="22">
        <v>10.3</v>
      </c>
    </row>
    <row r="18">
      <c r="A18" s="15"/>
      <c r="B18" s="15"/>
      <c r="C18" s="15"/>
      <c r="D18" s="15"/>
      <c r="E18" s="15"/>
      <c r="F18" s="15"/>
      <c r="G18" s="9">
        <v>2.0</v>
      </c>
      <c r="H18" s="9">
        <v>0.423</v>
      </c>
      <c r="I18" s="9">
        <v>5.14</v>
      </c>
    </row>
    <row r="19">
      <c r="A19" s="15"/>
      <c r="B19" s="15"/>
      <c r="C19" s="15"/>
      <c r="D19" s="15"/>
      <c r="E19" s="15"/>
      <c r="F19" s="15"/>
      <c r="G19" s="9">
        <v>5.0</v>
      </c>
      <c r="H19" s="9">
        <v>0.754</v>
      </c>
      <c r="I19" s="9">
        <v>2.07</v>
      </c>
    </row>
    <row r="20">
      <c r="A20" s="15"/>
      <c r="B20" s="15"/>
      <c r="C20" s="15"/>
      <c r="D20" s="15"/>
      <c r="E20" s="15"/>
      <c r="F20" s="15"/>
      <c r="G20" s="9">
        <v>10.0</v>
      </c>
      <c r="H20" s="9">
        <v>0.706</v>
      </c>
      <c r="I20" s="9">
        <v>0.987</v>
      </c>
    </row>
    <row r="21">
      <c r="A21" s="15"/>
      <c r="B21" s="15"/>
      <c r="C21" s="15"/>
      <c r="D21" s="15"/>
      <c r="E21" s="15"/>
      <c r="F21" s="15"/>
      <c r="G21" s="9">
        <v>20.0</v>
      </c>
      <c r="H21" s="9">
        <v>0.449</v>
      </c>
      <c r="I21" s="9">
        <v>0.49</v>
      </c>
    </row>
    <row r="22">
      <c r="A22" s="15"/>
      <c r="B22" s="15"/>
      <c r="C22" s="15"/>
      <c r="D22" s="15"/>
      <c r="E22" s="15"/>
      <c r="F22" s="15"/>
      <c r="G22" s="9">
        <v>40.0</v>
      </c>
      <c r="H22" s="9">
        <v>0.235</v>
      </c>
      <c r="I22" s="9">
        <v>0.248</v>
      </c>
    </row>
    <row r="23">
      <c r="A23" s="15"/>
      <c r="B23" s="15"/>
      <c r="C23" s="15"/>
      <c r="D23" s="15"/>
      <c r="E23" s="15"/>
      <c r="F23" s="7"/>
      <c r="G23" s="25">
        <v>80.0</v>
      </c>
      <c r="H23" s="25">
        <v>0.13</v>
      </c>
      <c r="I23" s="25">
        <v>0.13</v>
      </c>
    </row>
    <row r="24">
      <c r="A24" s="15"/>
      <c r="B24" s="15"/>
      <c r="C24" s="15"/>
      <c r="D24" s="15"/>
      <c r="E24" s="15"/>
      <c r="F24" s="10" t="s">
        <v>83</v>
      </c>
      <c r="G24" s="9">
        <v>1.0</v>
      </c>
      <c r="H24" s="22">
        <v>3.17</v>
      </c>
      <c r="I24" s="22">
        <v>6.93</v>
      </c>
    </row>
    <row r="25">
      <c r="A25" s="15"/>
      <c r="B25" s="15"/>
      <c r="C25" s="15"/>
      <c r="D25" s="15"/>
      <c r="E25" s="15"/>
      <c r="F25" s="15"/>
      <c r="G25" s="9">
        <v>2.0</v>
      </c>
      <c r="H25" s="9">
        <v>0.352</v>
      </c>
      <c r="I25" s="9">
        <v>3.46</v>
      </c>
    </row>
    <row r="26">
      <c r="A26" s="15"/>
      <c r="B26" s="15"/>
      <c r="C26" s="15"/>
      <c r="D26" s="15"/>
      <c r="E26" s="15"/>
      <c r="F26" s="15"/>
      <c r="G26" s="9">
        <v>5.0</v>
      </c>
      <c r="H26" s="9">
        <v>0.648</v>
      </c>
      <c r="I26" s="9">
        <v>1.4</v>
      </c>
    </row>
    <row r="27">
      <c r="A27" s="15"/>
      <c r="B27" s="15"/>
      <c r="C27" s="15"/>
      <c r="D27" s="15"/>
      <c r="E27" s="15"/>
      <c r="F27" s="15"/>
      <c r="G27" s="9">
        <v>10.0</v>
      </c>
      <c r="H27" s="9">
        <v>0.535</v>
      </c>
      <c r="I27" s="9">
        <v>0.668</v>
      </c>
    </row>
    <row r="28">
      <c r="A28" s="15"/>
      <c r="B28" s="15"/>
      <c r="C28" s="15"/>
      <c r="D28" s="15"/>
      <c r="E28" s="15"/>
      <c r="F28" s="15"/>
      <c r="G28" s="9">
        <v>20.0</v>
      </c>
      <c r="H28" s="9">
        <v>0.306</v>
      </c>
      <c r="I28" s="9">
        <v>0.336</v>
      </c>
    </row>
    <row r="29">
      <c r="A29" s="15"/>
      <c r="B29" s="15"/>
      <c r="C29" s="15"/>
      <c r="D29" s="15"/>
      <c r="E29" s="15"/>
      <c r="F29" s="15"/>
      <c r="G29" s="9">
        <v>40.0</v>
      </c>
      <c r="H29" s="9">
        <v>0.171</v>
      </c>
      <c r="I29" s="9">
        <v>0.167</v>
      </c>
    </row>
    <row r="30">
      <c r="A30" s="15"/>
      <c r="B30" s="15"/>
      <c r="C30" s="15"/>
      <c r="D30" s="15"/>
      <c r="E30" s="15"/>
      <c r="F30" s="7"/>
      <c r="G30" s="25">
        <v>80.0</v>
      </c>
      <c r="H30" s="25">
        <v>0.0885</v>
      </c>
      <c r="I30" s="25">
        <v>0.0885</v>
      </c>
    </row>
    <row r="31">
      <c r="A31" s="15"/>
      <c r="B31" s="15"/>
      <c r="C31" s="15"/>
      <c r="D31" s="15"/>
      <c r="E31" s="15"/>
      <c r="F31" s="10" t="s">
        <v>56</v>
      </c>
      <c r="G31" s="9">
        <v>1.0</v>
      </c>
      <c r="H31" s="22">
        <v>3.17</v>
      </c>
      <c r="I31" s="22" t="s">
        <v>57</v>
      </c>
    </row>
    <row r="32">
      <c r="A32" s="15"/>
      <c r="B32" s="15"/>
      <c r="C32" s="15"/>
      <c r="D32" s="15"/>
      <c r="E32" s="15"/>
      <c r="F32" s="15"/>
      <c r="G32" s="9">
        <v>2.0</v>
      </c>
      <c r="H32" s="9">
        <v>0.277</v>
      </c>
      <c r="I32" s="9">
        <v>2.59</v>
      </c>
    </row>
    <row r="33">
      <c r="A33" s="15"/>
      <c r="B33" s="15"/>
      <c r="C33" s="15"/>
      <c r="D33" s="15"/>
      <c r="E33" s="15"/>
      <c r="F33" s="15"/>
      <c r="G33" s="9">
        <v>5.0</v>
      </c>
      <c r="H33" s="9">
        <v>0.65</v>
      </c>
      <c r="I33" s="9">
        <v>1.09</v>
      </c>
    </row>
    <row r="34">
      <c r="A34" s="15"/>
      <c r="B34" s="15"/>
      <c r="C34" s="15"/>
      <c r="D34" s="15"/>
      <c r="E34" s="15"/>
      <c r="F34" s="15"/>
      <c r="G34" s="9">
        <v>10.0</v>
      </c>
      <c r="H34" s="9">
        <v>0.42</v>
      </c>
      <c r="I34" s="9">
        <v>0.511</v>
      </c>
    </row>
    <row r="35">
      <c r="A35" s="15"/>
      <c r="B35" s="15"/>
      <c r="C35" s="15"/>
      <c r="D35" s="15"/>
      <c r="E35" s="15"/>
      <c r="F35" s="15"/>
      <c r="G35" s="9">
        <v>20.0</v>
      </c>
      <c r="H35" s="9">
        <v>0.242</v>
      </c>
      <c r="I35" s="9">
        <v>0.257</v>
      </c>
    </row>
    <row r="36">
      <c r="A36" s="15"/>
      <c r="B36" s="15"/>
      <c r="C36" s="15"/>
      <c r="D36" s="15"/>
      <c r="E36" s="15"/>
      <c r="F36" s="15"/>
      <c r="G36" s="9">
        <v>40.0</v>
      </c>
      <c r="H36" s="9">
        <v>0.131</v>
      </c>
      <c r="I36" s="9">
        <v>0.128</v>
      </c>
    </row>
    <row r="37">
      <c r="A37" s="7"/>
      <c r="B37" s="7"/>
      <c r="C37" s="7"/>
      <c r="D37" s="7"/>
      <c r="E37" s="7"/>
      <c r="F37" s="7"/>
      <c r="G37" s="25">
        <v>80.0</v>
      </c>
      <c r="H37" s="25">
        <v>0.0673</v>
      </c>
      <c r="I37" s="25">
        <v>0.0673</v>
      </c>
    </row>
    <row r="39">
      <c r="A39" s="6" t="s">
        <v>69</v>
      </c>
      <c r="B39" s="6" t="s">
        <v>16</v>
      </c>
      <c r="C39" s="6">
        <v>1.0</v>
      </c>
      <c r="D39" s="6">
        <v>2.0</v>
      </c>
      <c r="E39" s="6">
        <v>5.0</v>
      </c>
      <c r="F39" s="6">
        <v>10.0</v>
      </c>
      <c r="G39" s="6">
        <v>20.0</v>
      </c>
      <c r="H39" s="6">
        <v>40.0</v>
      </c>
      <c r="I39" s="6">
        <v>80.0</v>
      </c>
      <c r="L39" s="19"/>
    </row>
    <row r="40">
      <c r="A40" s="33" t="s">
        <v>70</v>
      </c>
      <c r="B40" s="6">
        <f>DEGREES(ATAN(15/100))</f>
        <v>8.53076561</v>
      </c>
      <c r="C40" s="22">
        <f>H3</f>
        <v>3.17</v>
      </c>
      <c r="D40" s="9">
        <f>H4</f>
        <v>0.494</v>
      </c>
      <c r="E40" s="9">
        <f>H5</f>
        <v>0.845</v>
      </c>
      <c r="F40" s="9">
        <f>H6</f>
        <v>0.85</v>
      </c>
      <c r="G40" s="9">
        <f>H7</f>
        <v>0.852</v>
      </c>
      <c r="H40" s="9">
        <f>H8</f>
        <v>0.66</v>
      </c>
      <c r="I40" s="25">
        <f>H9</f>
        <v>0.356</v>
      </c>
    </row>
    <row r="41">
      <c r="B41" s="6">
        <f>DEGREES(ATAN(30/100))</f>
        <v>16.69924423</v>
      </c>
      <c r="C41" s="22">
        <f>H10</f>
        <v>3.17</v>
      </c>
      <c r="D41" s="9">
        <f>H11</f>
        <v>0.477</v>
      </c>
      <c r="E41" s="9">
        <f>H12</f>
        <v>0.818</v>
      </c>
      <c r="F41" s="9">
        <f>H13</f>
        <v>0.824</v>
      </c>
      <c r="G41" s="9">
        <f>H14</f>
        <v>0.614</v>
      </c>
      <c r="H41" s="9">
        <f>H15</f>
        <v>0.361</v>
      </c>
      <c r="I41" s="9">
        <f>H16</f>
        <v>0.205</v>
      </c>
    </row>
    <row r="42">
      <c r="B42" s="6">
        <f>DEGREES(ATAN(50/100))</f>
        <v>26.56505118</v>
      </c>
      <c r="C42" s="19">
        <f>H17</f>
        <v>3.17</v>
      </c>
      <c r="D42" s="9">
        <f>H18</f>
        <v>0.423</v>
      </c>
      <c r="E42" s="9">
        <f>H19</f>
        <v>0.754</v>
      </c>
      <c r="F42" s="9">
        <f>H20</f>
        <v>0.706</v>
      </c>
      <c r="G42" s="9">
        <f>H21</f>
        <v>0.449</v>
      </c>
      <c r="H42" s="9">
        <f>H22</f>
        <v>0.235</v>
      </c>
      <c r="I42" s="9">
        <f>H23</f>
        <v>0.13</v>
      </c>
    </row>
    <row r="43">
      <c r="B43" s="6">
        <f>DEGREES(ATAN(75/100))</f>
        <v>36.86989765</v>
      </c>
      <c r="C43" s="19">
        <f>H24</f>
        <v>3.17</v>
      </c>
      <c r="D43" s="9">
        <f>H25</f>
        <v>0.352</v>
      </c>
      <c r="E43" s="9">
        <f>H26</f>
        <v>0.648</v>
      </c>
      <c r="F43" s="9">
        <f>H27</f>
        <v>0.535</v>
      </c>
      <c r="G43" s="9">
        <f>H28</f>
        <v>0.306</v>
      </c>
      <c r="H43" s="9">
        <f>H29</f>
        <v>0.171</v>
      </c>
      <c r="I43" s="9">
        <f>H30</f>
        <v>0.0885</v>
      </c>
    </row>
    <row r="44">
      <c r="B44" s="6">
        <f>DEGREES(ATAN(100/100))</f>
        <v>45</v>
      </c>
      <c r="C44" s="19">
        <f>H31</f>
        <v>3.17</v>
      </c>
      <c r="D44" s="14">
        <f>H32</f>
        <v>0.277</v>
      </c>
      <c r="E44" s="14">
        <f>H33</f>
        <v>0.65</v>
      </c>
      <c r="F44" s="9">
        <f>H34</f>
        <v>0.42</v>
      </c>
      <c r="G44" s="9">
        <f>H35</f>
        <v>0.242</v>
      </c>
      <c r="H44" s="9">
        <f>H36</f>
        <v>0.131</v>
      </c>
      <c r="I44" s="9">
        <f>H37</f>
        <v>0.0673</v>
      </c>
    </row>
    <row r="52">
      <c r="B52" s="6" t="s">
        <v>76</v>
      </c>
    </row>
    <row r="64">
      <c r="A64" s="6" t="s">
        <v>71</v>
      </c>
      <c r="B64" s="6" t="s">
        <v>16</v>
      </c>
      <c r="C64" s="6">
        <v>1.0</v>
      </c>
      <c r="D64" s="6">
        <v>2.0</v>
      </c>
      <c r="E64" s="6">
        <v>5.0</v>
      </c>
      <c r="F64" s="6">
        <v>10.0</v>
      </c>
      <c r="G64" s="6">
        <v>20.0</v>
      </c>
      <c r="H64" s="6">
        <v>40.0</v>
      </c>
      <c r="I64" s="6">
        <v>80.0</v>
      </c>
    </row>
    <row r="65">
      <c r="A65" s="33" t="s">
        <v>70</v>
      </c>
      <c r="B65" s="6">
        <f>DEGREES(ATAN(15/100))</f>
        <v>8.53076561</v>
      </c>
      <c r="C65" s="22">
        <f>I3</f>
        <v>37.3</v>
      </c>
      <c r="D65" s="9">
        <f>I4</f>
        <v>17.1</v>
      </c>
      <c r="E65" s="9">
        <f>I5</f>
        <v>6.68</v>
      </c>
      <c r="F65" s="9">
        <f>I6</f>
        <v>3.33</v>
      </c>
      <c r="G65" s="9">
        <f>I7</f>
        <v>1.61</v>
      </c>
      <c r="H65" s="9">
        <f>I8</f>
        <v>0.82</v>
      </c>
      <c r="I65" s="25">
        <f>I9</f>
        <v>0.356</v>
      </c>
    </row>
    <row r="66">
      <c r="B66" s="6">
        <f>DEGREES(ATAN(30/100))</f>
        <v>16.69924423</v>
      </c>
      <c r="C66" s="22">
        <f>I10</f>
        <v>17.2</v>
      </c>
      <c r="D66" s="9">
        <f>I11</f>
        <v>8.47</v>
      </c>
      <c r="E66" s="9">
        <f>I12</f>
        <v>3.38</v>
      </c>
      <c r="F66" s="9">
        <f>I13</f>
        <v>1.6</v>
      </c>
      <c r="G66" s="9">
        <f>I14</f>
        <v>0.824</v>
      </c>
      <c r="H66" s="9">
        <f>I15</f>
        <v>0.411</v>
      </c>
      <c r="I66" s="9">
        <f>I16</f>
        <v>0.205</v>
      </c>
    </row>
    <row r="67">
      <c r="B67" s="6">
        <f>DEGREES(ATAN(50/100))</f>
        <v>26.56505118</v>
      </c>
      <c r="C67" s="19">
        <f>I17</f>
        <v>10.3</v>
      </c>
      <c r="D67" s="9">
        <f>I18</f>
        <v>5.14</v>
      </c>
      <c r="E67" s="9">
        <f>I19</f>
        <v>2.07</v>
      </c>
      <c r="F67" s="9">
        <f>I20</f>
        <v>0.987</v>
      </c>
      <c r="G67" s="9">
        <f>I21</f>
        <v>0.49</v>
      </c>
      <c r="H67" s="9">
        <f>I22</f>
        <v>0.248</v>
      </c>
      <c r="I67" s="9">
        <f>I23</f>
        <v>0.13</v>
      </c>
    </row>
    <row r="68">
      <c r="B68" s="6">
        <f>DEGREES(ATAN(75/100))</f>
        <v>36.86989765</v>
      </c>
      <c r="C68" s="19">
        <f>I24</f>
        <v>6.93</v>
      </c>
      <c r="D68" s="9">
        <f>I25</f>
        <v>3.46</v>
      </c>
      <c r="E68" s="9">
        <f>I26</f>
        <v>1.4</v>
      </c>
      <c r="F68" s="9">
        <f>I27</f>
        <v>0.668</v>
      </c>
      <c r="G68" s="9">
        <f>I28</f>
        <v>0.336</v>
      </c>
      <c r="H68" s="9">
        <f>I29</f>
        <v>0.167</v>
      </c>
      <c r="I68" s="9">
        <f>I30</f>
        <v>0.0885</v>
      </c>
    </row>
    <row r="69">
      <c r="B69" s="6">
        <f>DEGREES(ATAN(100/100))</f>
        <v>45</v>
      </c>
      <c r="C69" s="19" t="str">
        <f>I31</f>
        <v>-</v>
      </c>
      <c r="D69" s="14">
        <f>I32</f>
        <v>2.59</v>
      </c>
      <c r="E69" s="14">
        <f>I33</f>
        <v>1.09</v>
      </c>
      <c r="F69" s="9">
        <f>I34</f>
        <v>0.511</v>
      </c>
      <c r="G69" s="9">
        <f>I35</f>
        <v>0.257</v>
      </c>
      <c r="H69" s="9">
        <f>I36</f>
        <v>0.128</v>
      </c>
      <c r="I69" s="9">
        <f>I37</f>
        <v>0.0673</v>
      </c>
    </row>
  </sheetData>
  <mergeCells count="16">
    <mergeCell ref="D3:D37"/>
    <mergeCell ref="E3:E37"/>
    <mergeCell ref="F3:F9"/>
    <mergeCell ref="F10:F16"/>
    <mergeCell ref="F17:F23"/>
    <mergeCell ref="F24:F30"/>
    <mergeCell ref="A3:A37"/>
    <mergeCell ref="A40:A44"/>
    <mergeCell ref="A65:A69"/>
    <mergeCell ref="A1:A2"/>
    <mergeCell ref="B1:B2"/>
    <mergeCell ref="C1:E1"/>
    <mergeCell ref="H1:I1"/>
    <mergeCell ref="B3:B37"/>
    <mergeCell ref="C3:C37"/>
    <mergeCell ref="F31:F37"/>
  </mergeCells>
  <drawing r:id="rId1"/>
</worksheet>
</file>