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964af29fb2625e/Documents/AudioResearch/MATLAB/MatchReverb/"/>
    </mc:Choice>
  </mc:AlternateContent>
  <xr:revisionPtr revIDLastSave="130" documentId="8_{315D5EBD-62FA-4843-BD0F-47818BC5238B}" xr6:coauthVersionLast="47" xr6:coauthVersionMax="47" xr10:uidLastSave="{BCFE42D8-EA76-44A2-990A-DF70DF49397D}"/>
  <bookViews>
    <workbookView xWindow="-28920" yWindow="-120" windowWidth="29040" windowHeight="15990" activeTab="3" xr2:uid="{147E1162-3B8E-2C47-B048-37B0C4733EB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5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0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  <c r="D39" i="3"/>
  <c r="D40" i="3"/>
  <c r="D41" i="3"/>
  <c r="D42" i="3"/>
  <c r="D43" i="3"/>
  <c r="D44" i="3"/>
  <c r="D45" i="3"/>
  <c r="D46" i="3"/>
  <c r="D47" i="3"/>
  <c r="D48" i="3"/>
  <c r="D49" i="3"/>
  <c r="D50" i="3"/>
  <c r="D38" i="3"/>
  <c r="B41" i="3"/>
  <c r="B42" i="3"/>
  <c r="B43" i="3"/>
  <c r="B44" i="3"/>
  <c r="B45" i="3"/>
  <c r="A45" i="3" s="1"/>
  <c r="B46" i="3"/>
  <c r="B47" i="3"/>
  <c r="A47" i="3" s="1"/>
  <c r="B48" i="3"/>
  <c r="B49" i="3"/>
  <c r="A49" i="3" s="1"/>
  <c r="B50" i="3"/>
  <c r="B37" i="3"/>
  <c r="B38" i="3"/>
  <c r="B39" i="3"/>
  <c r="B40" i="3"/>
  <c r="A37" i="3"/>
  <c r="C37" i="3"/>
  <c r="A43" i="3"/>
  <c r="A48" i="3"/>
  <c r="A50" i="3"/>
  <c r="A38" i="3"/>
  <c r="A39" i="3"/>
  <c r="A40" i="3"/>
  <c r="A41" i="3"/>
  <c r="A42" i="3"/>
  <c r="A44" i="3"/>
  <c r="A46" i="3"/>
  <c r="C38" i="3"/>
  <c r="C39" i="3"/>
  <c r="C40" i="3"/>
  <c r="C48" i="3"/>
  <c r="C49" i="3" s="1"/>
  <c r="C50" i="3" s="1"/>
  <c r="C47" i="3"/>
  <c r="C44" i="3"/>
  <c r="C43" i="3" s="1"/>
  <c r="C42" i="3" s="1"/>
  <c r="C41" i="3" s="1"/>
  <c r="C45" i="3"/>
  <c r="F4" i="1"/>
  <c r="C4" i="1" s="1"/>
  <c r="C6" i="1" s="1"/>
  <c r="C8" i="1" s="1"/>
  <c r="C12" i="1" l="1"/>
  <c r="C13" i="1" s="1"/>
  <c r="C16" i="1" s="1"/>
  <c r="G13" i="1" s="1"/>
  <c r="I13" i="1" s="1"/>
  <c r="F8" i="1"/>
</calcChain>
</file>

<file path=xl/sharedStrings.xml><?xml version="1.0" encoding="utf-8"?>
<sst xmlns="http://schemas.openxmlformats.org/spreadsheetml/2006/main" count="72" uniqueCount="72">
  <si>
    <t>Brut per year</t>
  </si>
  <si>
    <t>jours de conges</t>
  </si>
  <si>
    <t>Conges</t>
  </si>
  <si>
    <t>Business tax</t>
  </si>
  <si>
    <t>gross income</t>
  </si>
  <si>
    <t>forfait jour</t>
  </si>
  <si>
    <t>income free</t>
  </si>
  <si>
    <t>income tax</t>
  </si>
  <si>
    <t>net income</t>
  </si>
  <si>
    <t>dividend free</t>
  </si>
  <si>
    <t>understand why such low errors</t>
  </si>
  <si>
    <t>understand why such high errors</t>
  </si>
  <si>
    <t>SAMPLERATE?</t>
  </si>
  <si>
    <t>RT60?</t>
  </si>
  <si>
    <t>Error</t>
  </si>
  <si>
    <t>rt target</t>
  </si>
  <si>
    <t>rt generated</t>
  </si>
  <si>
    <t>RT target</t>
  </si>
  <si>
    <t>RT generated</t>
  </si>
  <si>
    <t>what???</t>
  </si>
  <si>
    <t>Sample Rate</t>
  </si>
  <si>
    <t>number</t>
  </si>
  <si>
    <t>'gen_falkland_tennis_court_omni'</t>
  </si>
  <si>
    <t>'gen_middle_tunnel_1way_mono'</t>
  </si>
  <si>
    <t>'gen_middle_tunnel_4way_mono'</t>
  </si>
  <si>
    <t>'gen_mine_site1_1way_mono'</t>
  </si>
  <si>
    <t>'gen_mine_site1_2way_mono'</t>
  </si>
  <si>
    <t>'gen_mine_site2_1way_mono'</t>
  </si>
  <si>
    <t>'gen_mine_site2_2way_mono'</t>
  </si>
  <si>
    <t>'gen_tunnel_entrance_a_1way_mono'</t>
  </si>
  <si>
    <t>'gen_tunnel_entrance_a_4way_mono'</t>
  </si>
  <si>
    <t>'gen_tunnel_entrance_b_1way_mono'</t>
  </si>
  <si>
    <t>'falkland_tennis_court_omni.wav'</t>
  </si>
  <si>
    <t>'middle_tunnel_1way_mono.wav'</t>
  </si>
  <si>
    <t>'middle_tunnel_4way_mono.wav'</t>
  </si>
  <si>
    <t>'mine_site1_1way_mono.wav'</t>
  </si>
  <si>
    <t>'mine_site1_2way_mono.wav'</t>
  </si>
  <si>
    <t>'mine_site2_1way_mono.wav'</t>
  </si>
  <si>
    <t>'mine_site2_2way_mono.wav'</t>
  </si>
  <si>
    <t>'tunnel_entrance_a_1way_mono.wav'</t>
  </si>
  <si>
    <t>'tunnel_entrance_a_4way_mono.wav'</t>
  </si>
  <si>
    <t>'tunnel_entrance_b_1way_mono.wav'</t>
  </si>
  <si>
    <t>the initial spectrum is like if it was the double of what it's supposed to be…</t>
  </si>
  <si>
    <t xml:space="preserve">could it be because the first frame isn't accurate enougth? </t>
  </si>
  <si>
    <t>Or do I do a step twice?</t>
  </si>
  <si>
    <t>Are the other spectrums as inacurate?</t>
  </si>
  <si>
    <r>
      <t>  zAbsorption = zSOS(absorptionGEQ(t_target_t60, delays, MeasuresStruct.SAMPLE_RATE),</t>
    </r>
    <r>
      <rPr>
        <sz val="10"/>
        <color rgb="FFAA04F9"/>
        <rFont val="Courier"/>
        <family val="1"/>
      </rPr>
      <t>'isDiagonal'</t>
    </r>
    <r>
      <rPr>
        <sz val="10"/>
        <color theme="1"/>
        <rFont val="Courier"/>
        <family val="1"/>
      </rPr>
      <t>,true);</t>
    </r>
  </si>
  <si>
    <r>
      <t xml:space="preserve">    </t>
    </r>
    <r>
      <rPr>
        <sz val="10"/>
        <color rgb="FF028009"/>
        <rFont val="Courier"/>
        <family val="1"/>
      </rPr>
      <t>% power correction filter</t>
    </r>
  </si>
  <si>
    <t>    powerCorrectionSOS = designGEQ(t_initial_spectrum_values, MeasuresStruct.SAMPLE_RATE);</t>
  </si>
  <si>
    <t>    outputFilters = zSOS(permute(powerCorrectionSOS,[3 4 1 2]) .* output_gain);</t>
  </si>
  <si>
    <r>
      <t xml:space="preserve">    irTimeDomain = dss2impz(length(MeasuresStruct.SIGNAL), delays, feedback_matrix, input_gain', outputFilters, direct, </t>
    </r>
    <r>
      <rPr>
        <sz val="10"/>
        <color rgb="FFAA04F9"/>
        <rFont val="Courier"/>
        <family val="1"/>
      </rPr>
      <t>'absorptionFilters'</t>
    </r>
    <r>
      <rPr>
        <sz val="10"/>
        <color theme="1"/>
        <rFont val="Courier"/>
        <family val="1"/>
      </rPr>
      <t>, zAbsorption);</t>
    </r>
  </si>
  <si>
    <t>   </t>
  </si>
  <si>
    <t>try to to those steps and divide per 2 the sample rate and see if it matches better!!</t>
  </si>
  <si>
    <t xml:space="preserve">&lt;= it shows something </t>
  </si>
  <si>
    <t>OctaveCenterFreqs_for_power</t>
  </si>
  <si>
    <t>There is a problem about the overall decay</t>
  </si>
  <si>
    <t>that overall decay is a low frequency….</t>
  </si>
  <si>
    <t>so something is wrong in the bottom of the spectrum</t>
  </si>
  <si>
    <t>so let's add extra bands for analysis</t>
  </si>
  <si>
    <t>see the curve and impulse response at different key frequencies (1k, 2k, 4k etc…) + global like above</t>
  </si>
  <si>
    <t>g_t60</t>
  </si>
  <si>
    <t>t_t-60</t>
  </si>
  <si>
    <t>t_c80</t>
  </si>
  <si>
    <t>g_c80</t>
  </si>
  <si>
    <t>g_br</t>
  </si>
  <si>
    <t>t_br</t>
  </si>
  <si>
    <t>Bass Ratio</t>
  </si>
  <si>
    <t>Clarity 80 ms</t>
  </si>
  <si>
    <t>Reverberation Time -60dB</t>
  </si>
  <si>
    <t>t_edt</t>
  </si>
  <si>
    <t>g_edt</t>
  </si>
  <si>
    <t>Early Decay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</si>
</sst>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£&quot;* #,##0.00_);_(&quot;£&quot;* \(#,##0.00\);_(&quot;£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10"/>
      <color rgb="FFAA04F9"/>
      <name val="Courier"/>
      <family val="1"/>
    </font>
    <font>
      <sz val="10"/>
      <color rgb="FF028009"/>
      <name val="Courier"/>
      <family val="1"/>
    </font>
    <font>
      <sz val="10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Sheet2!$K$14</c:f>
              <c:strCache>
                <c:ptCount val="1"/>
                <c:pt idx="0">
                  <c:v>RT 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Sheet2!$K$15:$K$24</c:f>
              <c:numCache>
                <c:formatCode>0.00</c:formatCode>
                <c:ptCount val="10"/>
                <c:pt idx="0">
                  <c:v>1.8834375000000001</c:v>
                </c:pt>
                <c:pt idx="1">
                  <c:v>1.4475416666666701</c:v>
                </c:pt>
                <c:pt idx="2">
                  <c:v>0.86199999999999999</c:v>
                </c:pt>
                <c:pt idx="3">
                  <c:v>0.36620833333333302</c:v>
                </c:pt>
                <c:pt idx="4">
                  <c:v>0.74512500000000004</c:v>
                </c:pt>
                <c:pt idx="5">
                  <c:v>4.3946666666666703</c:v>
                </c:pt>
                <c:pt idx="6">
                  <c:v>1.0603125</c:v>
                </c:pt>
                <c:pt idx="7">
                  <c:v>0.79272916666666704</c:v>
                </c:pt>
                <c:pt idx="8">
                  <c:v>0.67135416666666703</c:v>
                </c:pt>
                <c:pt idx="9">
                  <c:v>0.43070833333333303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E-C44F-BBE1-3B29184F80E4}"/>
            </c:ext>
          </c:extLst>
        </c:ser>
        <c:ser>
          <c:idx val="2"/>
          <c:order val="1"/>
          <c:tx>
            <c:strRef>
              <c:f>Sheet2!$L$14</c:f>
              <c:strCache>
                <c:ptCount val="1"/>
                <c:pt idx="0">
                  <c:v>RT generated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Sheet2!$L$15:$L$24</c:f>
              <c:numCache>
                <c:formatCode>0.00</c:formatCode>
                <c:ptCount val="10"/>
                <c:pt idx="0">
                  <c:v>1.64879166666667</c:v>
                </c:pt>
                <c:pt idx="1">
                  <c:v>1.4136041666666701</c:v>
                </c:pt>
                <c:pt idx="2">
                  <c:v>0.78922916666666698</c:v>
                </c:pt>
                <c:pt idx="3">
                  <c:v>0.49252083333333302</c:v>
                </c:pt>
                <c:pt idx="4">
                  <c:v>5.6525416666666697</c:v>
                </c:pt>
                <c:pt idx="5">
                  <c:v>3.11933333333333</c:v>
                </c:pt>
                <c:pt idx="6">
                  <c:v>1.1303749999999999</c:v>
                </c:pt>
                <c:pt idx="7">
                  <c:v>1.0543125</c:v>
                </c:pt>
                <c:pt idx="8">
                  <c:v>1.1142291666666699</c:v>
                </c:pt>
                <c:pt idx="9">
                  <c:v>1.0798541666666699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E-C44F-BBE1-3B29184F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73584"/>
        <c:axId val="921051344"/>
      </c:lineChart>
      <c:catAx>
        <c:axId val="9216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1344"/>
        <c:crosses val="autoZero"/>
        <c:auto val="1"/>
        <c:lblAlgn val="ctr"/>
        <c:lblOffset val="100"/>
        <c:noMultiLvlLbl val="0"/>
      </c:catAx>
      <c:valAx>
        <c:axId val="921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Sheet2!$K$14</c:f>
              <c:strCache>
                <c:ptCount val="1"/>
                <c:pt idx="0">
                  <c:v>RT 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Sheet2!$K$15:$K$24</c:f>
              <c:numCache>
                <c:formatCode>0.00</c:formatCode>
                <c:ptCount val="10"/>
                <c:pt idx="0">
                  <c:v>1.8834375000000001</c:v>
                </c:pt>
                <c:pt idx="1">
                  <c:v>1.4475416666666701</c:v>
                </c:pt>
                <c:pt idx="2">
                  <c:v>0.86199999999999999</c:v>
                </c:pt>
                <c:pt idx="3">
                  <c:v>0.36620833333333302</c:v>
                </c:pt>
                <c:pt idx="4">
                  <c:v>0.74512500000000004</c:v>
                </c:pt>
                <c:pt idx="5">
                  <c:v>4.3946666666666703</c:v>
                </c:pt>
                <c:pt idx="6">
                  <c:v>1.0603125</c:v>
                </c:pt>
                <c:pt idx="7">
                  <c:v>0.79272916666666704</c:v>
                </c:pt>
                <c:pt idx="8">
                  <c:v>0.67135416666666703</c:v>
                </c:pt>
                <c:pt idx="9">
                  <c:v>0.43070833333333303</c:v>
                </c:pt>
              </c:numCache>
            </c:numRef>
          </c:xVal>
          <c:yVal>
            <c:numRef>
              <c:f>Sheet2!$J$15:$J$24</c:f>
              <c:numCache>
                <c:formatCode>General</c:formatCode>
                <c:ptCount val="10"/>
                <c:pt idx="0">
                  <c:v>52</c:v>
                </c:pt>
                <c:pt idx="1">
                  <c:v>76</c:v>
                </c:pt>
                <c:pt idx="2">
                  <c:v>110</c:v>
                </c:pt>
                <c:pt idx="3">
                  <c:v>133</c:v>
                </c:pt>
                <c:pt idx="4">
                  <c:v>164</c:v>
                </c:pt>
                <c:pt idx="5">
                  <c:v>286</c:v>
                </c:pt>
                <c:pt idx="6">
                  <c:v>321</c:v>
                </c:pt>
                <c:pt idx="7">
                  <c:v>362</c:v>
                </c:pt>
                <c:pt idx="8">
                  <c:v>1712</c:v>
                </c:pt>
                <c:pt idx="9">
                  <c:v>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0-4748-8073-B84D0C3B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70400"/>
        <c:axId val="1870572528"/>
      </c:scatterChart>
      <c:valAx>
        <c:axId val="18705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2528"/>
        <c:crosses val="autoZero"/>
        <c:crossBetween val="midCat"/>
      </c:valAx>
      <c:valAx>
        <c:axId val="1870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Sheet3!$B$37:$B$50</c:f>
              <c:strCache>
                <c:ptCount val="14"/>
                <c:pt idx="0">
                  <c:v>0.290730039</c:v>
                </c:pt>
                <c:pt idx="1">
                  <c:v>0.591760035</c:v>
                </c:pt>
                <c:pt idx="2">
                  <c:v>0.89279003</c:v>
                </c:pt>
                <c:pt idx="3">
                  <c:v>1.193820026</c:v>
                </c:pt>
                <c:pt idx="4">
                  <c:v>1.494850022</c:v>
                </c:pt>
                <c:pt idx="5">
                  <c:v>1.795880017</c:v>
                </c:pt>
                <c:pt idx="6">
                  <c:v>2.096910013</c:v>
                </c:pt>
                <c:pt idx="7">
                  <c:v>2.397940009</c:v>
                </c:pt>
                <c:pt idx="8">
                  <c:v>2.698970004</c:v>
                </c:pt>
                <c:pt idx="9">
                  <c:v>3</c:v>
                </c:pt>
                <c:pt idx="10">
                  <c:v>3.301029996</c:v>
                </c:pt>
                <c:pt idx="11">
                  <c:v>3.602059991</c:v>
                </c:pt>
                <c:pt idx="12">
                  <c:v>3.903089987</c:v>
                </c:pt>
                <c:pt idx="13">
                  <c:v>4.204119983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Sheet3!$C$37:$C$50</c:f>
              <c:numCache>
                <c:formatCode>General</c:formatCode>
                <c:ptCount val="14"/>
                <c:pt idx="0">
                  <c:v>1.953125</c:v>
                </c:pt>
                <c:pt idx="1">
                  <c:v>3.90625</c:v>
                </c:pt>
                <c:pt idx="2">
                  <c:v>7.8125</c:v>
                </c:pt>
                <c:pt idx="3">
                  <c:v>15.625</c:v>
                </c:pt>
                <c:pt idx="4">
                  <c:v>31.25</c:v>
                </c:pt>
                <c:pt idx="5">
                  <c:v>62.5</c:v>
                </c:pt>
                <c:pt idx="6">
                  <c:v>125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</c:numCache>
            </c:numRef>
          </c:xVal>
          <c:yVal>
            <c:numRef>
              <c:f>Sheet3!$A$37:$A$50</c:f>
              <c:numCache>
                <c:formatCode>General</c:formatCode>
                <c:ptCount val="14"/>
                <c:pt idx="0">
                  <c:v>3.4396170528387233</c:v>
                </c:pt>
                <c:pt idx="1">
                  <c:v>1.6898741742959822</c:v>
                </c:pt>
                <c:pt idx="2">
                  <c:v>1.1200841922546816</c:v>
                </c:pt>
                <c:pt idx="3">
                  <c:v>0.83764719824402001</c:v>
                </c:pt>
                <c:pt idx="4">
                  <c:v>0.66896343144583736</c:v>
                </c:pt>
                <c:pt idx="5">
                  <c:v>0.55683007235577953</c:v>
                </c:pt>
                <c:pt idx="6">
                  <c:v>0.47689218602446437</c:v>
                </c:pt>
                <c:pt idx="7">
                  <c:v>0.41702461128449708</c:v>
                </c:pt>
                <c:pt idx="8">
                  <c:v>0.37051171313258552</c:v>
                </c:pt>
                <c:pt idx="9">
                  <c:v>0.33333333333333331</c:v>
                </c:pt>
                <c:pt idx="10">
                  <c:v>0.30293575075462359</c:v>
                </c:pt>
                <c:pt idx="11">
                  <c:v>0.27761891873192607</c:v>
                </c:pt>
                <c:pt idx="12">
                  <c:v>0.25620726228008028</c:v>
                </c:pt>
                <c:pt idx="13">
                  <c:v>0.23786190787263323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3-488A-9B30-3D9A52EE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71183"/>
        <c:axId val="1947370351"/>
      </c:scatterChart>
      <c:valAx>
        <c:axId val="1947371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70351"/>
        <c:crosses val="autoZero"/>
        <c:crossBetween val="midCat"/>
      </c:valAx>
      <c:valAx>
        <c:axId val="19473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Reverberation Time -60dB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Sheet4!$B$5:$U$5</c:f>
              <c:numCache>
                <c:formatCode>General</c:formatCode>
                <c:ptCount val="20"/>
                <c:pt idx="0">
                  <c:v>1.7332916666666702</c:v>
                </c:pt>
                <c:pt idx="1">
                  <c:v>2.2770833333334017E-2</c:v>
                </c:pt>
                <c:pt idx="2">
                  <c:v>0.7054791666666701</c:v>
                </c:pt>
                <c:pt idx="3">
                  <c:v>0.95585416666666712</c:v>
                </c:pt>
                <c:pt idx="4">
                  <c:v>2.1687500000000026E-2</c:v>
                </c:pt>
                <c:pt idx="5">
                  <c:v>0.18672916666666706</c:v>
                </c:pt>
                <c:pt idx="6">
                  <c:v>3.6520833333333003E-2</c:v>
                </c:pt>
                <c:pt idx="7">
                  <c:v>0.14204166666666695</c:v>
                </c:pt>
                <c:pt idx="8">
                  <c:v>7.8187500000000021E-2</c:v>
                </c:pt>
                <c:pt idx="9">
                  <c:v>0.47362499999999996</c:v>
                </c:pt>
                <c:pt idx="10">
                  <c:v>0.49270833333333303</c:v>
                </c:pt>
                <c:pt idx="11">
                  <c:v>1.4869166666666669</c:v>
                </c:pt>
                <c:pt idx="12">
                  <c:v>0.66262499999999991</c:v>
                </c:pt>
                <c:pt idx="13">
                  <c:v>1.3155416666666699</c:v>
                </c:pt>
                <c:pt idx="14">
                  <c:v>0.69249999999999701</c:v>
                </c:pt>
                <c:pt idx="15">
                  <c:v>1.1118125000000028</c:v>
                </c:pt>
                <c:pt idx="16">
                  <c:v>0.57722916666666302</c:v>
                </c:pt>
                <c:pt idx="17">
                  <c:v>0.68547916666666286</c:v>
                </c:pt>
                <c:pt idx="18">
                  <c:v>0.88004166666666972</c:v>
                </c:pt>
                <c:pt idx="19">
                  <c:v>1.5298124999999998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DB4-BDC5-CB7939CAE5FC}"/>
            </c:ext>
          </c:extLst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Clarity 80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Sheet4!$B$10:$U$10</c:f>
              <c:numCache>
                <c:formatCode>General</c:formatCode>
                <c:ptCount val="20"/>
                <c:pt idx="0">
                  <c:v>6.7165936665955801</c:v>
                </c:pt>
                <c:pt idx="1">
                  <c:v>8.6419392800563024</c:v>
                </c:pt>
                <c:pt idx="2">
                  <c:v>2.3319950789303396</c:v>
                </c:pt>
                <c:pt idx="3">
                  <c:v>0.16630824355810958</c:v>
                </c:pt>
                <c:pt idx="4">
                  <c:v>7.1099141511162003</c:v>
                </c:pt>
                <c:pt idx="5">
                  <c:v>5.5787883415834987</c:v>
                </c:pt>
                <c:pt idx="6">
                  <c:v>7.4957922516262592</c:v>
                </c:pt>
                <c:pt idx="7">
                  <c:v>6.7854277725483998</c:v>
                </c:pt>
                <c:pt idx="8">
                  <c:v>8.1768526885173021</c:v>
                </c:pt>
                <c:pt idx="9">
                  <c:v>2.6809649507891997</c:v>
                </c:pt>
                <c:pt idx="10">
                  <c:v>2.4240555015539016</c:v>
                </c:pt>
                <c:pt idx="11">
                  <c:v>1.6940049794438998</c:v>
                </c:pt>
                <c:pt idx="12">
                  <c:v>4.7520053258845003</c:v>
                </c:pt>
                <c:pt idx="13">
                  <c:v>3.8999571655651</c:v>
                </c:pt>
                <c:pt idx="14">
                  <c:v>0.80348559489720017</c:v>
                </c:pt>
                <c:pt idx="15">
                  <c:v>1.5598087267282494</c:v>
                </c:pt>
                <c:pt idx="16">
                  <c:v>1.1523876616877207</c:v>
                </c:pt>
                <c:pt idx="17">
                  <c:v>0.44555498113705028</c:v>
                </c:pt>
                <c:pt idx="18">
                  <c:v>4.2841186583714297</c:v>
                </c:pt>
                <c:pt idx="19">
                  <c:v>1.09748847429551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0-4DB4-BDC5-CB7939CAE5FC}"/>
            </c:ext>
          </c:extLst>
        </c:ser>
        <c:ser>
          <c:idx val="2"/>
          <c:order val="2"/>
          <c:tx>
            <c:strRef>
              <c:f>Sheet4!$A$15</c:f>
              <c:strCache>
                <c:ptCount val="1"/>
                <c:pt idx="0">
                  <c:v>Bass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Sheet4!$B$15:$U$15</c:f>
              <c:numCache>
                <c:formatCode>General</c:formatCode>
                <c:ptCount val="20"/>
                <c:pt idx="0">
                  <c:v>0.56523898534234984</c:v>
                </c:pt>
                <c:pt idx="1">
                  <c:v>8.6433650672279896</c:v>
                </c:pt>
                <c:pt idx="2">
                  <c:v>0.38219917069991327</c:v>
                </c:pt>
                <c:pt idx="3">
                  <c:v>2.4367372346384402</c:v>
                </c:pt>
                <c:pt idx="4">
                  <c:v>0.67570162828539004</c:v>
                </c:pt>
                <c:pt idx="5">
                  <c:v>0.92896147086957992</c:v>
                </c:pt>
                <c:pt idx="6">
                  <c:v>2.587186158863453</c:v>
                </c:pt>
                <c:pt idx="7">
                  <c:v>9.5660069055680363E-2</c:v>
                </c:pt>
                <c:pt idx="8">
                  <c:v>8.0730488622316106</c:v>
                </c:pt>
                <c:pt idx="9">
                  <c:v>0.33589578129428022</c:v>
                </c:pt>
                <c:pt idx="10">
                  <c:v>3.2438615385076099</c:v>
                </c:pt>
                <c:pt idx="11">
                  <c:v>2.77313721235857</c:v>
                </c:pt>
                <c:pt idx="12">
                  <c:v>1.5348417613315501</c:v>
                </c:pt>
                <c:pt idx="13">
                  <c:v>3.436659006138282</c:v>
                </c:pt>
                <c:pt idx="14">
                  <c:v>0.69253798815799006</c:v>
                </c:pt>
                <c:pt idx="15">
                  <c:v>8.8508098310597489</c:v>
                </c:pt>
                <c:pt idx="16">
                  <c:v>1.557499104055206</c:v>
                </c:pt>
                <c:pt idx="17">
                  <c:v>5.4331063729941356</c:v>
                </c:pt>
                <c:pt idx="18">
                  <c:v>0.14399693170014738</c:v>
                </c:pt>
                <c:pt idx="19">
                  <c:v>1.5740547400977101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0-4DB4-BDC5-CB7939CAE5FC}"/>
            </c:ext>
          </c:extLst>
        </c:ser>
        <c:ser>
          <c:idx val="3"/>
          <c:order val="3"/>
          <c:tx>
            <c:strRef>
              <c:f>Sheet4!$A$20</c:f>
              <c:strCache>
                <c:ptCount val="1"/>
                <c:pt idx="0">
                  <c:v>Early Decay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Sheet4!$B$20:$U$20</c:f>
              <c:numCache>
                <c:formatCode>General</c:formatCode>
                <c:ptCount val="20"/>
                <c:pt idx="0">
                  <c:v>0.16070833333333298</c:v>
                </c:pt>
                <c:pt idx="1">
                  <c:v>1.8145833333333371E-2</c:v>
                </c:pt>
                <c:pt idx="2">
                  <c:v>1.7989583333333295E-2</c:v>
                </c:pt>
                <c:pt idx="3">
                  <c:v>6.2812500000000021E-3</c:v>
                </c:pt>
                <c:pt idx="4">
                  <c:v>1.5708333333333404E-2</c:v>
                </c:pt>
                <c:pt idx="5">
                  <c:v>3.0843749999999996E-2</c:v>
                </c:pt>
                <c:pt idx="6">
                  <c:v>7.1885416666667007E-2</c:v>
                </c:pt>
                <c:pt idx="7">
                  <c:v>3.4427083333333303E-2</c:v>
                </c:pt>
                <c:pt idx="8">
                  <c:v>3.91145833333333E-2</c:v>
                </c:pt>
                <c:pt idx="9">
                  <c:v>1.5145833333333303E-2</c:v>
                </c:pt>
                <c:pt idx="10">
                  <c:v>2.7062499999999969E-2</c:v>
                </c:pt>
                <c:pt idx="11">
                  <c:v>1.3125000000000005E-2</c:v>
                </c:pt>
                <c:pt idx="12">
                  <c:v>2.8166666666666701E-2</c:v>
                </c:pt>
                <c:pt idx="13">
                  <c:v>2.5135416666666702E-2</c:v>
                </c:pt>
                <c:pt idx="14">
                  <c:v>2.0208333333332981E-3</c:v>
                </c:pt>
                <c:pt idx="15">
                  <c:v>1.3114583333333291E-2</c:v>
                </c:pt>
                <c:pt idx="16">
                  <c:v>3.0208333333334031E-3</c:v>
                </c:pt>
                <c:pt idx="17">
                  <c:v>1.5395833333333997E-2</c:v>
                </c:pt>
                <c:pt idx="18">
                  <c:v>6.3500000000000001E-2</c:v>
                </c:pt>
                <c:pt idx="19">
                  <c:v>3.3645833333330044E-3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0-4DB4-BDC5-CB7939CA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14047"/>
        <c:axId val="2082814463"/>
      </c:barChart>
      <c:catAx>
        <c:axId val="20828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14463"/>
        <c:crosses val="autoZero"/>
        <c:auto val="1"/>
        <c:lblAlgn val="ctr"/>
        <c:lblOffset val="100"/>
        <c:noMultiLvlLbl val="0"/>
      </c:catAx>
      <c:valAx>
        <c:axId val="20828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387350</xdr:colOff>
      <xdr:row>1</xdr:row>
      <xdr:rowOff>0</xdr:rowOff>
    </xdr:from>
    <xdr:to>
      <xdr:col>21</xdr:col>
      <xdr:colOff>6350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6E10A-BDD5-D8A0-4374-B537EE3AA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387350</xdr:colOff>
      <xdr:row>16</xdr:row>
      <xdr:rowOff>0</xdr:rowOff>
    </xdr:from>
    <xdr:to>
      <xdr:col>21</xdr:col>
      <xdr:colOff>6350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8A63E-F8C1-9E8D-FA90-843DEB76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41</xdr:row>
      <xdr:rowOff>88900</xdr:rowOff>
    </xdr:from>
    <xdr:to>
      <xdr:col>9</xdr:col>
      <xdr:colOff>381000</xdr:colOff>
      <xdr:row>65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4C7099-E90C-B2B7-4941-65EB98BB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8420100"/>
          <a:ext cx="6553200" cy="483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774700</xdr:colOff>
      <xdr:row>27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41297A-0447-8FA0-BAD1-F2BA15BCA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406400"/>
          <a:ext cx="6553200" cy="5270500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806822</xdr:colOff>
      <xdr:row>2</xdr:row>
      <xdr:rowOff>112058</xdr:rowOff>
    </xdr:from>
    <xdr:to>
      <xdr:col>22</xdr:col>
      <xdr:colOff>728381</xdr:colOff>
      <xdr:row>33</xdr:row>
      <xdr:rowOff>5603</xdr:rowOff>
    </xdr:to>
    <xdr:pic>
      <xdr:nvPicPr>
        <xdr:cNvPr id="3" name="Picture 2" descr="Impulse Response | Studio Six Digital">
          <a:extLst>
            <a:ext uri="{FF2B5EF4-FFF2-40B4-BE49-F238E27FC236}">
              <a16:creationId xmlns:a16="http://schemas.microsoft.com/office/drawing/2014/main" id="{46AD3A91-100F-A71B-9D7B-B0180FD4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1675" y="515470"/>
          <a:ext cx="9166412" cy="6146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246529</xdr:colOff>
      <xdr:row>36</xdr:row>
      <xdr:rowOff>85165</xdr:rowOff>
    </xdr:from>
    <xdr:to>
      <xdr:col>20</xdr:col>
      <xdr:colOff>549088</xdr:colOff>
      <xdr:row>54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5B6F8-401D-80C1-4380-0DFA665A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341779</xdr:colOff>
      <xdr:row>23</xdr:row>
      <xdr:rowOff>29135</xdr:rowOff>
    </xdr:from>
    <xdr:to>
      <xdr:col>18</xdr:col>
      <xdr:colOff>649941</xdr:colOff>
      <xdr:row>41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E12BD-20F4-2548-DA12-A2EEB9CF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F6-0382-DF4D-B9F5-562A5BB84325}">
  <dimension ref="B2:I16"/>
  <sheetViews>
    <sheetView workbookViewId="0">
      <selection activeCell="C4" sqref="C4"/>
    </sheetView>
  </sheetViews>
  <sheetFormatPr defaultColWidth="11" defaultRowHeight="15.75" x14ac:dyDescent="0.25"/>
  <cols>
    <col min="2" max="2" width="16.625" customWidth="1"/>
    <col min="3" max="3" width="12.5" bestFit="1" customWidth="1"/>
    <col min="7" max="7" width="11.5" bestFit="1" customWidth="1"/>
  </cols>
  <sheetData>
    <row r="2" spans="2:9" x14ac:dyDescent="0.25">
      <c r="G2">
        <v>30</v>
      </c>
      <c r="H2" t="s">
        <v>1</v>
      </c>
    </row>
    <row r="3" spans="2:9" x14ac:dyDescent="0.25">
      <c r="B3" t="s">
        <v>0</v>
      </c>
      <c r="C3" s="1">
        <v>40000</v>
      </c>
    </row>
    <row r="4" spans="2:9" x14ac:dyDescent="0.25">
      <c r="B4" t="s">
        <v>2</v>
      </c>
      <c r="C4" s="2">
        <f>F4*G2</f>
        <v>4687.5</v>
      </c>
      <c r="F4" s="1">
        <f>C3/D5</f>
        <v>156.25</v>
      </c>
    </row>
    <row r="5" spans="2:9" x14ac:dyDescent="0.25">
      <c r="D5">
        <v>256</v>
      </c>
    </row>
    <row r="6" spans="2:9" x14ac:dyDescent="0.25">
      <c r="B6" t="s">
        <v>3</v>
      </c>
      <c r="C6" s="2">
        <f>SUM(C3:C4)*D6</f>
        <v>17875</v>
      </c>
      <c r="D6" s="3">
        <v>0.4</v>
      </c>
    </row>
    <row r="8" spans="2:9" x14ac:dyDescent="0.25">
      <c r="B8" t="s">
        <v>4</v>
      </c>
      <c r="C8" s="2">
        <f>SUM(C3:C7)</f>
        <v>62562.5</v>
      </c>
      <c r="E8" t="s">
        <v>5</v>
      </c>
      <c r="F8" s="2">
        <f>C8/D5</f>
        <v>244.384765625</v>
      </c>
    </row>
    <row r="12" spans="2:9" x14ac:dyDescent="0.25">
      <c r="B12" t="s">
        <v>9</v>
      </c>
      <c r="C12" s="2">
        <f>C8-C6-2000</f>
        <v>42687.5</v>
      </c>
    </row>
    <row r="13" spans="2:9" x14ac:dyDescent="0.25">
      <c r="B13" t="s">
        <v>6</v>
      </c>
      <c r="C13" s="2">
        <f>C12-12500</f>
        <v>30187.5</v>
      </c>
      <c r="F13" t="s">
        <v>8</v>
      </c>
      <c r="G13" s="2">
        <f>C8-C6-C16</f>
        <v>32612.5</v>
      </c>
      <c r="I13" s="2">
        <f>G13/12</f>
        <v>2717.7083333333335</v>
      </c>
    </row>
    <row r="16" spans="2:9" x14ac:dyDescent="0.25">
      <c r="B16" t="s">
        <v>7</v>
      </c>
      <c r="C16" s="2">
        <f>C13*D16</f>
        <v>12075</v>
      </c>
      <c r="D16" s="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5FBA-479F-D74A-B02A-328BAB41B3D5}">
  <dimension ref="A1:P53"/>
  <sheetViews>
    <sheetView topLeftCell="A21" workbookViewId="0">
      <selection activeCell="J19" sqref="J19"/>
    </sheetView>
  </sheetViews>
  <sheetFormatPr defaultColWidth="11" defaultRowHeight="15.75" x14ac:dyDescent="0.25"/>
  <cols>
    <col min="5" max="5" width="14.375" customWidth="1"/>
    <col min="6" max="6" width="12.5" customWidth="1"/>
    <col min="12" max="12" width="11.5" customWidth="1"/>
  </cols>
  <sheetData>
    <row r="1" spans="1:13" x14ac:dyDescent="0.25">
      <c r="A1">
        <v>1</v>
      </c>
      <c r="B1">
        <v>3</v>
      </c>
      <c r="C1">
        <v>40</v>
      </c>
      <c r="D1">
        <v>286</v>
      </c>
      <c r="E1" s="4">
        <v>4.3946666666666703</v>
      </c>
      <c r="F1" s="4">
        <v>3.11933333333333</v>
      </c>
      <c r="G1">
        <v>48000</v>
      </c>
    </row>
    <row r="2" spans="1:13" x14ac:dyDescent="0.25">
      <c r="A2">
        <v>2</v>
      </c>
      <c r="B2">
        <v>3</v>
      </c>
      <c r="C2">
        <v>40</v>
      </c>
      <c r="D2">
        <v>76</v>
      </c>
      <c r="E2" s="4">
        <v>1.4475416666666701</v>
      </c>
      <c r="F2" s="4">
        <v>1.4136041666666701</v>
      </c>
      <c r="G2">
        <v>96000</v>
      </c>
      <c r="K2" t="s">
        <v>10</v>
      </c>
    </row>
    <row r="3" spans="1:13" x14ac:dyDescent="0.25">
      <c r="A3">
        <v>3</v>
      </c>
      <c r="B3">
        <v>3</v>
      </c>
      <c r="C3">
        <v>40</v>
      </c>
      <c r="D3">
        <v>52</v>
      </c>
      <c r="E3" s="4">
        <v>1.8834375000000001</v>
      </c>
      <c r="F3" s="4">
        <v>1.64879166666667</v>
      </c>
      <c r="G3">
        <v>96000</v>
      </c>
      <c r="K3" t="s">
        <v>11</v>
      </c>
    </row>
    <row r="4" spans="1:13" x14ac:dyDescent="0.25">
      <c r="A4">
        <v>4</v>
      </c>
      <c r="B4">
        <v>3</v>
      </c>
      <c r="C4">
        <v>40</v>
      </c>
      <c r="D4">
        <v>2298</v>
      </c>
      <c r="E4" s="4">
        <v>0.43070833333333303</v>
      </c>
      <c r="F4" s="4">
        <v>1.0798541666666699</v>
      </c>
      <c r="G4">
        <v>96000</v>
      </c>
    </row>
    <row r="5" spans="1:13" x14ac:dyDescent="0.25">
      <c r="A5">
        <v>5</v>
      </c>
      <c r="B5">
        <v>3</v>
      </c>
      <c r="C5">
        <v>40</v>
      </c>
      <c r="D5">
        <v>1712</v>
      </c>
      <c r="E5" s="4">
        <v>0.67135416666666703</v>
      </c>
      <c r="F5" s="4">
        <v>1.1142291666666699</v>
      </c>
      <c r="G5">
        <v>96000</v>
      </c>
    </row>
    <row r="6" spans="1:13" x14ac:dyDescent="0.25">
      <c r="A6">
        <v>6</v>
      </c>
      <c r="B6">
        <v>3</v>
      </c>
      <c r="C6">
        <v>40</v>
      </c>
      <c r="D6">
        <v>362</v>
      </c>
      <c r="E6" s="4">
        <v>0.79272916666666704</v>
      </c>
      <c r="F6" s="4">
        <v>1.0543125</v>
      </c>
      <c r="G6">
        <v>96000</v>
      </c>
    </row>
    <row r="7" spans="1:13" x14ac:dyDescent="0.25">
      <c r="A7">
        <v>7</v>
      </c>
      <c r="B7">
        <v>3</v>
      </c>
      <c r="C7">
        <v>40</v>
      </c>
      <c r="D7">
        <v>321</v>
      </c>
      <c r="E7" s="4">
        <v>1.0603125</v>
      </c>
      <c r="F7" s="4">
        <v>1.1303749999999999</v>
      </c>
      <c r="G7">
        <v>96000</v>
      </c>
    </row>
    <row r="8" spans="1:13" x14ac:dyDescent="0.25">
      <c r="A8">
        <v>8</v>
      </c>
      <c r="B8">
        <v>3</v>
      </c>
      <c r="C8">
        <v>40</v>
      </c>
      <c r="D8">
        <v>133</v>
      </c>
      <c r="E8" s="4">
        <v>0.36620833333333302</v>
      </c>
      <c r="F8" s="4">
        <v>0.49252083333333302</v>
      </c>
      <c r="G8">
        <v>96000</v>
      </c>
    </row>
    <row r="9" spans="1:13" x14ac:dyDescent="0.25">
      <c r="A9">
        <v>9</v>
      </c>
      <c r="B9">
        <v>3</v>
      </c>
      <c r="C9">
        <v>40</v>
      </c>
      <c r="D9">
        <v>110</v>
      </c>
      <c r="E9" s="4">
        <v>0.86199999999999999</v>
      </c>
      <c r="F9" s="4">
        <v>0.78922916666666698</v>
      </c>
      <c r="G9">
        <v>96000</v>
      </c>
    </row>
    <row r="10" spans="1:13" x14ac:dyDescent="0.25">
      <c r="A10" s="5">
        <v>10</v>
      </c>
      <c r="B10" s="5">
        <v>3</v>
      </c>
      <c r="C10" s="5">
        <v>40</v>
      </c>
      <c r="D10" s="5">
        <v>164</v>
      </c>
      <c r="E10" s="6">
        <v>0.74512500000000004</v>
      </c>
      <c r="F10" s="6">
        <v>5.6525416666666697</v>
      </c>
      <c r="G10">
        <v>96000</v>
      </c>
    </row>
    <row r="11" spans="1:13" x14ac:dyDescent="0.25">
      <c r="E11" t="s">
        <v>15</v>
      </c>
      <c r="F11" t="s">
        <v>16</v>
      </c>
    </row>
    <row r="14" spans="1:13" x14ac:dyDescent="0.25">
      <c r="I14" t="s">
        <v>21</v>
      </c>
      <c r="J14" t="s">
        <v>14</v>
      </c>
      <c r="K14" t="s">
        <v>17</v>
      </c>
      <c r="L14" t="s">
        <v>18</v>
      </c>
      <c r="M14" t="s">
        <v>20</v>
      </c>
    </row>
    <row r="15" spans="1:13" x14ac:dyDescent="0.25">
      <c r="I15">
        <v>3</v>
      </c>
      <c r="J15">
        <v>52</v>
      </c>
      <c r="K15" s="4">
        <v>1.8834375000000001</v>
      </c>
      <c r="L15" s="4">
        <v>1.64879166666667</v>
      </c>
      <c r="M15">
        <v>96000</v>
      </c>
    </row>
    <row r="16" spans="1:13" x14ac:dyDescent="0.25">
      <c r="I16">
        <v>2</v>
      </c>
      <c r="J16">
        <v>76</v>
      </c>
      <c r="K16" s="4">
        <v>1.4475416666666701</v>
      </c>
      <c r="L16" s="4">
        <v>1.4136041666666701</v>
      </c>
      <c r="M16">
        <v>96000</v>
      </c>
    </row>
    <row r="17" spans="2:13" x14ac:dyDescent="0.25">
      <c r="E17" t="s">
        <v>12</v>
      </c>
      <c r="F17" t="s">
        <v>13</v>
      </c>
      <c r="I17">
        <v>9</v>
      </c>
      <c r="J17">
        <v>110</v>
      </c>
      <c r="K17" s="4">
        <v>0.86199999999999999</v>
      </c>
      <c r="L17" s="4">
        <v>0.78922916666666698</v>
      </c>
      <c r="M17">
        <v>96000</v>
      </c>
    </row>
    <row r="18" spans="2:13" x14ac:dyDescent="0.25">
      <c r="H18" t="s">
        <v>19</v>
      </c>
      <c r="I18">
        <v>8</v>
      </c>
      <c r="J18">
        <v>133</v>
      </c>
      <c r="K18" s="4">
        <v>0.36620833333333302</v>
      </c>
      <c r="L18" s="4">
        <v>0.49252083333333302</v>
      </c>
      <c r="M18">
        <v>96000</v>
      </c>
    </row>
    <row r="19" spans="2:13" x14ac:dyDescent="0.25">
      <c r="I19" s="7">
        <v>10</v>
      </c>
      <c r="J19" s="7">
        <v>164</v>
      </c>
      <c r="K19" s="8">
        <v>0.74512500000000004</v>
      </c>
      <c r="L19" s="6">
        <v>5.6525416666666697</v>
      </c>
      <c r="M19" s="7">
        <v>96000</v>
      </c>
    </row>
    <row r="20" spans="2:13" x14ac:dyDescent="0.25">
      <c r="I20">
        <v>1</v>
      </c>
      <c r="J20">
        <v>286</v>
      </c>
      <c r="K20" s="4">
        <v>4.3946666666666703</v>
      </c>
      <c r="L20" s="4">
        <v>3.11933333333333</v>
      </c>
      <c r="M20">
        <v>48000</v>
      </c>
    </row>
    <row r="21" spans="2:13" x14ac:dyDescent="0.25">
      <c r="I21">
        <v>7</v>
      </c>
      <c r="J21">
        <v>321</v>
      </c>
      <c r="K21" s="4">
        <v>1.0603125</v>
      </c>
      <c r="L21" s="4">
        <v>1.1303749999999999</v>
      </c>
      <c r="M21">
        <v>96000</v>
      </c>
    </row>
    <row r="22" spans="2:13" x14ac:dyDescent="0.25">
      <c r="I22">
        <v>6</v>
      </c>
      <c r="J22">
        <v>362</v>
      </c>
      <c r="K22" s="4">
        <v>0.79272916666666704</v>
      </c>
      <c r="L22" s="4">
        <v>1.0543125</v>
      </c>
      <c r="M22">
        <v>96000</v>
      </c>
    </row>
    <row r="23" spans="2:13" x14ac:dyDescent="0.25">
      <c r="I23">
        <v>5</v>
      </c>
      <c r="J23">
        <v>1712</v>
      </c>
      <c r="K23" s="4">
        <v>0.67135416666666703</v>
      </c>
      <c r="L23" s="4">
        <v>1.1142291666666699</v>
      </c>
      <c r="M23">
        <v>96000</v>
      </c>
    </row>
    <row r="24" spans="2:13" x14ac:dyDescent="0.25">
      <c r="I24">
        <v>4</v>
      </c>
      <c r="J24">
        <v>2298</v>
      </c>
      <c r="K24" s="4">
        <v>0.43070833333333303</v>
      </c>
      <c r="L24" s="4">
        <v>1.0798541666666699</v>
      </c>
      <c r="M24">
        <v>96000</v>
      </c>
    </row>
    <row r="26" spans="2:13" x14ac:dyDescent="0.25">
      <c r="B26" t="s">
        <v>32</v>
      </c>
      <c r="F26" t="s">
        <v>22</v>
      </c>
    </row>
    <row r="27" spans="2:13" x14ac:dyDescent="0.25">
      <c r="B27" t="s">
        <v>33</v>
      </c>
      <c r="F27" t="s">
        <v>23</v>
      </c>
    </row>
    <row r="28" spans="2:13" x14ac:dyDescent="0.25">
      <c r="B28" t="s">
        <v>34</v>
      </c>
      <c r="F28" t="s">
        <v>24</v>
      </c>
    </row>
    <row r="29" spans="2:13" x14ac:dyDescent="0.25">
      <c r="B29" t="s">
        <v>35</v>
      </c>
      <c r="F29" t="s">
        <v>25</v>
      </c>
    </row>
    <row r="30" spans="2:13" x14ac:dyDescent="0.25">
      <c r="B30" t="s">
        <v>36</v>
      </c>
      <c r="F30" t="s">
        <v>26</v>
      </c>
    </row>
    <row r="31" spans="2:13" x14ac:dyDescent="0.25">
      <c r="B31" t="s">
        <v>37</v>
      </c>
      <c r="F31" t="s">
        <v>27</v>
      </c>
    </row>
    <row r="32" spans="2:13" x14ac:dyDescent="0.25">
      <c r="B32" t="s">
        <v>38</v>
      </c>
      <c r="F32" t="s">
        <v>28</v>
      </c>
    </row>
    <row r="33" spans="2:16" x14ac:dyDescent="0.25">
      <c r="B33" t="s">
        <v>39</v>
      </c>
      <c r="F33" t="s">
        <v>29</v>
      </c>
    </row>
    <row r="34" spans="2:16" x14ac:dyDescent="0.25">
      <c r="B34" t="s">
        <v>40</v>
      </c>
      <c r="F34" t="s">
        <v>30</v>
      </c>
    </row>
    <row r="35" spans="2:16" x14ac:dyDescent="0.25">
      <c r="B35" t="s">
        <v>41</v>
      </c>
      <c r="F35" t="s">
        <v>31</v>
      </c>
      <c r="K35" t="s">
        <v>42</v>
      </c>
    </row>
    <row r="36" spans="2:16" x14ac:dyDescent="0.25">
      <c r="J36">
        <v>1</v>
      </c>
      <c r="K36" t="s">
        <v>43</v>
      </c>
    </row>
    <row r="37" spans="2:16" x14ac:dyDescent="0.25">
      <c r="K37" t="s">
        <v>44</v>
      </c>
    </row>
    <row r="38" spans="2:16" x14ac:dyDescent="0.25">
      <c r="J38">
        <v>2</v>
      </c>
      <c r="K38" t="s">
        <v>45</v>
      </c>
    </row>
    <row r="41" spans="2:16" x14ac:dyDescent="0.25">
      <c r="I41" s="5" t="s">
        <v>52</v>
      </c>
      <c r="P41" t="s">
        <v>53</v>
      </c>
    </row>
    <row r="46" spans="2:16" x14ac:dyDescent="0.25">
      <c r="K46" s="9" t="s">
        <v>46</v>
      </c>
    </row>
    <row r="47" spans="2:16" x14ac:dyDescent="0.25">
      <c r="K47" s="9"/>
    </row>
    <row r="48" spans="2:16" x14ac:dyDescent="0.25">
      <c r="K48" s="10" t="s">
        <v>47</v>
      </c>
    </row>
    <row r="49" spans="11:11" x14ac:dyDescent="0.25">
      <c r="K49" s="9" t="s">
        <v>48</v>
      </c>
    </row>
    <row r="50" spans="11:11" x14ac:dyDescent="0.25">
      <c r="K50" s="9" t="s">
        <v>49</v>
      </c>
    </row>
    <row r="51" spans="11:11" x14ac:dyDescent="0.25">
      <c r="K51" s="9"/>
    </row>
    <row r="52" spans="11:11" x14ac:dyDescent="0.25">
      <c r="K52" s="9" t="s">
        <v>50</v>
      </c>
    </row>
    <row r="53" spans="11:11" x14ac:dyDescent="0.25">
      <c r="K53" s="9" t="s">
        <v>51</v>
      </c>
    </row>
  </sheetData>
  <sortState xmlns:xlrd2="http://schemas.microsoft.com/office/spreadsheetml/2017/richdata2" ref="I15:M24">
    <sortCondition ref="J15:J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83ED-B557-2A41-B03C-B94D38A1D251}">
  <dimension ref="A8:N50"/>
  <sheetViews>
    <sheetView topLeftCell="A29" zoomScaleNormal="100" workbookViewId="0">
      <selection activeCell="E46" sqref="E46"/>
    </sheetView>
  </sheetViews>
  <sheetFormatPr defaultColWidth="11" defaultRowHeight="15.75" x14ac:dyDescent="0.25"/>
  <sheetData>
    <row r="8" spans="4:13" x14ac:dyDescent="0.25">
      <c r="M8" t="s">
        <v>55</v>
      </c>
    </row>
    <row r="9" spans="4:13" x14ac:dyDescent="0.25">
      <c r="M9" t="s">
        <v>56</v>
      </c>
    </row>
    <row r="10" spans="4:13" x14ac:dyDescent="0.25">
      <c r="M10" t="s">
        <v>57</v>
      </c>
    </row>
    <row r="11" spans="4:13" x14ac:dyDescent="0.25">
      <c r="M11" t="s">
        <v>58</v>
      </c>
    </row>
    <row r="13" spans="4:13" x14ac:dyDescent="0.25">
      <c r="D13" s="9" t="s">
        <v>54</v>
      </c>
    </row>
    <row r="36" spans="1:14" x14ac:dyDescent="0.25">
      <c r="F36">
        <v>48000</v>
      </c>
    </row>
    <row r="37" spans="1:14" x14ac:dyDescent="0.25">
      <c r="A37">
        <f t="shared" ref="A36:A40" si="0">1/B37</f>
        <v>3.4396170528387233</v>
      </c>
      <c r="B37">
        <f t="shared" ref="B36:B39" si="1">LOG(C37)</f>
        <v>0.29073003902416922</v>
      </c>
      <c r="C37">
        <f t="shared" ref="C36:C44" si="2">C38/2</f>
        <v>1.953125</v>
      </c>
    </row>
    <row r="38" spans="1:14" x14ac:dyDescent="0.25">
      <c r="A38">
        <f t="shared" si="0"/>
        <v>1.6898741742959822</v>
      </c>
      <c r="B38">
        <f t="shared" si="1"/>
        <v>0.59176003468815042</v>
      </c>
      <c r="C38">
        <f t="shared" si="2"/>
        <v>3.90625</v>
      </c>
      <c r="D38">
        <f>AVERAGE(A37:A38)*(C38-C37)</f>
        <v>5.009268776498736</v>
      </c>
      <c r="N38" t="s">
        <v>59</v>
      </c>
    </row>
    <row r="39" spans="1:14" x14ac:dyDescent="0.25">
      <c r="A39">
        <f t="shared" si="0"/>
        <v>1.1200841922546816</v>
      </c>
      <c r="B39">
        <f t="shared" si="1"/>
        <v>0.89279003035213167</v>
      </c>
      <c r="C39">
        <f t="shared" si="2"/>
        <v>7.8125</v>
      </c>
      <c r="D39">
        <f t="shared" ref="D39:D50" si="3">AVERAGE(A38:A39)*(C39-C38)</f>
        <v>5.4881999346692645</v>
      </c>
    </row>
    <row r="40" spans="1:14" x14ac:dyDescent="0.25">
      <c r="A40">
        <f t="shared" si="0"/>
        <v>0.83764719824402001</v>
      </c>
      <c r="B40">
        <f>LOG(C40)</f>
        <v>1.1938200260161129</v>
      </c>
      <c r="C40">
        <f t="shared" si="2"/>
        <v>15.625</v>
      </c>
      <c r="D40">
        <f t="shared" si="3"/>
        <v>7.6473882441355538</v>
      </c>
    </row>
    <row r="41" spans="1:14" x14ac:dyDescent="0.25">
      <c r="A41">
        <f>1/B41</f>
        <v>0.66896343144583736</v>
      </c>
      <c r="B41">
        <f t="shared" ref="B41:B50" si="4">LOG(C41)</f>
        <v>1.494850021680094</v>
      </c>
      <c r="C41">
        <f t="shared" si="2"/>
        <v>31.25</v>
      </c>
      <c r="D41">
        <f t="shared" si="3"/>
        <v>11.770395544452011</v>
      </c>
    </row>
    <row r="42" spans="1:14" x14ac:dyDescent="0.25">
      <c r="A42">
        <f t="shared" ref="A42:A50" si="5">1/B42</f>
        <v>0.55683007235577953</v>
      </c>
      <c r="B42">
        <f t="shared" si="4"/>
        <v>1.7958800173440752</v>
      </c>
      <c r="C42">
        <f t="shared" si="2"/>
        <v>62.5</v>
      </c>
      <c r="D42">
        <f t="shared" si="3"/>
        <v>19.153023496900261</v>
      </c>
    </row>
    <row r="43" spans="1:14" x14ac:dyDescent="0.25">
      <c r="A43">
        <f t="shared" si="5"/>
        <v>0.47689218602446437</v>
      </c>
      <c r="B43">
        <f t="shared" si="4"/>
        <v>2.0969100130080562</v>
      </c>
      <c r="C43">
        <f t="shared" si="2"/>
        <v>125</v>
      </c>
      <c r="D43">
        <f t="shared" si="3"/>
        <v>32.30382057438262</v>
      </c>
    </row>
    <row r="44" spans="1:14" x14ac:dyDescent="0.25">
      <c r="A44">
        <f t="shared" si="5"/>
        <v>0.41702461128449708</v>
      </c>
      <c r="B44">
        <f t="shared" si="4"/>
        <v>2.3979400086720375</v>
      </c>
      <c r="C44">
        <f t="shared" si="2"/>
        <v>250</v>
      </c>
      <c r="D44">
        <f t="shared" si="3"/>
        <v>55.869799831810091</v>
      </c>
    </row>
    <row r="45" spans="1:14" x14ac:dyDescent="0.25">
      <c r="A45">
        <f t="shared" si="5"/>
        <v>0.37051171313258552</v>
      </c>
      <c r="B45">
        <f t="shared" si="4"/>
        <v>2.6989700043360187</v>
      </c>
      <c r="C45">
        <f>C46/2</f>
        <v>500</v>
      </c>
      <c r="D45">
        <f t="shared" si="3"/>
        <v>98.442040552135325</v>
      </c>
    </row>
    <row r="46" spans="1:14" x14ac:dyDescent="0.25">
      <c r="A46">
        <f t="shared" si="5"/>
        <v>0.33333333333333331</v>
      </c>
      <c r="B46">
        <f t="shared" si="4"/>
        <v>3</v>
      </c>
      <c r="C46">
        <v>1000</v>
      </c>
      <c r="D46">
        <f t="shared" si="3"/>
        <v>175.9612616164797</v>
      </c>
    </row>
    <row r="47" spans="1:14" x14ac:dyDescent="0.25">
      <c r="A47">
        <f t="shared" si="5"/>
        <v>0.30293575075462359</v>
      </c>
      <c r="B47">
        <f t="shared" si="4"/>
        <v>3.3010299956639813</v>
      </c>
      <c r="C47">
        <f>C46*2</f>
        <v>2000</v>
      </c>
      <c r="D47">
        <f t="shared" si="3"/>
        <v>318.13454204397846</v>
      </c>
    </row>
    <row r="48" spans="1:14" x14ac:dyDescent="0.25">
      <c r="A48">
        <f t="shared" si="5"/>
        <v>0.27761891873192607</v>
      </c>
      <c r="B48">
        <f t="shared" si="4"/>
        <v>3.6020599913279625</v>
      </c>
      <c r="C48">
        <f t="shared" ref="C48:C57" si="6">C47*2</f>
        <v>4000</v>
      </c>
      <c r="D48">
        <f t="shared" si="3"/>
        <v>580.55466948654964</v>
      </c>
    </row>
    <row r="49" spans="1:4" x14ac:dyDescent="0.25">
      <c r="A49">
        <f t="shared" si="5"/>
        <v>0.25620726228008028</v>
      </c>
      <c r="B49">
        <f t="shared" si="4"/>
        <v>3.9030899869919438</v>
      </c>
      <c r="C49">
        <f t="shared" si="6"/>
        <v>8000</v>
      </c>
      <c r="D49">
        <f t="shared" si="3"/>
        <v>1067.6523620240127</v>
      </c>
    </row>
    <row r="50" spans="1:4" x14ac:dyDescent="0.25">
      <c r="A50">
        <f t="shared" si="5"/>
        <v>0.23786190787263323</v>
      </c>
      <c r="B50">
        <f t="shared" si="4"/>
        <v>4.204119982655925</v>
      </c>
      <c r="C50">
        <f t="shared" si="6"/>
        <v>16000</v>
      </c>
      <c r="D50">
        <f t="shared" si="3"/>
        <v>1976.2766806108541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F1BB-7F84-486D-B89D-D09026E890AD}">
  <dimension ref="A3:U20"/>
  <sheetViews>
    <sheetView tabSelected="1" topLeftCell="F19" zoomScale="130" zoomScaleNormal="130" workbookViewId="0">
      <selection activeCell="U5" activeCellId="3" sqref="A20:U20 A15:U15 A10:U10 A5:U5"/>
    </sheetView>
  </sheetViews>
  <sheetFormatPr defaultRowHeight="15.75" x14ac:dyDescent="0.25"/>
  <cols>
    <col min="1" max="1" width="22.375" bestFit="1" customWidth="1"/>
  </cols>
  <sheetData>
    <row r="3" spans="1:21" x14ac:dyDescent="0.25">
      <c r="A3" t="s">
        <v>60</v>
      </c>
      <c r="B3">
        <v>2.661375</v>
      </c>
      <c r="C3">
        <v>0.31058333333333299</v>
      </c>
      <c r="D3">
        <v>0.74206249999999996</v>
      </c>
      <c r="E3">
        <v>0.92758333333333298</v>
      </c>
      <c r="F3">
        <v>0.409020833333333</v>
      </c>
      <c r="G3">
        <v>0.48462499999999997</v>
      </c>
      <c r="H3">
        <v>0.82925000000000004</v>
      </c>
      <c r="I3">
        <v>0.91827083333333304</v>
      </c>
      <c r="J3">
        <v>0.288020833333333</v>
      </c>
      <c r="K3">
        <v>0.38837500000000003</v>
      </c>
      <c r="L3">
        <v>0.25241666666666701</v>
      </c>
      <c r="M3">
        <v>0.32245833333333301</v>
      </c>
      <c r="N3">
        <v>0.23404166666666701</v>
      </c>
      <c r="O3">
        <v>0.4195625</v>
      </c>
      <c r="P3">
        <v>0.346520833333333</v>
      </c>
      <c r="Q3">
        <v>0.55797916666666703</v>
      </c>
      <c r="R3">
        <v>0.72641666666666704</v>
      </c>
      <c r="S3">
        <v>0.87785416666666705</v>
      </c>
      <c r="T3">
        <v>2.7673333333333301</v>
      </c>
      <c r="U3">
        <v>2.0537083333333301</v>
      </c>
    </row>
    <row r="4" spans="1:21" x14ac:dyDescent="0.25">
      <c r="A4" t="s">
        <v>61</v>
      </c>
      <c r="B4">
        <v>4.3946666666666703</v>
      </c>
      <c r="C4">
        <v>0.33335416666666701</v>
      </c>
      <c r="D4">
        <v>1.4475416666666701</v>
      </c>
      <c r="E4">
        <v>1.8834375000000001</v>
      </c>
      <c r="F4">
        <v>0.43070833333333303</v>
      </c>
      <c r="G4">
        <v>0.67135416666666703</v>
      </c>
      <c r="H4">
        <v>0.79272916666666704</v>
      </c>
      <c r="I4">
        <v>1.0603125</v>
      </c>
      <c r="J4">
        <v>0.36620833333333302</v>
      </c>
      <c r="K4">
        <v>0.86199999999999999</v>
      </c>
      <c r="L4">
        <v>0.74512500000000004</v>
      </c>
      <c r="M4">
        <v>1.809375</v>
      </c>
      <c r="N4">
        <v>0.89666666666666694</v>
      </c>
      <c r="O4">
        <v>1.73510416666667</v>
      </c>
      <c r="P4">
        <v>1.03902083333333</v>
      </c>
      <c r="Q4">
        <v>1.6697916666666699</v>
      </c>
      <c r="R4">
        <v>1.3036458333333301</v>
      </c>
      <c r="S4">
        <v>1.5633333333333299</v>
      </c>
      <c r="T4">
        <v>3.6473749999999998</v>
      </c>
      <c r="U4">
        <v>3.5835208333333299</v>
      </c>
    </row>
    <row r="5" spans="1:21" x14ac:dyDescent="0.25">
      <c r="A5" t="s">
        <v>68</v>
      </c>
      <c r="B5" s="5">
        <f>SQRT((B3-B4)^2)</f>
        <v>1.7332916666666702</v>
      </c>
      <c r="C5" s="5">
        <f>SQRT((C3-C4)^2)</f>
        <v>2.2770833333334017E-2</v>
      </c>
      <c r="D5" s="5">
        <f>SQRT((D3-D4)^2)</f>
        <v>0.7054791666666701</v>
      </c>
      <c r="E5" s="5">
        <f>SQRT((E3-E4)^2)</f>
        <v>0.95585416666666712</v>
      </c>
      <c r="F5" s="5">
        <f>SQRT((F3-F4)^2)</f>
        <v>2.1687500000000026E-2</v>
      </c>
      <c r="G5" s="5">
        <f>SQRT((G3-G4)^2)</f>
        <v>0.18672916666666706</v>
      </c>
      <c r="H5" s="5">
        <f>SQRT((H3-H4)^2)</f>
        <v>3.6520833333333003E-2</v>
      </c>
      <c r="I5" s="5">
        <f>SQRT((I3-I4)^2)</f>
        <v>0.14204166666666695</v>
      </c>
      <c r="J5" s="5">
        <f>SQRT((J3-J4)^2)</f>
        <v>7.8187500000000021E-2</v>
      </c>
      <c r="K5" s="5">
        <f>SQRT((K3-K4)^2)</f>
        <v>0.47362499999999996</v>
      </c>
      <c r="L5" s="5">
        <f>SQRT((L3-L4)^2)</f>
        <v>0.49270833333333303</v>
      </c>
      <c r="M5" s="5">
        <f>SQRT((M3-M4)^2)</f>
        <v>1.4869166666666669</v>
      </c>
      <c r="N5" s="5">
        <f>SQRT((N3-N4)^2)</f>
        <v>0.66262499999999991</v>
      </c>
      <c r="O5" s="5">
        <f>SQRT((O3-O4)^2)</f>
        <v>1.3155416666666699</v>
      </c>
      <c r="P5" s="5">
        <f>SQRT((P3-P4)^2)</f>
        <v>0.69249999999999701</v>
      </c>
      <c r="Q5" s="5">
        <f>SQRT((Q3-Q4)^2)</f>
        <v>1.1118125000000028</v>
      </c>
      <c r="R5" s="5">
        <f>SQRT((R3-R4)^2)</f>
        <v>0.57722916666666302</v>
      </c>
      <c r="S5" s="5">
        <f>SQRT((S3-S4)^2)</f>
        <v>0.68547916666666286</v>
      </c>
      <c r="T5" s="5">
        <f>SQRT((T3-T4)^2)</f>
        <v>0.88004166666666972</v>
      </c>
      <c r="U5" s="5">
        <f>SQRT((U3-U4)^2)</f>
        <v>1.5298124999999998</v>
      </c>
    </row>
    <row r="8" spans="1:21" x14ac:dyDescent="0.25">
      <c r="A8" t="s">
        <v>62</v>
      </c>
      <c r="B8">
        <v>5.7768141068322603</v>
      </c>
      <c r="C8">
        <v>27.390875649886901</v>
      </c>
      <c r="D8">
        <v>9.1627415243719899</v>
      </c>
      <c r="E8">
        <v>5.7869400275616201</v>
      </c>
      <c r="F8">
        <v>22.4291064918304</v>
      </c>
      <c r="G8">
        <v>18.527361771119299</v>
      </c>
      <c r="H8">
        <v>14.003436879078899</v>
      </c>
      <c r="I8">
        <v>11.0043322383186</v>
      </c>
      <c r="J8">
        <v>23.625537366218602</v>
      </c>
      <c r="K8">
        <v>17.5685361094611</v>
      </c>
      <c r="L8">
        <v>23.319578252445901</v>
      </c>
      <c r="M8">
        <v>17.778424154509501</v>
      </c>
      <c r="N8">
        <v>22.001683565536901</v>
      </c>
      <c r="O8">
        <v>15.0429723431797</v>
      </c>
      <c r="P8">
        <v>14.6604377943952</v>
      </c>
      <c r="Q8">
        <v>10.1447733919596</v>
      </c>
      <c r="R8">
        <v>9.3652850462238906</v>
      </c>
      <c r="S8">
        <v>4.5083415097483597</v>
      </c>
      <c r="T8">
        <v>6.6266132808343201</v>
      </c>
      <c r="U8">
        <v>2.42410437953651</v>
      </c>
    </row>
    <row r="9" spans="1:21" x14ac:dyDescent="0.25">
      <c r="A9" t="s">
        <v>63</v>
      </c>
      <c r="B9">
        <v>-0.93977955976331995</v>
      </c>
      <c r="C9">
        <v>18.748936369830599</v>
      </c>
      <c r="D9">
        <v>6.8307464454416502</v>
      </c>
      <c r="E9">
        <v>5.9532482711197297</v>
      </c>
      <c r="F9">
        <v>15.319192340714199</v>
      </c>
      <c r="G9">
        <v>12.9485734295358</v>
      </c>
      <c r="H9">
        <v>6.5076446274526401</v>
      </c>
      <c r="I9">
        <v>4.2189044657702004</v>
      </c>
      <c r="J9">
        <v>15.4486846777013</v>
      </c>
      <c r="K9">
        <v>14.8875711586719</v>
      </c>
      <c r="L9">
        <v>20.895522750891999</v>
      </c>
      <c r="M9">
        <v>16.084419175065602</v>
      </c>
      <c r="N9">
        <v>17.2496782396524</v>
      </c>
      <c r="O9">
        <v>11.1430151776146</v>
      </c>
      <c r="P9">
        <v>15.4639233892924</v>
      </c>
      <c r="Q9">
        <v>8.5849646652313503</v>
      </c>
      <c r="R9">
        <v>8.2128973845361699</v>
      </c>
      <c r="S9">
        <v>4.95389649088541</v>
      </c>
      <c r="T9">
        <v>2.34249462246289</v>
      </c>
      <c r="U9">
        <v>1.326615905241</v>
      </c>
    </row>
    <row r="10" spans="1:21" x14ac:dyDescent="0.25">
      <c r="A10" t="s">
        <v>67</v>
      </c>
      <c r="B10" s="5">
        <f>SQRT((B8-B9)^2)</f>
        <v>6.7165936665955801</v>
      </c>
      <c r="C10" s="5">
        <f t="shared" ref="C10:U10" si="0">SQRT((C8-C9)^2)</f>
        <v>8.6419392800563024</v>
      </c>
      <c r="D10" s="5">
        <f t="shared" si="0"/>
        <v>2.3319950789303396</v>
      </c>
      <c r="E10" s="5">
        <f t="shared" si="0"/>
        <v>0.16630824355810958</v>
      </c>
      <c r="F10" s="5">
        <f t="shared" si="0"/>
        <v>7.1099141511162003</v>
      </c>
      <c r="G10" s="5">
        <f t="shared" si="0"/>
        <v>5.5787883415834987</v>
      </c>
      <c r="H10" s="5">
        <f t="shared" si="0"/>
        <v>7.4957922516262592</v>
      </c>
      <c r="I10" s="5">
        <f t="shared" si="0"/>
        <v>6.7854277725483998</v>
      </c>
      <c r="J10" s="5">
        <f t="shared" si="0"/>
        <v>8.1768526885173021</v>
      </c>
      <c r="K10" s="5">
        <f t="shared" si="0"/>
        <v>2.6809649507891997</v>
      </c>
      <c r="L10" s="5">
        <f t="shared" si="0"/>
        <v>2.4240555015539016</v>
      </c>
      <c r="M10" s="5">
        <f t="shared" si="0"/>
        <v>1.6940049794438998</v>
      </c>
      <c r="N10" s="5">
        <f t="shared" si="0"/>
        <v>4.7520053258845003</v>
      </c>
      <c r="O10" s="5">
        <f t="shared" si="0"/>
        <v>3.8999571655651</v>
      </c>
      <c r="P10" s="5">
        <f t="shared" si="0"/>
        <v>0.80348559489720017</v>
      </c>
      <c r="Q10" s="5">
        <f t="shared" si="0"/>
        <v>1.5598087267282494</v>
      </c>
      <c r="R10" s="5">
        <f t="shared" si="0"/>
        <v>1.1523876616877207</v>
      </c>
      <c r="S10" s="5">
        <f t="shared" si="0"/>
        <v>0.44555498113705028</v>
      </c>
      <c r="T10" s="5">
        <f t="shared" si="0"/>
        <v>4.2841186583714297</v>
      </c>
      <c r="U10" s="5">
        <f t="shared" si="0"/>
        <v>1.09748847429551</v>
      </c>
    </row>
    <row r="13" spans="1:21" x14ac:dyDescent="0.25">
      <c r="A13" t="s">
        <v>64</v>
      </c>
      <c r="B13">
        <v>4.0399917672843397</v>
      </c>
      <c r="C13">
        <v>2.44022661769844</v>
      </c>
      <c r="D13">
        <v>-2.18692891807457E-2</v>
      </c>
      <c r="E13">
        <v>1.7317088065555699</v>
      </c>
      <c r="F13">
        <v>2.12353637025539</v>
      </c>
      <c r="G13">
        <v>2.9874711942003902</v>
      </c>
      <c r="H13">
        <v>3.1632838662196199</v>
      </c>
      <c r="I13">
        <v>3.1469237852086298</v>
      </c>
      <c r="J13">
        <v>4.2070808871768204</v>
      </c>
      <c r="K13">
        <v>3.5463409683395799</v>
      </c>
      <c r="L13">
        <v>-0.35202390071641998</v>
      </c>
      <c r="M13">
        <v>0.21201506003403001</v>
      </c>
      <c r="N13">
        <v>-1.8222320913271799</v>
      </c>
      <c r="O13">
        <v>0.18618468831080801</v>
      </c>
      <c r="P13">
        <v>-1.05438308819312</v>
      </c>
      <c r="Q13">
        <v>-4.63347311579113</v>
      </c>
      <c r="R13">
        <v>1.38404324250004</v>
      </c>
      <c r="S13">
        <v>0.52854991900795401</v>
      </c>
      <c r="T13">
        <v>-8.8805844175105605E-2</v>
      </c>
      <c r="U13">
        <v>1.9994280474205199</v>
      </c>
    </row>
    <row r="14" spans="1:21" x14ac:dyDescent="0.25">
      <c r="A14" t="s">
        <v>65</v>
      </c>
      <c r="B14">
        <v>3.4747527819419899</v>
      </c>
      <c r="C14">
        <v>-6.2031384495295496</v>
      </c>
      <c r="D14">
        <v>-0.40406845988065898</v>
      </c>
      <c r="E14">
        <v>4.1684460411940103</v>
      </c>
      <c r="F14">
        <v>2.79923799854078</v>
      </c>
      <c r="G14">
        <v>3.9164326650699701</v>
      </c>
      <c r="H14">
        <v>0.57609770735616705</v>
      </c>
      <c r="I14">
        <v>3.2425838542643102</v>
      </c>
      <c r="J14">
        <v>-3.8659679750547902</v>
      </c>
      <c r="K14">
        <v>3.8822367496338601</v>
      </c>
      <c r="L14">
        <v>-3.59588543922403</v>
      </c>
      <c r="M14">
        <v>2.9851522723925998</v>
      </c>
      <c r="N14">
        <v>-3.35707385265873</v>
      </c>
      <c r="O14">
        <v>3.6228436944490898</v>
      </c>
      <c r="P14">
        <v>-1.74692107635111</v>
      </c>
      <c r="Q14">
        <v>4.2173367152686199</v>
      </c>
      <c r="R14">
        <v>-0.17345586155516601</v>
      </c>
      <c r="S14">
        <v>5.9616562920020897</v>
      </c>
      <c r="T14">
        <v>-0.232802775875253</v>
      </c>
      <c r="U14">
        <v>3.57348278751823</v>
      </c>
    </row>
    <row r="15" spans="1:21" x14ac:dyDescent="0.25">
      <c r="A15" t="s">
        <v>66</v>
      </c>
      <c r="B15" s="5">
        <f>SQRT((B13-B14)^2)</f>
        <v>0.56523898534234984</v>
      </c>
      <c r="C15" s="5">
        <f t="shared" ref="C15:U15" si="1">SQRT((C13-C14)^2)</f>
        <v>8.6433650672279896</v>
      </c>
      <c r="D15" s="5">
        <f t="shared" si="1"/>
        <v>0.38219917069991327</v>
      </c>
      <c r="E15" s="5">
        <f t="shared" si="1"/>
        <v>2.4367372346384402</v>
      </c>
      <c r="F15" s="5">
        <f t="shared" si="1"/>
        <v>0.67570162828539004</v>
      </c>
      <c r="G15" s="5">
        <f t="shared" si="1"/>
        <v>0.92896147086957992</v>
      </c>
      <c r="H15" s="5">
        <f t="shared" si="1"/>
        <v>2.587186158863453</v>
      </c>
      <c r="I15" s="5">
        <f t="shared" si="1"/>
        <v>9.5660069055680363E-2</v>
      </c>
      <c r="J15" s="5">
        <f t="shared" si="1"/>
        <v>8.0730488622316106</v>
      </c>
      <c r="K15" s="5">
        <f t="shared" si="1"/>
        <v>0.33589578129428022</v>
      </c>
      <c r="L15" s="5">
        <f t="shared" si="1"/>
        <v>3.2438615385076099</v>
      </c>
      <c r="M15" s="5">
        <f t="shared" si="1"/>
        <v>2.77313721235857</v>
      </c>
      <c r="N15" s="5">
        <f t="shared" si="1"/>
        <v>1.5348417613315501</v>
      </c>
      <c r="O15" s="5">
        <f t="shared" si="1"/>
        <v>3.436659006138282</v>
      </c>
      <c r="P15" s="5">
        <f t="shared" si="1"/>
        <v>0.69253798815799006</v>
      </c>
      <c r="Q15" s="5">
        <f t="shared" si="1"/>
        <v>8.8508098310597489</v>
      </c>
      <c r="R15" s="5">
        <f t="shared" si="1"/>
        <v>1.557499104055206</v>
      </c>
      <c r="S15" s="5">
        <f t="shared" si="1"/>
        <v>5.4331063729941356</v>
      </c>
      <c r="T15" s="5">
        <f t="shared" si="1"/>
        <v>0.14399693170014738</v>
      </c>
      <c r="U15" s="5">
        <f t="shared" si="1"/>
        <v>1.5740547400977101</v>
      </c>
    </row>
    <row r="18" spans="1:21" x14ac:dyDescent="0.25">
      <c r="A18" t="s">
        <v>69</v>
      </c>
      <c r="B18">
        <v>0.1804375</v>
      </c>
      <c r="C18">
        <v>2.0520833333333298E-3</v>
      </c>
      <c r="D18">
        <v>8.2822916666666704E-2</v>
      </c>
      <c r="E18">
        <v>0.12590625</v>
      </c>
      <c r="F18">
        <v>2.6927083333333299E-2</v>
      </c>
      <c r="G18">
        <v>3.3291666666666699E-2</v>
      </c>
      <c r="H18">
        <v>3.6437499999999998E-2</v>
      </c>
      <c r="I18">
        <v>6.19479166666667E-2</v>
      </c>
      <c r="J18">
        <v>8.8124999999999992E-3</v>
      </c>
      <c r="K18">
        <v>3.51666666666667E-2</v>
      </c>
      <c r="L18">
        <v>9.3333333333333306E-3</v>
      </c>
      <c r="M18">
        <v>3.3406249999999998E-2</v>
      </c>
      <c r="N18">
        <v>1.8145833333333299E-2</v>
      </c>
      <c r="O18">
        <v>3.9218749999999997E-2</v>
      </c>
      <c r="P18">
        <v>4.3979166666666701E-2</v>
      </c>
      <c r="Q18">
        <v>7.2531250000000005E-2</v>
      </c>
      <c r="R18">
        <v>8.4614583333333299E-2</v>
      </c>
      <c r="S18">
        <v>0.14544791666666701</v>
      </c>
      <c r="T18">
        <v>0.14483333333333301</v>
      </c>
      <c r="U18">
        <v>0.24153125</v>
      </c>
    </row>
    <row r="19" spans="1:21" x14ac:dyDescent="0.25">
      <c r="A19" t="s">
        <v>70</v>
      </c>
      <c r="B19">
        <v>0.34114583333333298</v>
      </c>
      <c r="C19">
        <v>2.0197916666666701E-2</v>
      </c>
      <c r="D19">
        <v>0.1008125</v>
      </c>
      <c r="E19">
        <v>0.119625</v>
      </c>
      <c r="F19">
        <v>4.2635416666666703E-2</v>
      </c>
      <c r="G19">
        <v>6.4135416666666695E-2</v>
      </c>
      <c r="H19">
        <v>0.108322916666667</v>
      </c>
      <c r="I19">
        <v>9.6375000000000002E-2</v>
      </c>
      <c r="J19">
        <v>4.7927083333333301E-2</v>
      </c>
      <c r="K19">
        <v>5.0312500000000003E-2</v>
      </c>
      <c r="L19">
        <v>3.6395833333333301E-2</v>
      </c>
      <c r="M19">
        <v>4.6531250000000003E-2</v>
      </c>
      <c r="N19">
        <v>4.63125E-2</v>
      </c>
      <c r="O19">
        <v>6.4354166666666698E-2</v>
      </c>
      <c r="P19">
        <v>4.5999999999999999E-2</v>
      </c>
      <c r="Q19">
        <v>8.5645833333333296E-2</v>
      </c>
      <c r="R19">
        <v>8.7635416666666702E-2</v>
      </c>
      <c r="S19">
        <v>0.13005208333333301</v>
      </c>
      <c r="T19">
        <v>0.20833333333333301</v>
      </c>
      <c r="U19">
        <v>0.238166666666667</v>
      </c>
    </row>
    <row r="20" spans="1:21" x14ac:dyDescent="0.25">
      <c r="A20" t="s">
        <v>71</v>
      </c>
      <c r="B20" s="5">
        <f>SQRT((B18-B19)^2)</f>
        <v>0.16070833333333298</v>
      </c>
      <c r="C20" s="5">
        <f t="shared" ref="C20:U20" si="2">SQRT((C18-C19)^2)</f>
        <v>1.8145833333333371E-2</v>
      </c>
      <c r="D20" s="5">
        <f t="shared" si="2"/>
        <v>1.7989583333333295E-2</v>
      </c>
      <c r="E20" s="5">
        <f t="shared" si="2"/>
        <v>6.2812500000000021E-3</v>
      </c>
      <c r="F20" s="5">
        <f t="shared" si="2"/>
        <v>1.5708333333333404E-2</v>
      </c>
      <c r="G20" s="5">
        <f t="shared" si="2"/>
        <v>3.0843749999999996E-2</v>
      </c>
      <c r="H20" s="5">
        <f t="shared" si="2"/>
        <v>7.1885416666667007E-2</v>
      </c>
      <c r="I20" s="5">
        <f t="shared" si="2"/>
        <v>3.4427083333333303E-2</v>
      </c>
      <c r="J20" s="5">
        <f t="shared" si="2"/>
        <v>3.91145833333333E-2</v>
      </c>
      <c r="K20" s="5">
        <f t="shared" si="2"/>
        <v>1.5145833333333303E-2</v>
      </c>
      <c r="L20" s="5">
        <f t="shared" si="2"/>
        <v>2.7062499999999969E-2</v>
      </c>
      <c r="M20" s="5">
        <f t="shared" si="2"/>
        <v>1.3125000000000005E-2</v>
      </c>
      <c r="N20" s="5">
        <f t="shared" si="2"/>
        <v>2.8166666666666701E-2</v>
      </c>
      <c r="O20" s="5">
        <f t="shared" si="2"/>
        <v>2.5135416666666702E-2</v>
      </c>
      <c r="P20" s="5">
        <f t="shared" si="2"/>
        <v>2.0208333333332981E-3</v>
      </c>
      <c r="Q20" s="5">
        <f t="shared" si="2"/>
        <v>1.3114583333333291E-2</v>
      </c>
      <c r="R20" s="5">
        <f t="shared" si="2"/>
        <v>3.0208333333334031E-3</v>
      </c>
      <c r="S20" s="5">
        <f t="shared" si="2"/>
        <v>1.5395833333333997E-2</v>
      </c>
      <c r="T20" s="5">
        <f t="shared" si="2"/>
        <v>6.3500000000000001E-2</v>
      </c>
      <c r="U20" s="5">
        <f t="shared" si="2"/>
        <v>3.3645833333330044E-3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Ilias Ibnyahya</cp:lastModifiedBy>
  <dcterms:created xsi:type="dcterms:W3CDTF">2022-06-21T22:12:22Z</dcterms:created>
  <dcterms:modified xsi:type="dcterms:W3CDTF">2022-07-10T20:25:43Z</dcterms:modified>
</cp:coreProperties>
</file>