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15315" windowHeight="8520"/>
  </bookViews>
  <sheets>
    <sheet name="Facture" sheetId="1" r:id="rId1"/>
    <sheet name="Client" sheetId="2" r:id="rId2"/>
    <sheet name="Stock" sheetId="3" r:id="rId3"/>
    <sheet name="TVA" sheetId="4" r:id="rId4"/>
  </sheets>
  <calcPr calcId="144525"/>
</workbook>
</file>

<file path=xl/calcChain.xml><?xml version="1.0" encoding="utf-8"?>
<calcChain xmlns="http://schemas.openxmlformats.org/spreadsheetml/2006/main">
  <c r="E5" i="1" l="1"/>
  <c r="C15" i="1"/>
  <c r="E7" i="1"/>
  <c r="E6" i="1"/>
  <c r="A3" i="2"/>
  <c r="A4" i="2"/>
  <c r="A5" i="2"/>
  <c r="A2" i="2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13" i="1"/>
  <c r="E14" i="1"/>
  <c r="E15" i="1"/>
  <c r="E16" i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F27" i="1" s="1"/>
  <c r="G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F43" i="1" s="1"/>
  <c r="G43" i="1" s="1"/>
  <c r="E12" i="1"/>
  <c r="D13" i="1"/>
  <c r="H13" i="1" s="1"/>
  <c r="D14" i="1"/>
  <c r="H14" i="1" s="1"/>
  <c r="D15" i="1"/>
  <c r="H15" i="1" s="1"/>
  <c r="D16" i="1"/>
  <c r="H16" i="1" s="1"/>
  <c r="D17" i="1"/>
  <c r="D18" i="1"/>
  <c r="D19" i="1"/>
  <c r="D20" i="1"/>
  <c r="D21" i="1"/>
  <c r="D22" i="1"/>
  <c r="D23" i="1"/>
  <c r="D24" i="1"/>
  <c r="D25" i="1"/>
  <c r="D26" i="1"/>
  <c r="D27" i="1"/>
  <c r="H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H43" i="1" s="1"/>
  <c r="D12" i="1"/>
  <c r="H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F2" i="1"/>
  <c r="F41" i="1" l="1"/>
  <c r="F39" i="1"/>
  <c r="F37" i="1"/>
  <c r="F35" i="1"/>
  <c r="F33" i="1"/>
  <c r="F31" i="1"/>
  <c r="F29" i="1"/>
  <c r="F26" i="1"/>
  <c r="F24" i="1"/>
  <c r="F22" i="1"/>
  <c r="F20" i="1"/>
  <c r="F18" i="1"/>
  <c r="I43" i="1"/>
  <c r="I16" i="1"/>
  <c r="F14" i="1"/>
  <c r="G14" i="1" s="1"/>
  <c r="F42" i="1"/>
  <c r="F40" i="1"/>
  <c r="F38" i="1"/>
  <c r="F36" i="1"/>
  <c r="F34" i="1"/>
  <c r="F32" i="1"/>
  <c r="F30" i="1"/>
  <c r="F28" i="1"/>
  <c r="F25" i="1"/>
  <c r="F23" i="1"/>
  <c r="F21" i="1"/>
  <c r="F19" i="1"/>
  <c r="F17" i="1"/>
  <c r="F16" i="1"/>
  <c r="G16" i="1" s="1"/>
  <c r="F15" i="1"/>
  <c r="G15" i="1" s="1"/>
  <c r="I15" i="1"/>
  <c r="I14" i="1"/>
  <c r="F13" i="1"/>
  <c r="G13" i="1" s="1"/>
  <c r="G44" i="1"/>
  <c r="I13" i="1"/>
  <c r="I27" i="1"/>
  <c r="F12" i="1"/>
  <c r="I12" i="1"/>
  <c r="G12" i="1"/>
  <c r="G45" i="1" l="1"/>
</calcChain>
</file>

<file path=xl/sharedStrings.xml><?xml version="1.0" encoding="utf-8"?>
<sst xmlns="http://schemas.openxmlformats.org/spreadsheetml/2006/main" count="58" uniqueCount="45">
  <si>
    <t>N° de la facture :</t>
  </si>
  <si>
    <t>Réf</t>
  </si>
  <si>
    <t>Désignation</t>
  </si>
  <si>
    <t>Quantité</t>
  </si>
  <si>
    <t>PUHT</t>
  </si>
  <si>
    <t>TVA</t>
  </si>
  <si>
    <t>PUTTC</t>
  </si>
  <si>
    <t>Total TTC</t>
  </si>
  <si>
    <t>Port</t>
  </si>
  <si>
    <t>Total HT</t>
  </si>
  <si>
    <t>Nom</t>
  </si>
  <si>
    <t>Prénom</t>
  </si>
  <si>
    <t>Adresse</t>
  </si>
  <si>
    <t>Code Postale</t>
  </si>
  <si>
    <t>N°tél</t>
  </si>
  <si>
    <t>BATATI</t>
  </si>
  <si>
    <t>ILIAS</t>
  </si>
  <si>
    <t>HAY EL AMAL 2 RUE 45 N°7</t>
  </si>
  <si>
    <t>NAMIIR</t>
  </si>
  <si>
    <t>ADAME</t>
  </si>
  <si>
    <t>HAY EL FARAH 67 RUE 12 N°89</t>
  </si>
  <si>
    <t>06 49 48 11 25</t>
  </si>
  <si>
    <t>06 50 67 45 27</t>
  </si>
  <si>
    <t>JANATI</t>
  </si>
  <si>
    <t>MERYAME</t>
  </si>
  <si>
    <t>DERB SADNI RUE 56 N°45</t>
  </si>
  <si>
    <t>06 12 34 56 67</t>
  </si>
  <si>
    <t>AMGHARI</t>
  </si>
  <si>
    <t>MOHAMED</t>
  </si>
  <si>
    <t>DERB KABIR RUE 12 N°54</t>
  </si>
  <si>
    <t xml:space="preserve">06 12 37 45 89 </t>
  </si>
  <si>
    <t>Mininum</t>
  </si>
  <si>
    <t>PC PORTABLE</t>
  </si>
  <si>
    <t>PCP</t>
  </si>
  <si>
    <t>ORDINATEUR DE BUREAU</t>
  </si>
  <si>
    <t>OB</t>
  </si>
  <si>
    <t>SCANNER</t>
  </si>
  <si>
    <t>SC</t>
  </si>
  <si>
    <t>MICRO CASQUE</t>
  </si>
  <si>
    <t>SOURIS DE COMPUTER</t>
  </si>
  <si>
    <t>MC</t>
  </si>
  <si>
    <t>SDC</t>
  </si>
  <si>
    <t>CODE</t>
  </si>
  <si>
    <t>Entreprise : INFORMATIQUE</t>
  </si>
  <si>
    <t>Nom et 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</si>
</sst>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_-* #,##0.00\ [$د.م.‏-1801]_-;\-* #,##0.00\ [$د.م.‏-1801]_-;_-* &quot;-&quot;??\ [$د.م.‏-1801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269056</xdr:colOff>
          <xdr:row>6</xdr:row>
          <xdr:rowOff>192639</xdr:rowOff>
        </xdr:from>
        <xdr:to>
          <xdr:col>5</xdr:col>
          <xdr:colOff>745306</xdr:colOff>
          <xdr:row>9</xdr:row>
          <xdr:rowOff>160533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Redémarer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104775</xdr:rowOff>
        </xdr:from>
        <xdr:to>
          <xdr:col>3</xdr:col>
          <xdr:colOff>781050</xdr:colOff>
          <xdr:row>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 à cocher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714375</xdr:colOff>
          <xdr:row>0</xdr:row>
          <xdr:rowOff>142875</xdr:rowOff>
        </xdr:from>
        <xdr:to>
          <xdr:col>3</xdr:col>
          <xdr:colOff>800100</xdr:colOff>
          <xdr:row>5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13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200025</xdr:colOff>
          <xdr:row>3</xdr:row>
          <xdr:rowOff>38100</xdr:rowOff>
        </xdr:from>
        <xdr:to>
          <xdr:col>2</xdr:col>
          <xdr:colOff>381000</xdr:colOff>
          <xdr:row>4</xdr:row>
          <xdr:rowOff>85725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14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2:I47"/>
  <sheetViews>
    <sheetView tabSelected="1" view="pageLayout" zoomScale="89" zoomScaleNormal="100" zoomScalePageLayoutView="89" workbookViewId="0">
      <selection activeCell="G47" sqref="G47"/>
    </sheetView>
  </sheetViews>
  <sheetFormatPr baseColWidth="10" defaultRowHeight="15" x14ac:dyDescent="0.25"/>
  <cols>
    <col min="1" max="1" width="6.28515625" customWidth="1"/>
    <col min="2" max="2" width="24.42578125" customWidth="1"/>
    <col min="3" max="3" width="10.5703125" customWidth="1"/>
    <col min="4" max="4" width="12.28515625" customWidth="1"/>
    <col min="5" max="5" width="9.28515625" customWidth="1"/>
    <col min="6" max="6" width="10.85546875" customWidth="1"/>
    <col min="7" max="7" width="11.7109375" customWidth="1"/>
    <col min="8" max="8" width="13.5703125" bestFit="1" customWidth="1"/>
  </cols>
  <sheetData>
    <row r="2" spans="1:9" ht="21" customHeight="1" x14ac:dyDescent="0.25">
      <c r="A2" s="8" t="s">
        <v>43</v>
      </c>
      <c r="B2" s="9"/>
      <c r="F2" s="17">
        <f ca="1">TODAY()</f>
        <v>44379</v>
      </c>
      <c r="G2" s="18"/>
    </row>
    <row r="4" spans="1:9" ht="19.5" customHeight="1" x14ac:dyDescent="0.25">
      <c r="E4" s="2"/>
      <c r="F4" s="14"/>
      <c r="G4" s="3"/>
    </row>
    <row r="5" spans="1:9" ht="18.75" customHeight="1" x14ac:dyDescent="0.25">
      <c r="E5" s="16" t="str">
        <f>IF(E4="","",VLOOKUP(E4,Client!A:D,4,0))</f>
        <v/>
      </c>
      <c r="F5" s="15"/>
      <c r="G5" s="15"/>
    </row>
    <row r="6" spans="1:9" ht="19.5" customHeight="1" x14ac:dyDescent="0.25">
      <c r="E6" s="15" t="str">
        <f>IF(E4="","",VLOOKUP(E4,Client!A:E,5,0))</f>
        <v/>
      </c>
      <c r="F6" s="15"/>
      <c r="G6" s="15"/>
    </row>
    <row r="7" spans="1:9" ht="18" customHeight="1" x14ac:dyDescent="0.25">
      <c r="E7" s="2" t="str">
        <f>IF(E4="","",VLOOKUP(E4,Client!A:F,6,0))</f>
        <v/>
      </c>
      <c r="F7" s="14"/>
      <c r="G7" s="3"/>
    </row>
    <row r="8" spans="1:9" ht="17.25" customHeight="1" x14ac:dyDescent="0.25"/>
    <row r="9" spans="1:9" ht="18" customHeight="1" x14ac:dyDescent="0.25">
      <c r="A9" s="19" t="s">
        <v>0</v>
      </c>
      <c r="B9" s="20"/>
      <c r="C9" s="5"/>
    </row>
    <row r="11" spans="1:9" s="13" customFormat="1" ht="29.25" customHeight="1" x14ac:dyDescent="0.25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9</v>
      </c>
      <c r="I11" s="7" t="s">
        <v>5</v>
      </c>
    </row>
    <row r="12" spans="1:9" x14ac:dyDescent="0.25">
      <c r="A12" s="4"/>
      <c r="B12" s="4" t="str">
        <f>IF(A12="","",VLOOKUP(A12,Stock!A:B,2,0))</f>
        <v/>
      </c>
      <c r="C12" s="5"/>
      <c r="D12" s="5" t="str">
        <f>IF(A12="","",VLOOKUP(Facture!A12,Stock!A:D,4,0))</f>
        <v/>
      </c>
      <c r="E12" s="5" t="str">
        <f>IF(A12="","",VLOOKUP(Facture!A12,Stock!A:E,5,0))</f>
        <v/>
      </c>
      <c r="F12" s="5" t="str">
        <f>IF(E12="","",VLOOKUP(E12,TVA!A:B,2,0)*D12+D12)</f>
        <v/>
      </c>
      <c r="G12" s="5" t="str">
        <f>IF(A12="","",F12*C12)</f>
        <v/>
      </c>
      <c r="H12" t="str">
        <f>IF(A12="","",D12*C12)</f>
        <v/>
      </c>
      <c r="I12" t="str">
        <f>IF(E12="","",VLOOKUP(E12,TVA!A:B,2,0)*D12*C12)</f>
        <v/>
      </c>
    </row>
    <row r="13" spans="1:9" x14ac:dyDescent="0.25">
      <c r="A13" s="4" t="s">
        <v>35</v>
      </c>
      <c r="B13" s="4" t="str">
        <f>IF(A13="","",VLOOKUP(A13,Stock!A:B,2,0))</f>
        <v>ORDINATEUR DE BUREAU</v>
      </c>
      <c r="C13" s="5">
        <v>45</v>
      </c>
      <c r="D13" s="5">
        <f>IF(A13="","",VLOOKUP(Facture!A13,Stock!A:D,4,0))</f>
        <v>2500</v>
      </c>
      <c r="E13" s="5">
        <f>IF(A13="","",VLOOKUP(Facture!A13,Stock!A:E,5,0))</f>
        <v>2</v>
      </c>
      <c r="F13" s="5">
        <f>IF(E13="","",VLOOKUP(E13,TVA!A:B,2,0)*D13+D13)</f>
        <v>3000</v>
      </c>
      <c r="G13" s="5">
        <f t="shared" ref="G13:G43" si="0">IF(A13="","",F13*C13)</f>
        <v>135000</v>
      </c>
      <c r="H13">
        <f t="shared" ref="H13:H43" si="1">IF(A13="","",D13*C13)</f>
        <v>112500</v>
      </c>
      <c r="I13">
        <f>IF(E13="","",VLOOKUP(E13,TVA!A:B,2,0)*D13*C13)</f>
        <v>22500</v>
      </c>
    </row>
    <row r="14" spans="1:9" x14ac:dyDescent="0.25">
      <c r="A14" s="4" t="s">
        <v>41</v>
      </c>
      <c r="B14" s="4" t="str">
        <f>IF(A14="","",VLOOKUP(A14,Stock!A:B,2,0))</f>
        <v>SOURIS DE COMPUTER</v>
      </c>
      <c r="C14" s="5">
        <v>10</v>
      </c>
      <c r="D14" s="5">
        <f>IF(A14="","",VLOOKUP(Facture!A14,Stock!A:D,4,0))</f>
        <v>20</v>
      </c>
      <c r="E14" s="5">
        <f>IF(A14="","",VLOOKUP(Facture!A14,Stock!A:E,5,0))</f>
        <v>3</v>
      </c>
      <c r="F14" s="5">
        <f>IF(E14="","",VLOOKUP(E14,TVA!A:B,2,0)*D14+D14)</f>
        <v>21</v>
      </c>
      <c r="G14" s="5">
        <f t="shared" si="0"/>
        <v>210</v>
      </c>
      <c r="H14">
        <f t="shared" si="1"/>
        <v>200</v>
      </c>
      <c r="I14">
        <f>IF(E14="","",VLOOKUP(E14,TVA!A:B,2,0)*D14*C14)</f>
        <v>10</v>
      </c>
    </row>
    <row r="15" spans="1:9" x14ac:dyDescent="0.25">
      <c r="A15" s="4"/>
      <c r="B15" s="4" t="str">
        <f>IF(A15="","",VLOOKUP(A15,Stock!A:B,2,0))</f>
        <v/>
      </c>
      <c r="C15" s="5" t="str">
        <f t="shared" ref="C15" si="2">IF(A15="","",1)</f>
        <v/>
      </c>
      <c r="D15" s="5" t="str">
        <f>IF(A15="","",VLOOKUP(Facture!A15,Stock!A:D,4,0))</f>
        <v/>
      </c>
      <c r="E15" s="5" t="str">
        <f>IF(A15="","",VLOOKUP(Facture!A15,Stock!A:E,5,0))</f>
        <v/>
      </c>
      <c r="F15" s="5" t="str">
        <f>IF(E15="","",VLOOKUP(E15,TVA!A:B,2,0)*D15+D15)</f>
        <v/>
      </c>
      <c r="G15" s="5" t="str">
        <f t="shared" si="0"/>
        <v/>
      </c>
      <c r="H15" t="str">
        <f t="shared" si="1"/>
        <v/>
      </c>
      <c r="I15" t="str">
        <f>IF(E15="","",VLOOKUP(E15,TVA!A:B,2,0)*D15*C15)</f>
        <v/>
      </c>
    </row>
    <row r="16" spans="1:9" x14ac:dyDescent="0.25">
      <c r="A16" s="4" t="s">
        <v>37</v>
      </c>
      <c r="B16" s="4" t="str">
        <f>IF(A16="","",VLOOKUP(A16,Stock!A:B,2,0))</f>
        <v>SCANNER</v>
      </c>
      <c r="C16" s="5">
        <v>34</v>
      </c>
      <c r="D16" s="5">
        <f>IF(A16="","",VLOOKUP(Facture!A16,Stock!A:D,4,0))</f>
        <v>1000</v>
      </c>
      <c r="E16" s="5">
        <f>IF(A16="","",VLOOKUP(Facture!A16,Stock!A:E,5,0))</f>
        <v>1</v>
      </c>
      <c r="F16" s="5">
        <f>IF(E16="","",VLOOKUP(E16,TVA!A:B,2,0)*D16+D16)</f>
        <v>1100</v>
      </c>
      <c r="G16" s="5">
        <f t="shared" si="0"/>
        <v>37400</v>
      </c>
      <c r="H16">
        <f t="shared" si="1"/>
        <v>34000</v>
      </c>
      <c r="I16">
        <f>IF(E16="","",VLOOKUP(E16,TVA!A:B,2,0)*D16*C16)</f>
        <v>3400</v>
      </c>
    </row>
    <row r="17" spans="1:9" x14ac:dyDescent="0.25">
      <c r="A17" s="4"/>
      <c r="B17" s="4" t="str">
        <f>IF(A17="","",VLOOKUP(A17,Stock!A:B,2,0))</f>
        <v/>
      </c>
      <c r="C17" s="5" t="str">
        <f t="shared" ref="C17:C43" si="3">IF(A17="","",1)</f>
        <v/>
      </c>
      <c r="D17" s="5" t="str">
        <f>IF(A17="","",VLOOKUP(Facture!A17,Stock!A:D,4,0))</f>
        <v/>
      </c>
      <c r="E17" s="5" t="str">
        <f>IF(A17="","",VLOOKUP(Facture!A17,Stock!A:E,5,0))</f>
        <v/>
      </c>
      <c r="F17" s="5" t="str">
        <f>IF(E17="","",VLOOKUP(E17,TVA!A:B,2,0)*D17+D17)</f>
        <v/>
      </c>
      <c r="G17" s="5" t="str">
        <f t="shared" si="0"/>
        <v/>
      </c>
      <c r="H17" t="str">
        <f t="shared" si="1"/>
        <v/>
      </c>
      <c r="I17" t="str">
        <f>IF(E17="","",VLOOKUP(E17,TVA!A:B,2,0)*D17*C17)</f>
        <v/>
      </c>
    </row>
    <row r="18" spans="1:9" x14ac:dyDescent="0.25">
      <c r="A18" s="4"/>
      <c r="B18" s="4" t="str">
        <f>IF(A18="","",VLOOKUP(A18,Stock!A:B,2,0))</f>
        <v/>
      </c>
      <c r="C18" s="5" t="str">
        <f t="shared" si="3"/>
        <v/>
      </c>
      <c r="D18" s="5" t="str">
        <f>IF(A18="","",VLOOKUP(Facture!A18,Stock!A:D,4,0))</f>
        <v/>
      </c>
      <c r="E18" s="5" t="str">
        <f>IF(A18="","",VLOOKUP(Facture!A18,Stock!A:E,5,0))</f>
        <v/>
      </c>
      <c r="F18" s="5" t="str">
        <f>IF(E18="","",VLOOKUP(E18,TVA!A:B,2,0)*D18+D18)</f>
        <v/>
      </c>
      <c r="G18" s="5" t="str">
        <f t="shared" si="0"/>
        <v/>
      </c>
      <c r="H18" t="str">
        <f t="shared" si="1"/>
        <v/>
      </c>
      <c r="I18" t="str">
        <f>IF(E18="","",VLOOKUP(E18,TVA!A:B,2,0)*D18*C18)</f>
        <v/>
      </c>
    </row>
    <row r="19" spans="1:9" x14ac:dyDescent="0.25">
      <c r="A19" s="4"/>
      <c r="B19" s="4" t="str">
        <f>IF(A19="","",VLOOKUP(A19,Stock!A:B,2,0))</f>
        <v/>
      </c>
      <c r="C19" s="5" t="str">
        <f t="shared" si="3"/>
        <v/>
      </c>
      <c r="D19" s="5" t="str">
        <f>IF(A19="","",VLOOKUP(Facture!A19,Stock!A:D,4,0))</f>
        <v/>
      </c>
      <c r="E19" s="5" t="str">
        <f>IF(A19="","",VLOOKUP(Facture!A19,Stock!A:E,5,0))</f>
        <v/>
      </c>
      <c r="F19" s="5" t="str">
        <f>IF(E19="","",VLOOKUP(E19,TVA!A:B,2,0)*D19+D19)</f>
        <v/>
      </c>
      <c r="G19" s="5" t="str">
        <f t="shared" si="0"/>
        <v/>
      </c>
      <c r="H19" t="str">
        <f t="shared" si="1"/>
        <v/>
      </c>
      <c r="I19" t="str">
        <f>IF(E19="","",VLOOKUP(E19,TVA!A:B,2,0)*D19*C19)</f>
        <v/>
      </c>
    </row>
    <row r="20" spans="1:9" x14ac:dyDescent="0.25">
      <c r="A20" s="4"/>
      <c r="B20" s="4" t="str">
        <f>IF(A20="","",VLOOKUP(A20,Stock!A:B,2,0))</f>
        <v/>
      </c>
      <c r="C20" s="5" t="str">
        <f t="shared" si="3"/>
        <v/>
      </c>
      <c r="D20" s="5" t="str">
        <f>IF(A20="","",VLOOKUP(Facture!A20,Stock!A:D,4,0))</f>
        <v/>
      </c>
      <c r="E20" s="5" t="str">
        <f>IF(A20="","",VLOOKUP(Facture!A20,Stock!A:E,5,0))</f>
        <v/>
      </c>
      <c r="F20" s="5" t="str">
        <f>IF(E20="","",VLOOKUP(E20,TVA!A:B,2,0)*D20+D20)</f>
        <v/>
      </c>
      <c r="G20" s="5" t="str">
        <f t="shared" si="0"/>
        <v/>
      </c>
      <c r="H20" t="str">
        <f t="shared" si="1"/>
        <v/>
      </c>
      <c r="I20" t="str">
        <f>IF(E20="","",VLOOKUP(E20,TVA!A:B,2,0)*D20*C20)</f>
        <v/>
      </c>
    </row>
    <row r="21" spans="1:9" x14ac:dyDescent="0.25">
      <c r="A21" s="4"/>
      <c r="B21" s="4" t="str">
        <f>IF(A21="","",VLOOKUP(A21,Stock!A:B,2,0))</f>
        <v/>
      </c>
      <c r="C21" s="5" t="str">
        <f t="shared" si="3"/>
        <v/>
      </c>
      <c r="D21" s="5" t="str">
        <f>IF(A21="","",VLOOKUP(Facture!A21,Stock!A:D,4,0))</f>
        <v/>
      </c>
      <c r="E21" s="5" t="str">
        <f>IF(A21="","",VLOOKUP(Facture!A21,Stock!A:E,5,0))</f>
        <v/>
      </c>
      <c r="F21" s="5" t="str">
        <f>IF(E21="","",VLOOKUP(E21,TVA!A:B,2,0)*D21+D21)</f>
        <v/>
      </c>
      <c r="G21" s="5" t="str">
        <f t="shared" si="0"/>
        <v/>
      </c>
      <c r="H21" t="str">
        <f t="shared" si="1"/>
        <v/>
      </c>
      <c r="I21" t="str">
        <f>IF(E21="","",VLOOKUP(E21,TVA!A:B,2,0)*D21*C21)</f>
        <v/>
      </c>
    </row>
    <row r="22" spans="1:9" x14ac:dyDescent="0.25">
      <c r="A22" s="4"/>
      <c r="B22" s="4" t="str">
        <f>IF(A22="","",VLOOKUP(A22,Stock!A:B,2,0))</f>
        <v/>
      </c>
      <c r="C22" s="5" t="str">
        <f t="shared" si="3"/>
        <v/>
      </c>
      <c r="D22" s="5" t="str">
        <f>IF(A22="","",VLOOKUP(Facture!A22,Stock!A:D,4,0))</f>
        <v/>
      </c>
      <c r="E22" s="5" t="str">
        <f>IF(A22="","",VLOOKUP(Facture!A22,Stock!A:E,5,0))</f>
        <v/>
      </c>
      <c r="F22" s="5" t="str">
        <f>IF(E22="","",VLOOKUP(E22,TVA!A:B,2,0)*D22+D22)</f>
        <v/>
      </c>
      <c r="G22" s="5" t="str">
        <f t="shared" si="0"/>
        <v/>
      </c>
      <c r="H22" t="str">
        <f t="shared" si="1"/>
        <v/>
      </c>
      <c r="I22" t="str">
        <f>IF(E22="","",VLOOKUP(E22,TVA!A:B,2,0)*D22*C22)</f>
        <v/>
      </c>
    </row>
    <row r="23" spans="1:9" x14ac:dyDescent="0.25">
      <c r="A23" s="4"/>
      <c r="B23" s="4" t="str">
        <f>IF(A23="","",VLOOKUP(A23,Stock!A:B,2,0))</f>
        <v/>
      </c>
      <c r="C23" s="5" t="str">
        <f t="shared" si="3"/>
        <v/>
      </c>
      <c r="D23" s="5" t="str">
        <f>IF(A23="","",VLOOKUP(Facture!A23,Stock!A:D,4,0))</f>
        <v/>
      </c>
      <c r="E23" s="5" t="str">
        <f>IF(A23="","",VLOOKUP(Facture!A23,Stock!A:E,5,0))</f>
        <v/>
      </c>
      <c r="F23" s="5" t="str">
        <f>IF(E23="","",VLOOKUP(E23,TVA!A:B,2,0)*D23+D23)</f>
        <v/>
      </c>
      <c r="G23" s="5" t="str">
        <f t="shared" si="0"/>
        <v/>
      </c>
      <c r="H23" t="str">
        <f t="shared" si="1"/>
        <v/>
      </c>
      <c r="I23" t="str">
        <f>IF(E23="","",VLOOKUP(E23,TVA!A:B,2,0)*D23*C23)</f>
        <v/>
      </c>
    </row>
    <row r="24" spans="1:9" x14ac:dyDescent="0.25">
      <c r="A24" s="4"/>
      <c r="B24" s="4" t="str">
        <f>IF(A24="","",VLOOKUP(A24,Stock!A:B,2,0))</f>
        <v/>
      </c>
      <c r="C24" s="5" t="str">
        <f t="shared" si="3"/>
        <v/>
      </c>
      <c r="D24" s="5" t="str">
        <f>IF(A24="","",VLOOKUP(Facture!A24,Stock!A:D,4,0))</f>
        <v/>
      </c>
      <c r="E24" s="5" t="str">
        <f>IF(A24="","",VLOOKUP(Facture!A24,Stock!A:E,5,0))</f>
        <v/>
      </c>
      <c r="F24" s="5" t="str">
        <f>IF(E24="","",VLOOKUP(E24,TVA!A:B,2,0)*D24+D24)</f>
        <v/>
      </c>
      <c r="G24" s="5" t="str">
        <f t="shared" si="0"/>
        <v/>
      </c>
      <c r="H24" t="str">
        <f t="shared" si="1"/>
        <v/>
      </c>
      <c r="I24" t="str">
        <f>IF(E24="","",VLOOKUP(E24,TVA!A:B,2,0)*D24*C24)</f>
        <v/>
      </c>
    </row>
    <row r="25" spans="1:9" x14ac:dyDescent="0.25">
      <c r="A25" s="4"/>
      <c r="B25" s="4" t="str">
        <f>IF(A25="","",VLOOKUP(A25,Stock!A:B,2,0))</f>
        <v/>
      </c>
      <c r="C25" s="5" t="str">
        <f t="shared" si="3"/>
        <v/>
      </c>
      <c r="D25" s="5" t="str">
        <f>IF(A25="","",VLOOKUP(Facture!A25,Stock!A:D,4,0))</f>
        <v/>
      </c>
      <c r="E25" s="5" t="str">
        <f>IF(A25="","",VLOOKUP(Facture!A25,Stock!A:E,5,0))</f>
        <v/>
      </c>
      <c r="F25" s="5" t="str">
        <f>IF(E25="","",VLOOKUP(E25,TVA!A:B,2,0)*D25+D25)</f>
        <v/>
      </c>
      <c r="G25" s="5" t="str">
        <f t="shared" si="0"/>
        <v/>
      </c>
      <c r="H25" t="str">
        <f t="shared" si="1"/>
        <v/>
      </c>
      <c r="I25" t="str">
        <f>IF(E25="","",VLOOKUP(E25,TVA!A:B,2,0)*D25*C25)</f>
        <v/>
      </c>
    </row>
    <row r="26" spans="1:9" x14ac:dyDescent="0.25">
      <c r="A26" s="4"/>
      <c r="B26" s="4" t="str">
        <f>IF(A26="","",VLOOKUP(A26,Stock!A:B,2,0))</f>
        <v/>
      </c>
      <c r="C26" s="5" t="str">
        <f t="shared" si="3"/>
        <v/>
      </c>
      <c r="D26" s="5" t="str">
        <f>IF(A26="","",VLOOKUP(Facture!A26,Stock!A:D,4,0))</f>
        <v/>
      </c>
      <c r="E26" s="5" t="str">
        <f>IF(A26="","",VLOOKUP(Facture!A26,Stock!A:E,5,0))</f>
        <v/>
      </c>
      <c r="F26" s="5" t="str">
        <f>IF(E26="","",VLOOKUP(E26,TVA!A:B,2,0)*D26+D26)</f>
        <v/>
      </c>
      <c r="G26" s="5" t="str">
        <f t="shared" si="0"/>
        <v/>
      </c>
      <c r="H26" t="str">
        <f t="shared" si="1"/>
        <v/>
      </c>
      <c r="I26" t="str">
        <f>IF(E26="","",VLOOKUP(E26,TVA!A:B,2,0)*D26*C26)</f>
        <v/>
      </c>
    </row>
    <row r="27" spans="1:9" x14ac:dyDescent="0.25">
      <c r="A27" s="4"/>
      <c r="B27" s="4" t="str">
        <f>IF(A27="","",VLOOKUP(A27,Stock!A:B,2,0))</f>
        <v/>
      </c>
      <c r="C27" s="5" t="str">
        <f t="shared" si="3"/>
        <v/>
      </c>
      <c r="D27" s="5" t="str">
        <f>IF(A27="","",VLOOKUP(Facture!A27,Stock!A:D,4,0))</f>
        <v/>
      </c>
      <c r="E27" s="5" t="str">
        <f>IF(A27="","",VLOOKUP(Facture!A27,Stock!A:E,5,0))</f>
        <v/>
      </c>
      <c r="F27" s="5" t="str">
        <f>IF(E27="","",VLOOKUP(E27,TVA!A:B,2,0)*D27+D27)</f>
        <v/>
      </c>
      <c r="G27" s="5" t="str">
        <f t="shared" si="0"/>
        <v/>
      </c>
      <c r="H27" t="str">
        <f t="shared" si="1"/>
        <v/>
      </c>
      <c r="I27" t="str">
        <f>IF(E27="","",VLOOKUP(E27,TVA!A:B,2,0)*D27*C27)</f>
        <v/>
      </c>
    </row>
    <row r="28" spans="1:9" x14ac:dyDescent="0.25">
      <c r="A28" s="4"/>
      <c r="B28" s="4" t="str">
        <f>IF(A28="","",VLOOKUP(A28,Stock!A:B,2,0))</f>
        <v/>
      </c>
      <c r="C28" s="5" t="str">
        <f t="shared" si="3"/>
        <v/>
      </c>
      <c r="D28" s="5" t="str">
        <f>IF(A28="","",VLOOKUP(Facture!A28,Stock!A:D,4,0))</f>
        <v/>
      </c>
      <c r="E28" s="5" t="str">
        <f>IF(A28="","",VLOOKUP(Facture!A28,Stock!A:E,5,0))</f>
        <v/>
      </c>
      <c r="F28" s="5" t="str">
        <f>IF(E28="","",VLOOKUP(E28,TVA!A:B,2,0)*D28+D28)</f>
        <v/>
      </c>
      <c r="G28" s="5" t="str">
        <f t="shared" si="0"/>
        <v/>
      </c>
      <c r="H28" t="str">
        <f t="shared" si="1"/>
        <v/>
      </c>
      <c r="I28" t="str">
        <f>IF(E28="","",VLOOKUP(E28,TVA!A:B,2,0)*D28*C28)</f>
        <v/>
      </c>
    </row>
    <row r="29" spans="1:9" x14ac:dyDescent="0.25">
      <c r="A29" s="4"/>
      <c r="B29" s="4" t="str">
        <f>IF(A29="","",VLOOKUP(A29,Stock!A:B,2,0))</f>
        <v/>
      </c>
      <c r="C29" s="5" t="str">
        <f t="shared" si="3"/>
        <v/>
      </c>
      <c r="D29" s="5" t="str">
        <f>IF(A29="","",VLOOKUP(Facture!A29,Stock!A:D,4,0))</f>
        <v/>
      </c>
      <c r="E29" s="5" t="str">
        <f>IF(A29="","",VLOOKUP(Facture!A29,Stock!A:E,5,0))</f>
        <v/>
      </c>
      <c r="F29" s="5" t="str">
        <f>IF(E29="","",VLOOKUP(E29,TVA!A:B,2,0)*D29+D29)</f>
        <v/>
      </c>
      <c r="G29" s="5" t="str">
        <f t="shared" si="0"/>
        <v/>
      </c>
      <c r="H29" t="str">
        <f t="shared" si="1"/>
        <v/>
      </c>
      <c r="I29" t="str">
        <f>IF(E29="","",VLOOKUP(E29,TVA!A:B,2,0)*D29*C29)</f>
        <v/>
      </c>
    </row>
    <row r="30" spans="1:9" x14ac:dyDescent="0.25">
      <c r="A30" s="4"/>
      <c r="B30" s="4" t="str">
        <f>IF(A30="","",VLOOKUP(A30,Stock!A:B,2,0))</f>
        <v/>
      </c>
      <c r="C30" s="5" t="str">
        <f t="shared" si="3"/>
        <v/>
      </c>
      <c r="D30" s="5" t="str">
        <f>IF(A30="","",VLOOKUP(Facture!A30,Stock!A:D,4,0))</f>
        <v/>
      </c>
      <c r="E30" s="5" t="str">
        <f>IF(A30="","",VLOOKUP(Facture!A30,Stock!A:E,5,0))</f>
        <v/>
      </c>
      <c r="F30" s="5" t="str">
        <f>IF(E30="","",VLOOKUP(E30,TVA!A:B,2,0)*D30+D30)</f>
        <v/>
      </c>
      <c r="G30" s="5" t="str">
        <f t="shared" si="0"/>
        <v/>
      </c>
      <c r="H30" t="str">
        <f t="shared" si="1"/>
        <v/>
      </c>
      <c r="I30" t="str">
        <f>IF(E30="","",VLOOKUP(E30,TVA!A:B,2,0)*D30*C30)</f>
        <v/>
      </c>
    </row>
    <row r="31" spans="1:9" x14ac:dyDescent="0.25">
      <c r="A31" s="4"/>
      <c r="B31" s="4" t="str">
        <f>IF(A31="","",VLOOKUP(A31,Stock!A:B,2,0))</f>
        <v/>
      </c>
      <c r="C31" s="5" t="str">
        <f t="shared" si="3"/>
        <v/>
      </c>
      <c r="D31" s="5" t="str">
        <f>IF(A31="","",VLOOKUP(Facture!A31,Stock!A:D,4,0))</f>
        <v/>
      </c>
      <c r="E31" s="5" t="str">
        <f>IF(A31="","",VLOOKUP(Facture!A31,Stock!A:E,5,0))</f>
        <v/>
      </c>
      <c r="F31" s="5" t="str">
        <f>IF(E31="","",VLOOKUP(E31,TVA!A:B,2,0)*D31+D31)</f>
        <v/>
      </c>
      <c r="G31" s="5" t="str">
        <f t="shared" si="0"/>
        <v/>
      </c>
      <c r="H31" t="str">
        <f t="shared" si="1"/>
        <v/>
      </c>
      <c r="I31" t="str">
        <f>IF(E31="","",VLOOKUP(E31,TVA!A:B,2,0)*D31*C31)</f>
        <v/>
      </c>
    </row>
    <row r="32" spans="1:9" x14ac:dyDescent="0.25">
      <c r="A32" s="4"/>
      <c r="B32" s="4" t="str">
        <f>IF(A32="","",VLOOKUP(A32,Stock!A:B,2,0))</f>
        <v/>
      </c>
      <c r="C32" s="5" t="str">
        <f t="shared" si="3"/>
        <v/>
      </c>
      <c r="D32" s="5" t="str">
        <f>IF(A32="","",VLOOKUP(Facture!A32,Stock!A:D,4,0))</f>
        <v/>
      </c>
      <c r="E32" s="5" t="str">
        <f>IF(A32="","",VLOOKUP(Facture!A32,Stock!A:E,5,0))</f>
        <v/>
      </c>
      <c r="F32" s="5" t="str">
        <f>IF(E32="","",VLOOKUP(E32,TVA!A:B,2,0)*D32+D32)</f>
        <v/>
      </c>
      <c r="G32" s="5" t="str">
        <f t="shared" si="0"/>
        <v/>
      </c>
      <c r="H32" t="str">
        <f t="shared" si="1"/>
        <v/>
      </c>
      <c r="I32" t="str">
        <f>IF(E32="","",VLOOKUP(E32,TVA!A:B,2,0)*D32*C32)</f>
        <v/>
      </c>
    </row>
    <row r="33" spans="1:9" x14ac:dyDescent="0.25">
      <c r="A33" s="4"/>
      <c r="B33" s="4" t="str">
        <f>IF(A33="","",VLOOKUP(A33,Stock!A:B,2,0))</f>
        <v/>
      </c>
      <c r="C33" s="5" t="str">
        <f t="shared" si="3"/>
        <v/>
      </c>
      <c r="D33" s="5" t="str">
        <f>IF(A33="","",VLOOKUP(Facture!A33,Stock!A:D,4,0))</f>
        <v/>
      </c>
      <c r="E33" s="5" t="str">
        <f>IF(A33="","",VLOOKUP(Facture!A33,Stock!A:E,5,0))</f>
        <v/>
      </c>
      <c r="F33" s="5" t="str">
        <f>IF(E33="","",VLOOKUP(E33,TVA!A:B,2,0)*D33+D33)</f>
        <v/>
      </c>
      <c r="G33" s="5" t="str">
        <f t="shared" si="0"/>
        <v/>
      </c>
      <c r="H33" t="str">
        <f t="shared" si="1"/>
        <v/>
      </c>
      <c r="I33" t="str">
        <f>IF(E33="","",VLOOKUP(E33,TVA!A:B,2,0)*D33*C33)</f>
        <v/>
      </c>
    </row>
    <row r="34" spans="1:9" x14ac:dyDescent="0.25">
      <c r="A34" s="4"/>
      <c r="B34" s="4" t="str">
        <f>IF(A34="","",VLOOKUP(A34,Stock!A:B,2,0))</f>
        <v/>
      </c>
      <c r="C34" s="5" t="str">
        <f t="shared" si="3"/>
        <v/>
      </c>
      <c r="D34" s="5" t="str">
        <f>IF(A34="","",VLOOKUP(Facture!A34,Stock!A:D,4,0))</f>
        <v/>
      </c>
      <c r="E34" s="5" t="str">
        <f>IF(A34="","",VLOOKUP(Facture!A34,Stock!A:E,5,0))</f>
        <v/>
      </c>
      <c r="F34" s="5" t="str">
        <f>IF(E34="","",VLOOKUP(E34,TVA!A:B,2,0)*D34+D34)</f>
        <v/>
      </c>
      <c r="G34" s="5" t="str">
        <f t="shared" si="0"/>
        <v/>
      </c>
      <c r="H34" t="str">
        <f t="shared" si="1"/>
        <v/>
      </c>
      <c r="I34" t="str">
        <f>IF(E34="","",VLOOKUP(E34,TVA!A:B,2,0)*D34*C34)</f>
        <v/>
      </c>
    </row>
    <row r="35" spans="1:9" x14ac:dyDescent="0.25">
      <c r="A35" s="4"/>
      <c r="B35" s="4" t="str">
        <f>IF(A35="","",VLOOKUP(A35,Stock!A:B,2,0))</f>
        <v/>
      </c>
      <c r="C35" s="5" t="str">
        <f t="shared" si="3"/>
        <v/>
      </c>
      <c r="D35" s="5" t="str">
        <f>IF(A35="","",VLOOKUP(Facture!A35,Stock!A:D,4,0))</f>
        <v/>
      </c>
      <c r="E35" s="5" t="str">
        <f>IF(A35="","",VLOOKUP(Facture!A35,Stock!A:E,5,0))</f>
        <v/>
      </c>
      <c r="F35" s="5" t="str">
        <f>IF(E35="","",VLOOKUP(E35,TVA!A:B,2,0)*D35+D35)</f>
        <v/>
      </c>
      <c r="G35" s="5" t="str">
        <f t="shared" si="0"/>
        <v/>
      </c>
      <c r="H35" t="str">
        <f t="shared" si="1"/>
        <v/>
      </c>
      <c r="I35" t="str">
        <f>IF(E35="","",VLOOKUP(E35,TVA!A:B,2,0)*D35*C35)</f>
        <v/>
      </c>
    </row>
    <row r="36" spans="1:9" x14ac:dyDescent="0.25">
      <c r="A36" s="4"/>
      <c r="B36" s="4" t="str">
        <f>IF(A36="","",VLOOKUP(A36,Stock!A:B,2,0))</f>
        <v/>
      </c>
      <c r="C36" s="5" t="str">
        <f t="shared" si="3"/>
        <v/>
      </c>
      <c r="D36" s="5" t="str">
        <f>IF(A36="","",VLOOKUP(Facture!A36,Stock!A:D,4,0))</f>
        <v/>
      </c>
      <c r="E36" s="5" t="str">
        <f>IF(A36="","",VLOOKUP(Facture!A36,Stock!A:E,5,0))</f>
        <v/>
      </c>
      <c r="F36" s="5" t="str">
        <f>IF(E36="","",VLOOKUP(E36,TVA!A:B,2,0)*D36+D36)</f>
        <v/>
      </c>
      <c r="G36" s="5" t="str">
        <f t="shared" si="0"/>
        <v/>
      </c>
      <c r="H36" t="str">
        <f t="shared" si="1"/>
        <v/>
      </c>
      <c r="I36" t="str">
        <f>IF(E36="","",VLOOKUP(E36,TVA!A:B,2,0)*D36*C36)</f>
        <v/>
      </c>
    </row>
    <row r="37" spans="1:9" x14ac:dyDescent="0.25">
      <c r="A37" s="4"/>
      <c r="B37" s="4" t="str">
        <f>IF(A37="","",VLOOKUP(A37,Stock!A:B,2,0))</f>
        <v/>
      </c>
      <c r="C37" s="5" t="str">
        <f t="shared" si="3"/>
        <v/>
      </c>
      <c r="D37" s="5" t="str">
        <f>IF(A37="","",VLOOKUP(Facture!A37,Stock!A:D,4,0))</f>
        <v/>
      </c>
      <c r="E37" s="5" t="str">
        <f>IF(A37="","",VLOOKUP(Facture!A37,Stock!A:E,5,0))</f>
        <v/>
      </c>
      <c r="F37" s="5" t="str">
        <f>IF(E37="","",VLOOKUP(E37,TVA!A:B,2,0)*D37+D37)</f>
        <v/>
      </c>
      <c r="G37" s="5" t="str">
        <f t="shared" si="0"/>
        <v/>
      </c>
      <c r="H37" t="str">
        <f t="shared" si="1"/>
        <v/>
      </c>
      <c r="I37" t="str">
        <f>IF(E37="","",VLOOKUP(E37,TVA!A:B,2,0)*D37*C37)</f>
        <v/>
      </c>
    </row>
    <row r="38" spans="1:9" x14ac:dyDescent="0.25">
      <c r="A38" s="4"/>
      <c r="B38" s="4" t="str">
        <f>IF(A38="","",VLOOKUP(A38,Stock!A:B,2,0))</f>
        <v/>
      </c>
      <c r="C38" s="5" t="str">
        <f t="shared" si="3"/>
        <v/>
      </c>
      <c r="D38" s="5" t="str">
        <f>IF(A38="","",VLOOKUP(Facture!A38,Stock!A:D,4,0))</f>
        <v/>
      </c>
      <c r="E38" s="5" t="str">
        <f>IF(A38="","",VLOOKUP(Facture!A38,Stock!A:E,5,0))</f>
        <v/>
      </c>
      <c r="F38" s="5" t="str">
        <f>IF(E38="","",VLOOKUP(E38,TVA!A:B,2,0)*D38+D38)</f>
        <v/>
      </c>
      <c r="G38" s="5" t="str">
        <f t="shared" si="0"/>
        <v/>
      </c>
      <c r="H38" t="str">
        <f t="shared" si="1"/>
        <v/>
      </c>
      <c r="I38" t="str">
        <f>IF(E38="","",VLOOKUP(E38,TVA!A:B,2,0)*D38*C38)</f>
        <v/>
      </c>
    </row>
    <row r="39" spans="1:9" x14ac:dyDescent="0.25">
      <c r="A39" s="4"/>
      <c r="B39" s="4" t="str">
        <f>IF(A39="","",VLOOKUP(A39,Stock!A:B,2,0))</f>
        <v/>
      </c>
      <c r="C39" s="5" t="str">
        <f t="shared" si="3"/>
        <v/>
      </c>
      <c r="D39" s="5" t="str">
        <f>IF(A39="","",VLOOKUP(Facture!A39,Stock!A:D,4,0))</f>
        <v/>
      </c>
      <c r="E39" s="5" t="str">
        <f>IF(A39="","",VLOOKUP(Facture!A39,Stock!A:E,5,0))</f>
        <v/>
      </c>
      <c r="F39" s="5" t="str">
        <f>IF(E39="","",VLOOKUP(E39,TVA!A:B,2,0)*D39+D39)</f>
        <v/>
      </c>
      <c r="G39" s="5" t="str">
        <f t="shared" si="0"/>
        <v/>
      </c>
      <c r="H39" t="str">
        <f t="shared" si="1"/>
        <v/>
      </c>
      <c r="I39" t="str">
        <f>IF(E39="","",VLOOKUP(E39,TVA!A:B,2,0)*D39*C39)</f>
        <v/>
      </c>
    </row>
    <row r="40" spans="1:9" x14ac:dyDescent="0.25">
      <c r="A40" s="4"/>
      <c r="B40" s="4" t="str">
        <f>IF(A40="","",VLOOKUP(A40,Stock!A:B,2,0))</f>
        <v/>
      </c>
      <c r="C40" s="5" t="str">
        <f t="shared" si="3"/>
        <v/>
      </c>
      <c r="D40" s="5" t="str">
        <f>IF(A40="","",VLOOKUP(Facture!A40,Stock!A:D,4,0))</f>
        <v/>
      </c>
      <c r="E40" s="5" t="str">
        <f>IF(A40="","",VLOOKUP(Facture!A40,Stock!A:E,5,0))</f>
        <v/>
      </c>
      <c r="F40" s="5" t="str">
        <f>IF(E40="","",VLOOKUP(E40,TVA!A:B,2,0)*D40+D40)</f>
        <v/>
      </c>
      <c r="G40" s="5" t="str">
        <f t="shared" si="0"/>
        <v/>
      </c>
      <c r="H40" t="str">
        <f t="shared" si="1"/>
        <v/>
      </c>
      <c r="I40" t="str">
        <f>IF(E40="","",VLOOKUP(E40,TVA!A:B,2,0)*D40*C40)</f>
        <v/>
      </c>
    </row>
    <row r="41" spans="1:9" x14ac:dyDescent="0.25">
      <c r="A41" s="4"/>
      <c r="B41" s="4" t="str">
        <f>IF(A41="","",VLOOKUP(A41,Stock!A:B,2,0))</f>
        <v/>
      </c>
      <c r="C41" s="5" t="str">
        <f t="shared" si="3"/>
        <v/>
      </c>
      <c r="D41" s="5" t="str">
        <f>IF(A41="","",VLOOKUP(Facture!A41,Stock!A:D,4,0))</f>
        <v/>
      </c>
      <c r="E41" s="5" t="str">
        <f>IF(A41="","",VLOOKUP(Facture!A41,Stock!A:E,5,0))</f>
        <v/>
      </c>
      <c r="F41" s="5" t="str">
        <f>IF(E41="","",VLOOKUP(E41,TVA!A:B,2,0)*D41+D41)</f>
        <v/>
      </c>
      <c r="G41" s="5" t="str">
        <f t="shared" si="0"/>
        <v/>
      </c>
      <c r="H41" t="str">
        <f t="shared" si="1"/>
        <v/>
      </c>
      <c r="I41" t="str">
        <f>IF(E41="","",VLOOKUP(E41,TVA!A:B,2,0)*D41*C41)</f>
        <v/>
      </c>
    </row>
    <row r="42" spans="1:9" x14ac:dyDescent="0.25">
      <c r="A42" s="4"/>
      <c r="B42" s="4" t="str">
        <f>IF(A42="","",VLOOKUP(A42,Stock!A:B,2,0))</f>
        <v/>
      </c>
      <c r="C42" s="5" t="str">
        <f t="shared" si="3"/>
        <v/>
      </c>
      <c r="D42" s="5" t="str">
        <f>IF(A42="","",VLOOKUP(Facture!A42,Stock!A:D,4,0))</f>
        <v/>
      </c>
      <c r="E42" s="5" t="str">
        <f>IF(A42="","",VLOOKUP(Facture!A42,Stock!A:E,5,0))</f>
        <v/>
      </c>
      <c r="F42" s="5" t="str">
        <f>IF(E42="","",VLOOKUP(E42,TVA!A:B,2,0)*D42+D42)</f>
        <v/>
      </c>
      <c r="G42" s="5" t="str">
        <f t="shared" si="0"/>
        <v/>
      </c>
      <c r="H42" t="str">
        <f t="shared" si="1"/>
        <v/>
      </c>
      <c r="I42" t="str">
        <f>IF(E42="","",VLOOKUP(E42,TVA!A:B,2,0)*D42*C42)</f>
        <v/>
      </c>
    </row>
    <row r="43" spans="1:9" x14ac:dyDescent="0.25">
      <c r="A43" s="4"/>
      <c r="B43" s="4" t="str">
        <f>IF(A43="","",VLOOKUP(A43,Stock!A:B,2,0))</f>
        <v/>
      </c>
      <c r="C43" s="5" t="str">
        <f t="shared" si="3"/>
        <v/>
      </c>
      <c r="D43" s="5" t="str">
        <f>IF(A43="","",VLOOKUP(Facture!A43,Stock!A:D,4,0))</f>
        <v/>
      </c>
      <c r="E43" s="5" t="str">
        <f>IF(A43="","",VLOOKUP(Facture!A43,Stock!A:E,5,0))</f>
        <v/>
      </c>
      <c r="F43" s="5" t="str">
        <f>IF(E43="","",VLOOKUP(E43,TVA!A:B,2,0)*D43+D43)</f>
        <v/>
      </c>
      <c r="G43" s="5" t="str">
        <f t="shared" si="0"/>
        <v/>
      </c>
      <c r="H43" t="str">
        <f t="shared" si="1"/>
        <v/>
      </c>
      <c r="I43" t="str">
        <f>IF(E43="","",VLOOKUP(E43,TVA!A:B,2,0)*D43*C43)</f>
        <v/>
      </c>
    </row>
    <row r="44" spans="1:9" x14ac:dyDescent="0.25">
      <c r="E44" s="21" t="s">
        <v>9</v>
      </c>
      <c r="F44" s="21"/>
      <c r="G44" s="5">
        <f>SUM(H12:H43)</f>
        <v>146700</v>
      </c>
    </row>
    <row r="45" spans="1:9" x14ac:dyDescent="0.25">
      <c r="E45" s="21" t="s">
        <v>5</v>
      </c>
      <c r="F45" s="21"/>
      <c r="G45" s="5">
        <f>SUM(I12:I43)</f>
        <v>25910</v>
      </c>
    </row>
    <row r="46" spans="1:9" x14ac:dyDescent="0.25">
      <c r="E46" s="21" t="s">
        <v>8</v>
      </c>
      <c r="F46" s="21"/>
      <c r="G46" s="5"/>
    </row>
    <row r="47" spans="1:9" x14ac:dyDescent="0.25">
      <c r="E47" s="22" t="s">
        <v>7</v>
      </c>
      <c r="F47" s="22"/>
      <c r="G47" s="5"/>
    </row>
  </sheetData>
  <mergeCells count="11">
    <mergeCell ref="E46:F46"/>
    <mergeCell ref="E47:F47"/>
    <mergeCell ref="E7:G7"/>
    <mergeCell ref="A9:B9"/>
    <mergeCell ref="E44:F44"/>
    <mergeCell ref="E45:F45"/>
    <mergeCell ref="A2:B2"/>
    <mergeCell ref="F2:G2"/>
    <mergeCell ref="E4:G4"/>
    <mergeCell ref="E5:G5"/>
    <mergeCell ref="E6:G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defaultSize="0" print="0" autoFill="0" autoPict="0" macro="[0]!Bouton11_Cliquer">
                <anchor moveWithCells="1" sizeWithCells="1">
                  <from>
                    <xdr:col>4</xdr:col>
                    <xdr:colOff>266700</xdr:colOff>
                    <xdr:row>6</xdr:row>
                    <xdr:rowOff>190500</xdr:rowOff>
                  </from>
                  <to>
                    <xdr:col>5</xdr:col>
                    <xdr:colOff>742950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>
                <anchor moveWithCells="1">
                  <from>
                    <xdr:col>3</xdr:col>
                    <xdr:colOff>447675</xdr:colOff>
                    <xdr:row>7</xdr:row>
                    <xdr:rowOff>104775</xdr:rowOff>
                  </from>
                  <to>
                    <xdr:col>3</xdr:col>
                    <xdr:colOff>781050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Button 13">
              <controlPr defaultSize="0" print="0" autoFill="0" autoPict="0" macro="[0]!Macro2">
                <anchor moveWithCells="1" sizeWithCells="1">
                  <from>
                    <xdr:col>2</xdr:col>
                    <xdr:colOff>714375</xdr:colOff>
                    <xdr:row>0</xdr:row>
                    <xdr:rowOff>142875</xdr:rowOff>
                  </from>
                  <to>
                    <xdr:col>3</xdr:col>
                    <xdr:colOff>800100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Button 14">
              <controlPr defaultSize="0" print="0" autoFill="0" autoPict="0">
                <anchor moveWithCells="1" sizeWithCells="1">
                  <from>
                    <xdr:col>2</xdr:col>
                    <xdr:colOff>200025</xdr:colOff>
                    <xdr:row>3</xdr:row>
                    <xdr:rowOff>38100</xdr:rowOff>
                  </from>
                  <to>
                    <xdr:col>2</xdr:col>
                    <xdr:colOff>381000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Stock!$A:$A</xm:f>
          </x14:formula1>
          <xm:sqref>A12:A43</xm:sqref>
        </x14:dataValidation>
        <x14:dataValidation type="list" allowBlank="1" showInputMessage="1" showErrorMessage="1">
          <x14:formula1>
            <xm:f>Client!$A:$A</xm:f>
          </x14:formula1>
          <xm:sqref>E4:G4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5"/>
  <sheetViews>
    <sheetView workbookViewId="0">
      <selection activeCell="B2" sqref="B2"/>
    </sheetView>
  </sheetViews>
  <sheetFormatPr baseColWidth="10" defaultRowHeight="15" x14ac:dyDescent="0.25"/>
  <cols>
    <col min="1" max="1" width="26.140625" customWidth="1"/>
    <col min="2" max="2" width="14.85546875" customWidth="1"/>
    <col min="3" max="3" width="15.42578125" customWidth="1"/>
    <col min="4" max="4" width="34.140625" customWidth="1"/>
    <col min="5" max="5" width="14.28515625" customWidth="1"/>
    <col min="6" max="6" width="23" customWidth="1"/>
  </cols>
  <sheetData>
    <row r="1" spans="1:6" ht="30" customHeight="1" x14ac:dyDescent="0.25">
      <c r="A1" s="7" t="s">
        <v>44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ht="19.5" customHeight="1" x14ac:dyDescent="0.25">
      <c r="A2" s="1" t="str">
        <f>CONCATENATE(B2,"  ",C2)</f>
        <v>BATATI  ILIAS</v>
      </c>
      <c r="B2" s="4" t="s">
        <v>15</v>
      </c>
      <c r="C2" s="4" t="s">
        <v>16</v>
      </c>
      <c r="D2" s="4" t="s">
        <v>17</v>
      </c>
      <c r="E2" s="5">
        <v>20530</v>
      </c>
      <c r="F2" s="4" t="s">
        <v>21</v>
      </c>
    </row>
    <row r="3" spans="1:6" ht="20.25" customHeight="1" x14ac:dyDescent="0.25">
      <c r="A3" s="1" t="str">
        <f t="shared" ref="A3:A5" si="0">CONCATENATE(B3,"  ",C3)</f>
        <v>NAMIIR  ADAME</v>
      </c>
      <c r="B3" s="4" t="s">
        <v>18</v>
      </c>
      <c r="C3" s="4" t="s">
        <v>19</v>
      </c>
      <c r="D3" s="4" t="s">
        <v>20</v>
      </c>
      <c r="E3" s="5">
        <v>20567</v>
      </c>
      <c r="F3" s="4" t="s">
        <v>22</v>
      </c>
    </row>
    <row r="4" spans="1:6" ht="21" customHeight="1" x14ac:dyDescent="0.25">
      <c r="A4" s="1" t="str">
        <f t="shared" si="0"/>
        <v>JANATI  MERYAME</v>
      </c>
      <c r="B4" s="4" t="s">
        <v>23</v>
      </c>
      <c r="C4" s="4" t="s">
        <v>24</v>
      </c>
      <c r="D4" s="4" t="s">
        <v>25</v>
      </c>
      <c r="E4" s="5">
        <v>56234</v>
      </c>
      <c r="F4" s="4" t="s">
        <v>26</v>
      </c>
    </row>
    <row r="5" spans="1:6" ht="21.75" customHeight="1" x14ac:dyDescent="0.25">
      <c r="A5" s="1" t="str">
        <f t="shared" si="0"/>
        <v>AMGHARI  MOHAMED</v>
      </c>
      <c r="B5" s="4" t="s">
        <v>27</v>
      </c>
      <c r="C5" s="4" t="s">
        <v>28</v>
      </c>
      <c r="D5" s="4" t="s">
        <v>29</v>
      </c>
      <c r="E5" s="5">
        <v>52100</v>
      </c>
      <c r="F5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6"/>
  <sheetViews>
    <sheetView workbookViewId="0">
      <selection activeCell="E10" sqref="E10"/>
    </sheetView>
  </sheetViews>
  <sheetFormatPr baseColWidth="10" defaultRowHeight="15" x14ac:dyDescent="0.25"/>
  <cols>
    <col min="1" max="1" width="8.28515625" customWidth="1"/>
    <col min="2" max="2" width="26.7109375" customWidth="1"/>
    <col min="3" max="3" width="12.42578125" customWidth="1"/>
    <col min="4" max="4" width="13.140625" customWidth="1"/>
    <col min="5" max="5" width="12.5703125" customWidth="1"/>
    <col min="6" max="6" width="13.28515625" customWidth="1"/>
  </cols>
  <sheetData>
    <row r="1" spans="1:6" ht="29.25" customHeigh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31</v>
      </c>
    </row>
    <row r="2" spans="1:6" ht="18.75" customHeight="1" x14ac:dyDescent="0.25">
      <c r="A2" s="5" t="s">
        <v>33</v>
      </c>
      <c r="B2" s="4" t="s">
        <v>32</v>
      </c>
      <c r="C2" s="5">
        <v>60</v>
      </c>
      <c r="D2" s="12">
        <v>4500</v>
      </c>
      <c r="E2" s="5">
        <v>2</v>
      </c>
      <c r="F2" s="5">
        <v>15</v>
      </c>
    </row>
    <row r="3" spans="1:6" ht="20.25" customHeight="1" x14ac:dyDescent="0.25">
      <c r="A3" s="5" t="s">
        <v>35</v>
      </c>
      <c r="B3" s="4" t="s">
        <v>34</v>
      </c>
      <c r="C3" s="5">
        <v>30</v>
      </c>
      <c r="D3" s="12">
        <v>2500</v>
      </c>
      <c r="E3" s="5">
        <v>2</v>
      </c>
      <c r="F3" s="5">
        <v>10</v>
      </c>
    </row>
    <row r="4" spans="1:6" ht="19.5" customHeight="1" x14ac:dyDescent="0.25">
      <c r="A4" s="5" t="s">
        <v>37</v>
      </c>
      <c r="B4" s="4" t="s">
        <v>36</v>
      </c>
      <c r="C4" s="5">
        <v>10</v>
      </c>
      <c r="D4" s="12">
        <v>1000</v>
      </c>
      <c r="E4" s="5">
        <v>1</v>
      </c>
      <c r="F4" s="5">
        <v>2</v>
      </c>
    </row>
    <row r="5" spans="1:6" ht="19.5" customHeight="1" x14ac:dyDescent="0.25">
      <c r="A5" s="5" t="s">
        <v>40</v>
      </c>
      <c r="B5" s="4" t="s">
        <v>38</v>
      </c>
      <c r="C5" s="5">
        <v>90</v>
      </c>
      <c r="D5" s="12">
        <v>80</v>
      </c>
      <c r="E5" s="5">
        <v>1</v>
      </c>
      <c r="F5" s="5">
        <v>20</v>
      </c>
    </row>
    <row r="6" spans="1:6" ht="21" customHeight="1" x14ac:dyDescent="0.25">
      <c r="A6" s="5" t="s">
        <v>41</v>
      </c>
      <c r="B6" s="4" t="s">
        <v>39</v>
      </c>
      <c r="C6" s="5">
        <v>60</v>
      </c>
      <c r="D6" s="12">
        <v>20</v>
      </c>
      <c r="E6" s="5">
        <v>3</v>
      </c>
      <c r="F6" s="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4"/>
  <sheetViews>
    <sheetView workbookViewId="0">
      <selection activeCell="B10" sqref="B10"/>
    </sheetView>
  </sheetViews>
  <sheetFormatPr baseColWidth="10" defaultRowHeight="15" x14ac:dyDescent="0.25"/>
  <cols>
    <col min="1" max="2" width="22.85546875" customWidth="1"/>
  </cols>
  <sheetData>
    <row r="1" spans="1:2" ht="30" customHeight="1" x14ac:dyDescent="0.25">
      <c r="A1" s="10" t="s">
        <v>42</v>
      </c>
      <c r="B1" s="10" t="s">
        <v>5</v>
      </c>
    </row>
    <row r="2" spans="1:2" ht="21.75" customHeight="1" x14ac:dyDescent="0.25">
      <c r="A2" s="5">
        <v>1</v>
      </c>
      <c r="B2" s="6">
        <v>0.1</v>
      </c>
    </row>
    <row r="3" spans="1:2" ht="21.75" customHeight="1" x14ac:dyDescent="0.25">
      <c r="A3" s="5">
        <v>2</v>
      </c>
      <c r="B3" s="6">
        <v>0.2</v>
      </c>
    </row>
    <row r="4" spans="1:2" ht="25.5" customHeight="1" x14ac:dyDescent="0.25">
      <c r="A4" s="5">
        <v>3</v>
      </c>
      <c r="B4" s="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Facture</vt:lpstr>
      <vt:lpstr>Client</vt:lpstr>
      <vt:lpstr>Stock</vt:lpstr>
      <vt:lpstr>TVA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ilyaSs</dc:creator>
  <cp:lastModifiedBy>ilyaSs</cp:lastModifiedBy>
  <dcterms:created xsi:type="dcterms:W3CDTF">2021-07-01T16:59:47Z</dcterms:created>
  <dcterms:modified xsi:type="dcterms:W3CDTF">2021-07-01T23:11:41Z</dcterms:modified>
</cp:coreProperties>
</file>