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6" windowWidth="10500" windowHeight="5568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2" i="1" l="1"/>
  <c r="B18" i="1" l="1"/>
  <c r="B17" i="1"/>
  <c r="E12" i="1"/>
  <c r="G5" i="1" l="1"/>
  <c r="G6" i="1"/>
  <c r="G7" i="1"/>
  <c r="G8" i="1"/>
  <c r="G9" i="1"/>
  <c r="G10" i="1"/>
  <c r="F22" i="1"/>
  <c r="G4" i="1"/>
  <c r="F5" i="1"/>
  <c r="F6" i="1"/>
  <c r="F7" i="1"/>
  <c r="F8" i="1"/>
  <c r="F9" i="1"/>
  <c r="F10" i="1"/>
  <c r="F11" i="1"/>
  <c r="F12" i="1" s="1"/>
  <c r="F4" i="1"/>
  <c r="F14" i="1" l="1"/>
  <c r="E14" i="1" s="1"/>
  <c r="G11" i="1"/>
  <c r="G12" i="1" s="1"/>
  <c r="H12" i="1" l="1"/>
  <c r="G14" i="1"/>
  <c r="F16" i="1" s="1"/>
  <c r="G16" i="1" s="1"/>
  <c r="H14" i="1"/>
  <c r="G15" i="1" l="1"/>
  <c r="F15" i="1"/>
  <c r="E15" i="1"/>
  <c r="E16" i="1" l="1"/>
  <c r="F17" i="1"/>
  <c r="F18" i="1" s="1"/>
  <c r="E17" i="1"/>
  <c r="E18" i="1" s="1"/>
  <c r="G17" i="1"/>
  <c r="G18" i="1" s="1"/>
</calcChain>
</file>

<file path=xl/sharedStrings.xml><?xml version="1.0" encoding="utf-8"?>
<sst xmlns="http://schemas.openxmlformats.org/spreadsheetml/2006/main" count="28" uniqueCount="27">
  <si>
    <t>Наименование грузов</t>
  </si>
  <si>
    <t>Нормальная нагрузка</t>
  </si>
  <si>
    <t>Фактическая нагрузка, тс</t>
  </si>
  <si>
    <t>Изменение нагрузки</t>
  </si>
  <si>
    <t>Примеч.</t>
  </si>
  <si>
    <t>Переменные грузы</t>
  </si>
  <si>
    <t>Запасные торпеды</t>
  </si>
  <si>
    <t>Торпедозаместительные цистерны № 1 и 2</t>
  </si>
  <si>
    <t>Питательная вода в цистерне № 1</t>
  </si>
  <si>
    <t>Провизия в цистерне № 5</t>
  </si>
  <si>
    <t>Итого переменных грузов</t>
  </si>
  <si>
    <t>Вспомогательный балласт</t>
  </si>
  <si>
    <t>Уравнительная цистерна</t>
  </si>
  <si>
    <t>Носовые дифферентные цистерны</t>
  </si>
  <si>
    <t>Кормовые дифферентные цистерны</t>
  </si>
  <si>
    <t>Итого вспомогательного балласта</t>
  </si>
  <si>
    <t>Всего</t>
  </si>
  <si>
    <t>Масло в цистернах грязного масла № 1 и 2</t>
  </si>
  <si>
    <r>
      <t>Масло в цистерне судового запаса масла </t>
    </r>
    <r>
      <rPr>
        <i/>
        <sz val="14"/>
        <color rgb="FF242321"/>
        <rFont val="Times New Roman"/>
        <family val="1"/>
        <charset val="204"/>
      </rPr>
      <t>№</t>
    </r>
    <r>
      <rPr>
        <sz val="14"/>
        <color rgb="FF242321"/>
        <rFont val="Times New Roman"/>
        <family val="1"/>
        <charset val="204"/>
      </rPr>
      <t> 2</t>
    </r>
  </si>
  <si>
    <r>
      <t>Дифферентовка за (</t>
    </r>
    <r>
      <rPr>
        <b/>
        <i/>
        <sz val="12"/>
        <color rgb="FF242321"/>
        <rFont val="Times New Roman"/>
        <family val="1"/>
        <charset val="204"/>
      </rPr>
      <t>дата</t>
    </r>
    <r>
      <rPr>
        <b/>
        <sz val="12"/>
        <color rgb="FF242321"/>
        <rFont val="Times New Roman"/>
        <family val="1"/>
        <charset val="204"/>
      </rPr>
      <t>), тс</t>
    </r>
  </si>
  <si>
    <r>
      <t>р, </t>
    </r>
    <r>
      <rPr>
        <b/>
        <sz val="12"/>
        <color rgb="FF242321"/>
        <rFont val="Times New Roman"/>
        <family val="1"/>
        <charset val="204"/>
      </rPr>
      <t>тс</t>
    </r>
  </si>
  <si>
    <r>
      <t>х, </t>
    </r>
    <r>
      <rPr>
        <b/>
        <sz val="12"/>
        <color rgb="FF242321"/>
        <rFont val="Times New Roman"/>
        <family val="1"/>
        <charset val="204"/>
      </rPr>
      <t>м</t>
    </r>
  </si>
  <si>
    <r>
      <t>∆р</t>
    </r>
    <r>
      <rPr>
        <b/>
        <i/>
        <vertAlign val="subscript"/>
        <sz val="9"/>
        <color rgb="FF242321"/>
        <rFont val="Times New Roman"/>
        <family val="1"/>
        <charset val="204"/>
      </rPr>
      <t>пг</t>
    </r>
    <r>
      <rPr>
        <b/>
        <i/>
        <sz val="12"/>
        <color rgb="FF242321"/>
        <rFont val="Times New Roman"/>
        <family val="1"/>
        <charset val="204"/>
      </rPr>
      <t>, </t>
    </r>
    <r>
      <rPr>
        <b/>
        <sz val="12"/>
        <color rgb="FF242321"/>
        <rFont val="Times New Roman"/>
        <family val="1"/>
        <charset val="204"/>
      </rPr>
      <t>тс</t>
    </r>
  </si>
  <si>
    <r>
      <t>∆М</t>
    </r>
    <r>
      <rPr>
        <b/>
        <i/>
        <vertAlign val="subscript"/>
        <sz val="9"/>
        <color rgb="FF242321"/>
        <rFont val="Times New Roman"/>
        <family val="1"/>
        <charset val="204"/>
      </rPr>
      <t>пг,</t>
    </r>
    <r>
      <rPr>
        <b/>
        <sz val="12"/>
        <color rgb="FF242321"/>
        <rFont val="Times New Roman"/>
        <family val="1"/>
        <charset val="204"/>
      </rPr>
      <t>тс м</t>
    </r>
  </si>
  <si>
    <t>Пресная вода в цистерне № 4</t>
  </si>
  <si>
    <t>Масло в цистерне циркуляционного масла № 2</t>
  </si>
  <si>
    <t>перегон воды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</si>
</sst>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sz val="14"/>
      <color rgb="FF242321"/>
      <name val="Times New Roman"/>
      <family val="1"/>
      <charset val="204"/>
    </font>
    <font>
      <b/>
      <sz val="14"/>
      <color rgb="FF24232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4"/>
      <color rgb="FF242321"/>
      <name val="Times New Roman"/>
      <family val="1"/>
      <charset val="204"/>
    </font>
    <font>
      <b/>
      <sz val="12"/>
      <color rgb="FF242321"/>
      <name val="Times New Roman"/>
      <family val="1"/>
      <charset val="204"/>
    </font>
    <font>
      <b/>
      <i/>
      <sz val="12"/>
      <color rgb="FF242321"/>
      <name val="Times New Roman"/>
      <family val="1"/>
      <charset val="204"/>
    </font>
    <font>
      <b/>
      <i/>
      <vertAlign val="subscript"/>
      <sz val="9"/>
      <color rgb="FF24232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topLeftCell="A13" zoomScale="70" zoomScaleNormal="70" workbookViewId="0">
      <selection activeCell="G18" sqref="G18"/>
    </sheetView>
  </sheetViews>
  <sheetFormatPr defaultRowHeight="14.4" x14ac:dyDescent="0.3"/>
  <cols>
    <col min="1" max="1" width="40.33203125" customWidth="1"/>
    <col min="4" max="4" width="19.21875" customWidth="1"/>
    <col min="5" max="5" width="18.33203125" customWidth="1"/>
    <col min="6" max="6" width="17.33203125" customWidth="1"/>
    <col min="7" max="7" width="14.109375" customWidth="1"/>
    <col min="8" max="8" width="32.5546875" customWidth="1"/>
  </cols>
  <sheetData>
    <row r="1" spans="1:8" ht="46.2" customHeight="1" thickBot="1" x14ac:dyDescent="0.35">
      <c r="A1" s="12" t="s">
        <v>0</v>
      </c>
      <c r="B1" s="14" t="s">
        <v>1</v>
      </c>
      <c r="C1" s="15"/>
      <c r="D1" s="12" t="s">
        <v>19</v>
      </c>
      <c r="E1" s="12" t="s">
        <v>2</v>
      </c>
      <c r="F1" s="14" t="s">
        <v>3</v>
      </c>
      <c r="G1" s="15"/>
      <c r="H1" s="12" t="s">
        <v>4</v>
      </c>
    </row>
    <row r="2" spans="1:8" ht="16.8" thickBot="1" x14ac:dyDescent="0.35">
      <c r="A2" s="13"/>
      <c r="B2" s="5" t="s">
        <v>20</v>
      </c>
      <c r="C2" s="5" t="s">
        <v>21</v>
      </c>
      <c r="D2" s="13"/>
      <c r="E2" s="13"/>
      <c r="F2" s="5" t="s">
        <v>22</v>
      </c>
      <c r="G2" s="5" t="s">
        <v>23</v>
      </c>
      <c r="H2" s="13"/>
    </row>
    <row r="3" spans="1:8" s="1" customFormat="1" ht="31.8" customHeight="1" thickBot="1" x14ac:dyDescent="0.4">
      <c r="A3" s="9" t="s">
        <v>5</v>
      </c>
      <c r="B3" s="10"/>
      <c r="C3" s="10"/>
      <c r="D3" s="10"/>
      <c r="E3" s="10"/>
      <c r="F3" s="10"/>
      <c r="G3" s="10"/>
      <c r="H3" s="11"/>
    </row>
    <row r="4" spans="1:8" ht="46.2" customHeight="1" thickBot="1" x14ac:dyDescent="0.35">
      <c r="A4" s="2" t="s">
        <v>6</v>
      </c>
      <c r="B4" s="3">
        <v>26.4</v>
      </c>
      <c r="C4" s="3">
        <v>47.5</v>
      </c>
      <c r="D4" s="3"/>
      <c r="E4" s="3">
        <v>22.2</v>
      </c>
      <c r="F4" s="3">
        <f>E4-B4</f>
        <v>-4.1999999999999993</v>
      </c>
      <c r="G4" s="8">
        <f>F4*C4</f>
        <v>-199.49999999999997</v>
      </c>
      <c r="H4" s="3"/>
    </row>
    <row r="5" spans="1:8" ht="46.2" customHeight="1" thickBot="1" x14ac:dyDescent="0.35">
      <c r="A5" s="2" t="s">
        <v>7</v>
      </c>
      <c r="B5" s="3">
        <v>0</v>
      </c>
      <c r="C5" s="3">
        <v>48.3</v>
      </c>
      <c r="D5" s="3"/>
      <c r="E5" s="3">
        <v>4.2</v>
      </c>
      <c r="F5" s="3">
        <f t="shared" ref="F5:F11" si="0">E5-B5</f>
        <v>4.2</v>
      </c>
      <c r="G5" s="8">
        <f t="shared" ref="G5:G11" si="1">F5*C5</f>
        <v>202.85999999999999</v>
      </c>
      <c r="H5" s="3"/>
    </row>
    <row r="6" spans="1:8" ht="55.2" customHeight="1" thickBot="1" x14ac:dyDescent="0.35">
      <c r="A6" s="2" t="s">
        <v>18</v>
      </c>
      <c r="B6" s="3">
        <v>11.7</v>
      </c>
      <c r="C6" s="3">
        <v>-43.7</v>
      </c>
      <c r="D6" s="3"/>
      <c r="E6" s="3">
        <v>2.6</v>
      </c>
      <c r="F6" s="3">
        <f t="shared" si="0"/>
        <v>-9.1</v>
      </c>
      <c r="G6" s="8">
        <f t="shared" si="1"/>
        <v>397.67</v>
      </c>
      <c r="H6" s="3"/>
    </row>
    <row r="7" spans="1:8" ht="54.6" customHeight="1" thickBot="1" x14ac:dyDescent="0.35">
      <c r="A7" s="2" t="s">
        <v>25</v>
      </c>
      <c r="B7" s="3">
        <v>10.3</v>
      </c>
      <c r="C7" s="3">
        <v>-40.5</v>
      </c>
      <c r="D7" s="3"/>
      <c r="E7" s="3">
        <v>9.1</v>
      </c>
      <c r="F7" s="3">
        <f t="shared" si="0"/>
        <v>-1.2000000000000011</v>
      </c>
      <c r="G7" s="8">
        <f t="shared" si="1"/>
        <v>48.600000000000044</v>
      </c>
      <c r="H7" s="3"/>
    </row>
    <row r="8" spans="1:8" ht="46.2" customHeight="1" thickBot="1" x14ac:dyDescent="0.35">
      <c r="A8" s="2" t="s">
        <v>17</v>
      </c>
      <c r="B8" s="3">
        <v>0</v>
      </c>
      <c r="C8" s="3">
        <v>-47</v>
      </c>
      <c r="D8" s="3"/>
      <c r="E8" s="3">
        <v>10.3</v>
      </c>
      <c r="F8" s="3">
        <f t="shared" si="0"/>
        <v>10.3</v>
      </c>
      <c r="G8" s="8">
        <f t="shared" si="1"/>
        <v>-484.1</v>
      </c>
      <c r="H8" s="3"/>
    </row>
    <row r="9" spans="1:8" ht="46.2" customHeight="1" thickBot="1" x14ac:dyDescent="0.35">
      <c r="A9" s="2" t="s">
        <v>8</v>
      </c>
      <c r="B9" s="3">
        <v>14</v>
      </c>
      <c r="C9" s="3">
        <v>-50.4</v>
      </c>
      <c r="D9" s="3"/>
      <c r="E9" s="3">
        <v>11</v>
      </c>
      <c r="F9" s="3">
        <f t="shared" si="0"/>
        <v>-3</v>
      </c>
      <c r="G9" s="8">
        <f t="shared" si="1"/>
        <v>151.19999999999999</v>
      </c>
      <c r="H9" s="3"/>
    </row>
    <row r="10" spans="1:8" ht="46.2" customHeight="1" thickBot="1" x14ac:dyDescent="0.35">
      <c r="A10" s="2" t="s">
        <v>9</v>
      </c>
      <c r="B10" s="3">
        <v>3.3</v>
      </c>
      <c r="C10" s="3">
        <v>17.899999999999999</v>
      </c>
      <c r="D10" s="3"/>
      <c r="E10" s="3">
        <v>0.5</v>
      </c>
      <c r="F10" s="3">
        <f t="shared" si="0"/>
        <v>-2.8</v>
      </c>
      <c r="G10" s="8">
        <f t="shared" si="1"/>
        <v>-50.11999999999999</v>
      </c>
      <c r="H10" s="3"/>
    </row>
    <row r="11" spans="1:8" ht="46.2" customHeight="1" thickBot="1" x14ac:dyDescent="0.35">
      <c r="A11" s="2" t="s">
        <v>24</v>
      </c>
      <c r="B11" s="3">
        <v>10.7</v>
      </c>
      <c r="C11" s="3">
        <v>33.1</v>
      </c>
      <c r="D11" s="3"/>
      <c r="E11" s="3">
        <v>25</v>
      </c>
      <c r="F11" s="3">
        <f t="shared" si="0"/>
        <v>14.3</v>
      </c>
      <c r="G11" s="8">
        <f t="shared" si="1"/>
        <v>473.33000000000004</v>
      </c>
      <c r="H11" s="3"/>
    </row>
    <row r="12" spans="1:8" ht="46.2" customHeight="1" thickBot="1" x14ac:dyDescent="0.35">
      <c r="A12" s="2" t="s">
        <v>10</v>
      </c>
      <c r="B12" s="3">
        <f>SUM(B4:B11)</f>
        <v>76.399999999999991</v>
      </c>
      <c r="C12" s="4"/>
      <c r="D12" s="3"/>
      <c r="E12" s="3">
        <f>SUM(E4:E11)</f>
        <v>84.9</v>
      </c>
      <c r="F12" s="3">
        <f>SUM(F4:F11)</f>
        <v>8.5000000000000036</v>
      </c>
      <c r="G12" s="8">
        <f>SUM(G4:G11)</f>
        <v>539.94000000000005</v>
      </c>
      <c r="H12" s="6" t="str">
        <f>IF(G12&lt;0,"ИЗБЫТОЧНЫЙ ДИФФЕРЕНТИРУЮЩИЙ МОМЕНТ НА КОРМУ","избыточный дифферентирующий момент на нос")</f>
        <v>избыточный дифферентирующий момент на нос</v>
      </c>
    </row>
    <row r="13" spans="1:8" s="1" customFormat="1" ht="46.2" customHeight="1" thickBot="1" x14ac:dyDescent="0.4">
      <c r="A13" s="9" t="s">
        <v>11</v>
      </c>
      <c r="B13" s="10"/>
      <c r="C13" s="10"/>
      <c r="D13" s="10"/>
      <c r="E13" s="10"/>
      <c r="F13" s="10"/>
      <c r="G13" s="10"/>
      <c r="H13" s="11"/>
    </row>
    <row r="14" spans="1:8" ht="46.2" customHeight="1" thickBot="1" x14ac:dyDescent="0.35">
      <c r="A14" s="2" t="s">
        <v>12</v>
      </c>
      <c r="B14" s="3">
        <v>4</v>
      </c>
      <c r="C14" s="3">
        <v>0.53</v>
      </c>
      <c r="D14" s="3"/>
      <c r="E14" s="3">
        <f>B14+F14</f>
        <v>-4.5000000000000036</v>
      </c>
      <c r="F14" s="3">
        <f>-F12</f>
        <v>-8.5000000000000036</v>
      </c>
      <c r="G14" s="7">
        <f>C14*F14</f>
        <v>-4.5050000000000017</v>
      </c>
      <c r="H14" s="3" t="str">
        <f>IF(F14&gt;0,"принимается вода","вода сбрасывается")</f>
        <v>вода сбрасывается</v>
      </c>
    </row>
    <row r="15" spans="1:8" ht="46.2" customHeight="1" thickBot="1" x14ac:dyDescent="0.35">
      <c r="A15" s="2" t="s">
        <v>13</v>
      </c>
      <c r="B15" s="3">
        <v>12.4</v>
      </c>
      <c r="C15" s="3">
        <v>48.8</v>
      </c>
      <c r="D15" s="3"/>
      <c r="E15" s="3">
        <f t="shared" ref="E15:E16" si="2">B15+F15</f>
        <v>190.87833333333336</v>
      </c>
      <c r="F15" s="3">
        <f>ABS(($G$12+$G$14)/($C$15+$C$16))</f>
        <v>178.47833333333335</v>
      </c>
      <c r="G15" s="7">
        <f>C15*F15</f>
        <v>8709.742666666667</v>
      </c>
      <c r="H15" s="3" t="s">
        <v>26</v>
      </c>
    </row>
    <row r="16" spans="1:8" ht="46.2" customHeight="1" thickBot="1" x14ac:dyDescent="0.35">
      <c r="A16" s="2" t="s">
        <v>14</v>
      </c>
      <c r="B16" s="3">
        <v>16.600000000000001</v>
      </c>
      <c r="C16" s="3">
        <v>-51.8</v>
      </c>
      <c r="D16" s="3"/>
      <c r="E16" s="3">
        <f t="shared" si="2"/>
        <v>-161.87833333333336</v>
      </c>
      <c r="F16" s="3">
        <f>($G$12+$G$14)/($C$15+$C$16)</f>
        <v>-178.47833333333335</v>
      </c>
      <c r="G16" s="7">
        <f>(-1)*C16*F16</f>
        <v>-9245.1776666666665</v>
      </c>
      <c r="H16" s="3" t="s">
        <v>26</v>
      </c>
    </row>
    <row r="17" spans="1:8" ht="46.2" customHeight="1" thickBot="1" x14ac:dyDescent="0.35">
      <c r="A17" s="2" t="s">
        <v>15</v>
      </c>
      <c r="B17" s="3">
        <f>SUM(B14:B16)</f>
        <v>33</v>
      </c>
      <c r="C17" s="3"/>
      <c r="D17" s="3"/>
      <c r="E17" s="3">
        <f>SUM(E14:E16)</f>
        <v>24.5</v>
      </c>
      <c r="F17" s="3">
        <f>SUM(F14:F16)</f>
        <v>-8.5</v>
      </c>
      <c r="G17" s="7">
        <f>SUM(G14:G16)</f>
        <v>-539.93999999999869</v>
      </c>
      <c r="H17" s="3"/>
    </row>
    <row r="18" spans="1:8" ht="46.2" customHeight="1" thickBot="1" x14ac:dyDescent="0.35">
      <c r="A18" s="2" t="s">
        <v>16</v>
      </c>
      <c r="B18" s="3">
        <f>B12+B17</f>
        <v>109.39999999999999</v>
      </c>
      <c r="C18" s="3"/>
      <c r="D18" s="3"/>
      <c r="E18" s="3">
        <f>E12+E17</f>
        <v>109.4</v>
      </c>
      <c r="F18" s="3">
        <f t="shared" ref="F18:G18" si="3">F12+F17</f>
        <v>0</v>
      </c>
      <c r="G18" s="7">
        <f t="shared" si="3"/>
        <v>1.3642420526593924E-12</v>
      </c>
      <c r="H18" s="3"/>
    </row>
    <row r="22" spans="1:8" x14ac:dyDescent="0.3">
      <c r="F22">
        <f>7.3+90.8+96.3</f>
        <v>194.39999999999998</v>
      </c>
    </row>
  </sheetData>
  <mergeCells count="8">
    <mergeCell ref="A3:H3"/>
    <mergeCell ref="A13:H13"/>
    <mergeCell ref="A1:A2"/>
    <mergeCell ref="B1:C1"/>
    <mergeCell ref="D1:D2"/>
    <mergeCell ref="E1:E2"/>
    <mergeCell ref="F1:G1"/>
    <mergeCell ref="H1:H2"/>
  </mergeCells>
  <conditionalFormatting sqref="F12">
    <cfRule type="cellIs" dxfId="3" priority="3" operator="lessThan">
      <formula>0</formula>
    </cfRule>
    <cfRule type="expression" dxfId="2" priority="1">
      <formula>$F$12&gt;0</formula>
    </cfRule>
  </conditionalFormatting>
  <conditionalFormatting sqref="F18:G18">
    <cfRule type="cellIs" dxfId="4" priority="2" operator="equal">
      <formula>0</formula>
    </cfRule>
  </conditionalFormatting>
  <pageMargins left="0.7" right="0.7" top="0.75" bottom="0.75" header="0.3" footer="0.3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2019-12-08T11:14:01Z</cp:lastPrinted>
  <dcterms:created xsi:type="dcterms:W3CDTF">2019-12-08T10:26:50Z</dcterms:created>
  <dcterms:modified xsi:type="dcterms:W3CDTF">2019-12-09T14:59:32Z</dcterms:modified>
</cp:coreProperties>
</file>